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<sst xmlns="http://schemas.openxmlformats.org/spreadsheetml/2006/main" count="8036" uniqueCount="1830">
  <si>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</si>
  <si>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</si>
  <si>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</si>
  <si>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</si>
  <si>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</si>
  <si>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</si>
  <si>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</si>
  <si>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</si>
  <si>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</si>
  <si>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</si>
  <si>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</si>
  <si>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</si>
  <si>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</si>
  <si>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</si>
  <si>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</si>
  <si>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</si>
  <si>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</si>
  <si>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</si>
  <si>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</si>
  <si>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</si>
  <si>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</si>
  <si>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</si>
  <si>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</si>
  <si>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</si>
  <si>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</si>
  <si>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</si>
  <si>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</si>
  <si>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</si>
  <si>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</si>
  <si>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</si>
  <si>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</si>
  <si>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</si>
  <si>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</si>
  <si>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</si>
  <si>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</si>
  <si>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</si>
  <si>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</si>
  <si>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</si>
  <si>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</si>
  <si>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</si>
  <si>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</si>
  <si>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</si>
  <si>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</si>
  <si>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</si>
  <si>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</si>
  <si>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</si>
  <si>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</si>
  <si>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</si>
  <si>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</si>
  <si>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</si>
  <si>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</si>
  <si>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</si>
  <si>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</si>
  <si>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</si>
  <si>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</si>
  <si>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</si>
  <si>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</si>
  <si>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</si>
  <si>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</si>
  <si>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</si>
  <si>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</si>
  <si>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</si>
  <si>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</si>
  <si>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</si>
  <si>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</si>
  <si>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</si>
  <si>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</si>
  <si>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</si>
  <si>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</si>
  <si>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</si>
  <si>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</si>
  <si>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</si>
  <si>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</si>
  <si>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</si>
  <si>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</si>
  <si>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</si>
  <si>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</si>
  <si>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</si>
  <si>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</si>
  <si>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</si>
  <si>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</si>
  <si>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</si>
  <si>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</si>
  <si>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</si>
  <si>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</si>
  <si>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</si>
  <si>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</si>
  <si>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</si>
  <si>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</si>
  <si>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</si>
  <si>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</si>
  <si>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</si>
  <si>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</si>
  <si>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</si>
  <si>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</si>
  <si>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</si>
  <si>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</si>
  <si>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</si>
  <si>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</si>
  <si>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</si>
  <si>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</si>
  <si>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</si>
  <si>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</si>
  <si>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</si>
  <si>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</si>
  <si>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</si>
  <si>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</si>
  <si>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</si>
  <si>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</si>
  <si>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</si>
  <si>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</si>
  <si>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</si>
  <si>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</si>
  <si>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</si>
  <si>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</si>
  <si>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</si>
  <si>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</si>
  <si>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</si>
  <si>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</si>
  <si>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</si>
  <si>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</si>
  <si>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</si>
  <si>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</si>
  <si>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</si>
  <si>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</si>
  <si>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</si>
  <si>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</si>
  <si>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</si>
  <si>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</si>
  <si>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</si>
  <si>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</si>
  <si>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</si>
  <si>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</si>
  <si>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</si>
  <si>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</si>
  <si>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</si>
  <si>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</si>
  <si>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</si>
  <si>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</si>
  <si>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</si>
  <si>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</si>
  <si>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</si>
  <si>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</si>
  <si>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</si>
  <si>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</si>
  <si>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</si>
  <si>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</si>
  <si>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</si>
  <si>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</si>
  <si>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</si>
  <si>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</si>
  <si>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</si>
  <si>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</si>
  <si>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</si>
  <si>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</si>
  <si>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</si>
  <si>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</si>
  <si>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</si>
  <si>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</si>
  <si>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</si>
  <si>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</si>
  <si>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</si>
  <si>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</si>
  <si>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</si>
  <si>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</si>
  <si>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</si>
  <si>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</si>
  <si>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</si>
  <si>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</si>
  <si>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</si>
  <si>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</si>
  <si>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</si>
  <si>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</si>
  <si>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</si>
  <si>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</si>
  <si>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</si>
  <si>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</si>
  <si>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</si>
  <si>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</si>
  <si>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</si>
  <si>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</si>
  <si>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</si>
  <si>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</si>
  <si>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</si>
  <si>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</si>
  <si>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</si>
  <si>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</si>
  <si>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</si>
  <si>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</si>
  <si>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</si>
  <si>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</si>
  <si>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</si>
  <si>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</si>
  <si>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</si>
  <si>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</si>
  <si>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</si>
  <si>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</si>
  <si>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</si>
  <si>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</si>
  <si>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</si>
  <si>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</si>
  <si>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</si>
  <si>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</si>
  <si>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</si>
  <si>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</si>
  <si>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</si>
  <si>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</si>
  <si>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</si>
  <si>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</si>
  <si>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</si>
  <si>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</si>
  <si>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</si>
  <si>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karam_bains</t>
  </si>
  <si>
    <t>mohawkideaworks</t>
  </si>
  <si>
    <t>lovecatsdogs55</t>
  </si>
  <si>
    <t>b_a_h_t</t>
  </si>
  <si>
    <t>kevin_jackson</t>
  </si>
  <si>
    <t>egruenwoldt</t>
  </si>
  <si>
    <t>phriresearch</t>
  </si>
  <si>
    <t>allendavidov</t>
  </si>
  <si>
    <t>andydonovancfre</t>
  </si>
  <si>
    <t>rakhshankamran</t>
  </si>
  <si>
    <t>cherylr16765704</t>
  </si>
  <si>
    <t>mbohl07</t>
  </si>
  <si>
    <t>thepatclifford</t>
  </si>
  <si>
    <t>magee_on</t>
  </si>
  <si>
    <t>wpinnovates</t>
  </si>
  <si>
    <t>iarnavagarwal</t>
  </si>
  <si>
    <t>hamiltonecdev</t>
  </si>
  <si>
    <t>cahohospitals</t>
  </si>
  <si>
    <t>colin_hung</t>
  </si>
  <si>
    <t>dkemper</t>
  </si>
  <si>
    <t>genevievelea</t>
  </si>
  <si>
    <t>macnursing</t>
  </si>
  <si>
    <t>williamslaura</t>
  </si>
  <si>
    <t>rebeccaganann</t>
  </si>
  <si>
    <t>synapselifesci</t>
  </si>
  <si>
    <t>laurengogo_w</t>
  </si>
  <si>
    <t>marysiegner</t>
  </si>
  <si>
    <t>hamhealthsci</t>
  </si>
  <si>
    <t>dbianco_hhsc</t>
  </si>
  <si>
    <t>drrussrd</t>
  </si>
  <si>
    <t>nityankhanna</t>
  </si>
  <si>
    <t>capticcanada</t>
  </si>
  <si>
    <t>sugrabai</t>
  </si>
  <si>
    <t>marissagbird</t>
  </si>
  <si>
    <t>tavaresfil</t>
  </si>
  <si>
    <t>gilmanfamily</t>
  </si>
  <si>
    <t>weirmark</t>
  </si>
  <si>
    <t>katieporter_mba</t>
  </si>
  <si>
    <t>mip_hamilton</t>
  </si>
  <si>
    <t>calynapettit</t>
  </si>
  <si>
    <t>emily_nicholas8</t>
  </si>
  <si>
    <t>mfarrow1960</t>
  </si>
  <si>
    <t>patricecloutier</t>
  </si>
  <si>
    <t>gorda_ibm</t>
  </si>
  <si>
    <t>offordcentre</t>
  </si>
  <si>
    <t>mackinprof</t>
  </si>
  <si>
    <t>otntelemedicine</t>
  </si>
  <si>
    <t>mcmasterhla</t>
  </si>
  <si>
    <t>mlgg2</t>
  </si>
  <si>
    <t>paulsesther</t>
  </si>
  <si>
    <t>joeristaessen</t>
  </si>
  <si>
    <t>digitalhealthbe</t>
  </si>
  <si>
    <t>caring_mobile</t>
  </si>
  <si>
    <t>chief_innovator</t>
  </si>
  <si>
    <t>alexjadad</t>
  </si>
  <si>
    <t>southlake_news</t>
  </si>
  <si>
    <t>onthealth</t>
  </si>
  <si>
    <t>memotext</t>
  </si>
  <si>
    <t>forahealthyme1</t>
  </si>
  <si>
    <t>drmknatarajan</t>
  </si>
  <si>
    <t>solidfooting</t>
  </si>
  <si>
    <t>ymcahbb</t>
  </si>
  <si>
    <t>mobilehealthbe</t>
  </si>
  <si>
    <t>healthskouts</t>
  </si>
  <si>
    <t>partena</t>
  </si>
  <si>
    <t>Mentions</t>
  </si>
  <si>
    <t>Replies to</t>
  </si>
  <si>
    <t>Attending the inaugural event: FUTURE OF HEALTH SUMMIT imagination driving healthcare.
#FutureOfHealth19 opening key note by Dr. Alex Jadad https://t.co/Ml6ScNWRUT</t>
  </si>
  <si>
    <t>RT @SynapseLifeSci: “Imagine a world, where people use state of art health tech with enthusiasm and easily ... today is for though provokin…</t>
  </si>
  <si>
    <t>RT @HamHealthSci: We're bringing together multiple industries to explore how technology can impact a patient-centric health system. #Future…</t>
  </si>
  <si>
    <t>Sun is shining on a packed house @Chief_Innovator #FutureOfHealth19 https://t.co/sR7sP4dae9</t>
  </si>
  <si>
    <t>RT @Colin_Hung: @alexjadad Asking #FutureOfHealth19 audience to think about our current "healthcare system" - Are we in the death preventio…</t>
  </si>
  <si>
    <t>RT @GilmanFamily: “Are we here to discuss the future of Health? Or are we here to discuss the future of combating disease and prolonging ou…</t>
  </si>
  <si>
    <t>RT @CAHOhospitals: Excited to be part of @HamHealthSci's inaugural Future of Health Summit today to discuss a #healthcare system that's mor…</t>
  </si>
  <si>
    <t>Testing out virtual physiotherapy with Nikoo!!_xD83E__xDD16__xD83E__xDDEC__xD83E__xDDEC_#FutureOfHealth19 ⁦@HamHealthSci⁩ https://t.co/ixagXGMD8c</t>
  </si>
  <si>
    <t>Engaging the skills of the community, Sandra Mierdel and Michael McGillion talk about the evolution of RMP @Southlake_News @HamHealthSci #FutureOfHealth19 https://t.co/ASQ4lNhdqr</t>
  </si>
  <si>
    <t>Great minds coming together at #FutureOfHealth19 and having rich discussions about innovation and technology, and working collaboratively toward a better future for our healthcare system. https://t.co/3iNfjpkEoa</t>
  </si>
  <si>
    <t>Exciting day at #FutureOfHealth19 discussing remote patient monitoring, #VirtualCare, and the future of health in Canada. https://t.co/wswK288z4D</t>
  </si>
  <si>
    <t>RT @LaurenGogo_W: @alexjadad giving us a new conceptualizaton of “health”: the ability to adapt and manage the inevitable physical, mental…</t>
  </si>
  <si>
    <t>"There's a need to appreciate and validate the experiences patients are bringing to the table," says @weirmark, lead of the Patient Engagement Secretariat supporting the @ONThealth Patient &amp;amp; Family Advisory Council. #onHWS #FutureOfHealth19 https://t.co/yvUspzswCn</t>
  </si>
  <si>
    <t>Looking forward to the inaugural #futureofhealth19 event here in Hamilton. Can't wait to connect with @GilmanFamily @ForaHealthyMe1 @memotext Who else is here? #hcldr #hcsmca https://t.co/DujbEzqaI7</t>
  </si>
  <si>
    <t>@GilmanFamily @ForaHealthyMe1 @memotext @HamHealthSci Looking forward to your panel session at #FutureOfHealth19 this afternoon.</t>
  </si>
  <si>
    <t>At the inaugural #futureofhealth19 summit at @MIP_Hamilton. An engaging and thought-provoking conference looking at improving healthcare. @HamHealthSci @Chief_Innovator https://t.co/q5XcGhmPg5</t>
  </si>
  <si>
    <t>A shout out to @Colin_Hung at #FutureOfHealth19 Summit. https://t.co/CVFDZPqjDf</t>
  </si>
  <si>
    <t>RT @Colin_Hung: Nice to see @GilmanFamily representing the patient voice on this panel #futureofhealth19 I'm interested in how we will crea…</t>
  </si>
  <si>
    <t>@dkemper Sometimes I like to stand and tweet _xD83D__xDE09_ #futureofhealth19</t>
  </si>
  <si>
    <t>@LaurenGogo_W @HamHealthSci @Chief_Innovator Anyone with an underscore in their Twitter handle AND in healthcare is good people in my books...but of course I'm biased @Chief_Innovator @LaurenGogo_W _xD83D__xDE00_#FutureOfHealth19 https://t.co/esiWWXF1MB</t>
  </si>
  <si>
    <t>@alexjadad Asking #FutureOfHealth19 audience to think about our current "healthcare system" - Are we in the death prevention business vs health business? Our investments to date are heavily weighted towards the former. Only recently has the latter entered the conversation #hcldr https://t.co/YovER4sHhZ</t>
  </si>
  <si>
    <t>RT @HamHealthSci: "What if we could unleash a pandemic of health" our keynote @alexjadad has us thinking differently about healthcare. #Fut…</t>
  </si>
  <si>
    <t>Nice to see @GilmanFamily representing the patient voice on this panel #futureofhealth19 I'm interested in how we will create value for patients in a single payer system that hasn't put the financial incentives in place. https://t.co/fpGpzQFrwF</t>
  </si>
  <si>
    <t>"We aren't digital yet. Maybe one day I won't have to keep a paper binder for each of my children" @GilmanFamily #futureofhealth19 cc #hcldr https://t.co/6aIJaVwaCZ</t>
  </si>
  <si>
    <t>RT @CAHOhospitals: "There's a need to appreciate and validate the experiences patients are bringing to the table," says @weirmark, lead of…</t>
  </si>
  <si>
    <t>@Emily_Nicholas8 rocking the #futureofhealth19 stage. Bringing both the patient AND innovation perspective to the event https://t.co/Dsbj1jdxmD</t>
  </si>
  <si>
    <t>RT @thepatclifford: Engaging the skills of the community, Sandra Mierdel and Michael McGillion talk about the evolution of RMP @Southlake_N…</t>
  </si>
  <si>
    <t>RT @MarissaGBird: Full day of creative thinking and learning from patients, researchers, and healthcare partners at #futureofhealth19 Partn…</t>
  </si>
  <si>
    <t>“Imagine a world, where people use state of art health tech with enthusiasm and easily ... today is for though provoking conversations!” -  @Chief_Innovator kicking off #FutureOfHealth19 Conference in #HamOnt presented by @HamHealthSci https://t.co/NOENZwtjN2</t>
  </si>
  <si>
    <t>Ready for the first annual Future of Health Summit by @HamHealthSci !! So excited. @Chief_Innovator kicking us off for the day!! #myhhs #FutureOfHealth19 https://t.co/qtUvL5Eqgi</t>
  </si>
  <si>
    <t>Thank you to you and your team @KatiePorter_MBA for a great day of thought-provoking presentations, conversations and connections. Top-notch facilitators helped us listen to and learn from one another. @HamHealthSci @Chief_Innovator #FutureOfHealth19 https://t.co/LVqMQ63qJN</t>
  </si>
  <si>
    <t>RT @LaurenGogo_W: Ready for the first annual Future of Health Summit by @HamHealthSci !! So excited. @Chief_Innovator kicking us off for th…</t>
  </si>
  <si>
    <t>Dr. @drmknatarajan presents on @HamHealthSci TAVI how this new technology-enabled solutions is bridging the gap between hospital to home healthcare model #FutureofHealth19 https://t.co/9vLwr6Zfc7</t>
  </si>
  <si>
    <t>RT @DBianco_HHSC: Dr. @drmknatarajan presents on @HamHealthSci TAVI how this new technology-enabled solutions is bridging the gap between h…</t>
  </si>
  <si>
    <t>RT @HamHealthSci: Patient advisor John Fleming &amp;amp; @DrRussRD lead a discussion on chronic care &amp;amp; opportunities for change with #DigitalHealth…</t>
  </si>
  <si>
    <t>Patient advisor John Fleming &amp;amp; @DrRussRD lead a discussion on chronic care &amp;amp; opportunities for change with #DigitalHealth #FutureOfHealth19 https://t.co/05ylxyvTQF</t>
  </si>
  <si>
    <t>Dr @alexjadad is leading such an insightful conversation engaging participants to rethink what healthy means reinvigorating its definition #FutureOfHealth19 https://t.co/CFS10Mf4Au</t>
  </si>
  <si>
    <t>#FutureofHealth19 excellent afternoon session with great brainstorming addressing wellness and aging gaps, barriers and technology resources to combat social isolation https://t.co/vwnow7nW3u</t>
  </si>
  <si>
    <t>Excellent wrap-up @HamHealthSci #FutureofHealth19 from Emily Nicholas Angl on patient and public engagement signalling key concepts and their role in sustaining and engaging a future health system https://t.co/JeKf5vHxED</t>
  </si>
  <si>
    <t>RT @DBianco_HHSC: Excellent wrap-up @HamHealthSci #FutureofHealth19 from Emily Nicholas Angl on patient and public engagement signalling ke…</t>
  </si>
  <si>
    <t>RT @KatiePorter_MBA: Excellent turn out for our inaugural Future Of Health Summit!. We are so pleased to host his event to engage our commu…</t>
  </si>
  <si>
    <t>Excited to be part of @HamHealthSci's inaugural Future of Health Summit today to discuss a #healthcare system that's more equitable, innovative,  and patient-centric. #FutureOfHealth19 #onHWS https://t.co/x7ZLFty4MG</t>
  </si>
  <si>
    <t>RT @weirmark: Great to be at the #FutureOfHealth19 conference today hosted by @HamHealthSci.  #innovation isn’t just a new product or servi…</t>
  </si>
  <si>
    <t>RT @HamHealthSci: We have lots of data but how do we use it and bring it together for people to easily access. #DigitalHealth #FutureOfHeal…</t>
  </si>
  <si>
    <t>Full day of creative thinking and learning from patients, researchers, and healthcare partners at #futureofhealth19 Partnership &amp;amp; collaboration across roles and systems were key themes today #codesign #digitalhealth #designthinking https://t.co/JqXDlnUqNn</t>
  </si>
  <si>
    <t>@weirmark @SolidFooting @SolidFooting plugged the Patient Declaration of Values! 
#FutureOfHealth19</t>
  </si>
  <si>
    <t>Great to be at the #FutureOfHealth19 conference today hosted by @HamHealthSci.  #innovation isn’t just a new product or service - it can simply be a new way of addressing issues and seeing challenges/solutions through the eyes of those who experience care. https://t.co/LMF5g6TQIg</t>
  </si>
  <si>
    <t>Great insights from @weirmark and @GilmanFamily as we work together to shape the Future of Health! Thank you both for being a key part of #FutureOfHealth19 https://t.co/oUaehgDkVh</t>
  </si>
  <si>
    <t>Home are has the budget has the combined budget of 2 major hospitals in Toronto.
#FutureOfHealth19</t>
  </si>
  <si>
    <t>Is it possible to be ill and Healthy at the same time? #FutureOfHealth19</t>
  </si>
  <si>
    <t>“Are we here to discuss the future of Health? Or are we here to discuss the future of combating disease and prolonging our mortality” Dr Alejandro Jadad #FutureOfHealth19</t>
  </si>
  <si>
    <t>With Dr. Alejandro Jadad #FutureOfHealth19 https://t.co/SVUO8xlsVR</t>
  </si>
  <si>
    <t>Who has the legitimacy to judge whether a person is healthy asks Dr Alejandro Jadad.  Me!  The patient.
#FutureOfHealth19 https://t.co/mSgRjKFqHw</t>
  </si>
  <si>
    <t>Very excited to be part of @HamHealthSci's first annual Future of Health Summit at @MIP_Hamilton, bringing together industry, community &amp;amp; health leaders to fundamentally rethink how we provide health care through the lens of innovation. #FutureOfHealth19 #HamOnt https://t.co/4Zg3bJ1mfT</t>
  </si>
  <si>
    <t>#FutureOfHealth19 keynote @alexjadad asks us, "Would our health improve if we accepted our own mortality?" Flipping how we think about health and death on its head: a fitting start to a day about imagining a better future for our healthcare system. #HamOnt https://t.co/EBLW0bs7sV</t>
  </si>
  <si>
    <t>RT @CalynAPettit: Very excited to be part of @HamHealthSci's first annual Future of Health Summit at @MIP_Hamilton, bringing together indus…</t>
  </si>
  <si>
    <t>@alexjadad delivering this morning’s keynote. What’s the best present we can provide? The future. Let’s create a pandemic of health! #FutureOfHealth19 #myHHS https://t.co/ouvMrGIlNi</t>
  </si>
  <si>
    <t>@alexjadad giving us a new conceptualizaton of “health”: the ability to adapt and manage the inevitable physical, mental and social challenges we face throughout our lives #FutureofHealth19 #myHHS https://t.co/Irl4BjZIys</t>
  </si>
  <si>
    <t>We are closing out the day with Emily Nichols Angl- sharing her patient experience and insights on patient and public engagement now and in the future. #FutureOfHealth19 https://t.co/eA1tY0fC0q</t>
  </si>
  <si>
    <t>Our closing keynote from @Emily_Nicholas8 gives a great patient perspective about sustainable changes in healthcare #FutureOfHealth19 https://t.co/hGFHZDww7K</t>
  </si>
  <si>
    <t>RT @HamHealthSci: Our closing keynote from @Emily_Nicholas8 gives a great patient perspective about sustainable changes in healthcare #Futu…</t>
  </si>
  <si>
    <t>RT @MarySiegner: Thank you to you and your team @KatiePorter_MBA for a great day of thought-provoking presentations, conversations and conn…</t>
  </si>
  <si>
    <t>Excellent turn out for our inaugural Future Of Health Summit!. We are so pleased to host his event to engage our community of patients and families, innovators and researchers! This is the first of many Summits to come as we reimagine our health system. #FutureOfHealth19 https://t.co/VkG5Y2VtLS</t>
  </si>
  <si>
    <t>We were happy to attend the #FutureOfHealth19, @HamHealthSci's Future of Health Summit yesterday to discuss innovations in the #healthcare system._xD83D__xDC47_ https://t.co/nmrHmDHQJ8</t>
  </si>
  <si>
    <t>Do we try to give medical answers to social issues? Fascinating questions #FutureOfHealth19 community health #LiveWell @HamHealthSci @ymcahbb</t>
  </si>
  <si>
    <t>Consumer health and wellness for aging with @mackinprof @HamHealthSci @ymcahbb #technology #FutureofHealth19</t>
  </si>
  <si>
    <t>RT @GenevieveLea: Consumer health and wellness for aging with @mackinprof @HamHealthSci @ymcahbb #technology #FutureofHealth19</t>
  </si>
  <si>
    <t>Follow #FutureOfHealth19 for great insights from the @HamHealthSci conference. #healthleaders #leadership https://t.co/ef7wRiIVWL</t>
  </si>
  <si>
    <t>RT @McMasterHLA: Follow #FutureOfHealth19 for great insights from the @HamHealthSci conference. #healthleaders #leadership https://t.co/ef7…</t>
  </si>
  <si>
    <t>"What if we could unleash a pandemic of health" our keynote @alexjadad has us thinking differently about healthcare. #FutureOfHealth19 https://t.co/ZQhv8iZt9G</t>
  </si>
  <si>
    <t>"What do we mean by healthy? Can you be ill and healthy at the same time?" Many thought provoking questions by @alexjadad #FutureOfHealth19 https://t.co/2OqYnE6xB9</t>
  </si>
  <si>
    <t>RT @HamHealthSci: "What do we mean by healthy? Can you be ill and healthy at the same time?" Many thought provoking questions by @alexjadad…</t>
  </si>
  <si>
    <t>We're bringing together multiple industries to explore how technology can impact a patient-centric health system. #FutureOfHealth19 https://t.co/xhfcUO5rOz</t>
  </si>
  <si>
    <t>Our Dr. Ralph Meyer has us rethinking palliative care #FutureOfHealth19 https://t.co/aViXZCP0fQ</t>
  </si>
  <si>
    <t>We have lots of data but how do we use it and bring it together for people to easily access. #DigitalHealth #FutureOfHealth19 https://t.co/H3sB2EHvfP</t>
  </si>
  <si>
    <t>Our afternoon panel at #FutureOfHealth19 is talking about how innovation benefits patients. https://t.co/LRbnLNHOot</t>
  </si>
  <si>
    <t>Had a great time at the Future of Health Summit at @MIP_Hamilton. #FutureOfHealth19 #HamOnt  @HamHealthSci https://t.co/x81TqaZkog</t>
  </si>
  <si>
    <t>@Partena zet verder actief in op #preventie &amp;gt;&amp;gt; actief proactief opsporen van #huidkanker 
#watverwachtjijvanons #kanker  #healthliteracy #preventiehelpt #behealth #mhealth #telehealth #futureofhealth19 @Healthskouts @DigitalHealthBE @MobileHealthBE https://t.co/MotEbElgT3</t>
  </si>
  <si>
    <t>RT @JoeriStaessen: @Partena zet verder actief in op #preventie &amp;gt;&amp;gt; actief proactief opsporen van #huidkanker 
#watverwachtjijvanons #kanker…</t>
  </si>
  <si>
    <t>https://twitter.com/katieporter_mba/status/1141064365711548416</t>
  </si>
  <si>
    <t>https://twitter.com/CAHOhospitals/status/1141052199516160000</t>
  </si>
  <si>
    <t>https://twitter.com/weirmark/status/1141088301329408000</t>
  </si>
  <si>
    <t>https://twitter.com/Stelios_2015/status/1140974532095827971</t>
  </si>
  <si>
    <t>https://twitter.com/hamhealthsci/status/1140985311310352385</t>
  </si>
  <si>
    <t>https://twitter.com/vrtnws/status/1141365149258985473</t>
  </si>
  <si>
    <t>twitter.com</t>
  </si>
  <si>
    <t>futureofhealth19</t>
  </si>
  <si>
    <t>healthcare</t>
  </si>
  <si>
    <t>futureofhealth19 virtualcare</t>
  </si>
  <si>
    <t>onhws futureofhealth19</t>
  </si>
  <si>
    <t>futureofhealth19 hcldr hcsmca</t>
  </si>
  <si>
    <t>futureofhealth19 hcldr</t>
  </si>
  <si>
    <t>futureofhealth19 hamont</t>
  </si>
  <si>
    <t>myhhs futureofhealth19</t>
  </si>
  <si>
    <t>digitalhealth</t>
  </si>
  <si>
    <t>digitalhealth futureofhealth19</t>
  </si>
  <si>
    <t>healthcare futureofhealth19 onhws</t>
  </si>
  <si>
    <t>futureofhealth19 innovation</t>
  </si>
  <si>
    <t>futureofhealth19 codesign digitalhealth designthinking</t>
  </si>
  <si>
    <t>futureofhealth19 myhhs</t>
  </si>
  <si>
    <t>futureofhealth19 healthcare</t>
  </si>
  <si>
    <t>futureofhealth19 livewell</t>
  </si>
  <si>
    <t>technology futureofhealth19</t>
  </si>
  <si>
    <t>futureofhealth19 healthleaders leadership</t>
  </si>
  <si>
    <t>preventie huidkanker watverwachtjijvanons kanker healthliteracy preventiehelpt behealth mhealth telehealth futureofhealth19</t>
  </si>
  <si>
    <t>preventie huidkanker watverwachtjijvanons kanker</t>
  </si>
  <si>
    <t>https://pbs.twimg.com/media/D9WQKd0XUAAQBhy.jpg</t>
  </si>
  <si>
    <t>https://pbs.twimg.com/media/D9WU3UGWkAEzXWW.jpg</t>
  </si>
  <si>
    <t>https://pbs.twimg.com/media/D9W70BLXoAAeoiD.jpg</t>
  </si>
  <si>
    <t>https://pbs.twimg.com/media/D9XKLwjXkAAbVtS.jpg</t>
  </si>
  <si>
    <t>https://pbs.twimg.com/media/D9XO5rZXkAAiq5R.jpg</t>
  </si>
  <si>
    <t>https://pbs.twimg.com/media/D9XPJsnW4AYQ114.jpg</t>
  </si>
  <si>
    <t>https://pbs.twimg.com/media/D9XUlDFWwAE7Q-2.jpg</t>
  </si>
  <si>
    <t>https://pbs.twimg.com/media/D9WQk0yXUAEoMUy.jpg</t>
  </si>
  <si>
    <t>https://pbs.twimg.com/media/D9XLVPBWkAA7G6j.jpg</t>
  </si>
  <si>
    <t>https://pbs.twimg.com/media/D9XQ9EYXUAIwjJp.jpg</t>
  </si>
  <si>
    <t>https://pbs.twimg.com/tweet_video_thumb/D9WRiZ4XoAIJKaH.jpg</t>
  </si>
  <si>
    <t>https://pbs.twimg.com/media/D9WU4--XsAAknF0.jpg</t>
  </si>
  <si>
    <t>https://pbs.twimg.com/media/D9XQwQOW4AEbYII.jpg</t>
  </si>
  <si>
    <t>https://pbs.twimg.com/media/D9XRXxqXUAE3f7y.jpg</t>
  </si>
  <si>
    <t>https://pbs.twimg.com/media/D9XW_b5WwAAjdn7.jpg</t>
  </si>
  <si>
    <t>https://pbs.twimg.com/media/D9WRHcMWwAAev5c.jpg</t>
  </si>
  <si>
    <t>https://pbs.twimg.com/media/D9WPX7PWkAAKnQU.jpg</t>
  </si>
  <si>
    <t>https://pbs.twimg.com/media/D9WnS_oXsAMn0h0.jpg</t>
  </si>
  <si>
    <t>https://pbs.twimg.com/media/D9XA6uqXsAIocZs.jpg</t>
  </si>
  <si>
    <t>https://pbs.twimg.com/media/D9WcqZrXkAI1f7M.jpg</t>
  </si>
  <si>
    <t>https://pbs.twimg.com/media/D9XGZTgXoAAkEhS.jpg</t>
  </si>
  <si>
    <t>https://pbs.twimg.com/media/D9Xb13PXoAAgb3w.jpg</t>
  </si>
  <si>
    <t>https://pbs.twimg.com/media/D9WZFyvXkAE8TIn.jpg</t>
  </si>
  <si>
    <t>https://pbs.twimg.com/media/D9XVJOQXsAA4HFG.jpg</t>
  </si>
  <si>
    <t>https://pbs.twimg.com/media/D9Wbei3WkAAvIKv.jpg</t>
  </si>
  <si>
    <t>https://pbs.twimg.com/media/D9WdRlEXoAg1Ai8.jpg</t>
  </si>
  <si>
    <t>https://pbs.twimg.com/media/D9WP2WpXUAAluJF.jpg</t>
  </si>
  <si>
    <t>https://pbs.twimg.com/media/D9WYk8OXYAgwh6s.jpg</t>
  </si>
  <si>
    <t>https://pbs.twimg.com/media/D9WRnFnWsAAdq6e.jpg</t>
  </si>
  <si>
    <t>https://pbs.twimg.com/media/D9WcxmpWwAExV66.jpg</t>
  </si>
  <si>
    <t>https://pbs.twimg.com/media/D9XXnIKWsAAGHIM.jpg</t>
  </si>
  <si>
    <t>https://pbs.twimg.com/media/D9Xb0shX4AIlTth.jpg</t>
  </si>
  <si>
    <t>https://pbs.twimg.com/media/D9WQc_dXkAADRzF.jpg</t>
  </si>
  <si>
    <t>https://pbs.twimg.com/media/D9WTJq7XYAAUftK.jpg</t>
  </si>
  <si>
    <t>https://pbs.twimg.com/media/D9WYFFtXkAEQOtD.jpg</t>
  </si>
  <si>
    <t>https://pbs.twimg.com/media/D9WOQFkXUAYPwiE.jpg</t>
  </si>
  <si>
    <t>https://pbs.twimg.com/media/D9WpEnNXkAEBs9I.jpg</t>
  </si>
  <si>
    <t>https://pbs.twimg.com/media/D9XPdiIWwAA9WiS.jpg</t>
  </si>
  <si>
    <t>https://pbs.twimg.com/media/D9XVq1fXoAE7zY8.jpg</t>
  </si>
  <si>
    <t>https://pbs.twimg.com/media/D9b-gACXkAYQR-D.jpg</t>
  </si>
  <si>
    <t>http://pbs.twimg.com/profile_images/951855720835829760/gt_Lhp7Q_normal.jpg</t>
  </si>
  <si>
    <t>http://pbs.twimg.com/profile_images/1124002114215251969/IBD70yDq_normal.jpg</t>
  </si>
  <si>
    <t>http://pbs.twimg.com/profile_images/1141171916834668546/W41M291t_normal.jpg</t>
  </si>
  <si>
    <t>http://pbs.twimg.com/profile_images/819579420885315587/b6K7UaZi_normal.jpg</t>
  </si>
  <si>
    <t>http://pbs.twimg.com/profile_images/1131609873463033857/hM71HofK_normal.jpg</t>
  </si>
  <si>
    <t>http://pbs.twimg.com/profile_images/1125860902673186817/viQD1Cez_normal.jpg</t>
  </si>
  <si>
    <t>http://pbs.twimg.com/profile_images/664789100847697920/GdamLDr4_normal.jpg</t>
  </si>
  <si>
    <t>http://abs.twimg.com/sticky/default_profile_images/default_profile_normal.png</t>
  </si>
  <si>
    <t>http://pbs.twimg.com/profile_images/1037782695324119041/0zUUPdnM_normal.jpg</t>
  </si>
  <si>
    <t>http://pbs.twimg.com/profile_images/989962594940280834/kBq6zZJD_normal.jpg</t>
  </si>
  <si>
    <t>http://pbs.twimg.com/profile_images/378800000766133062/e032ccd1c4ee696d6c8ada9d96b7cd1f_normal.jpeg</t>
  </si>
  <si>
    <t>http://pbs.twimg.com/profile_images/973917260766236672/ui0_5o-s_normal.jpg</t>
  </si>
  <si>
    <t>http://pbs.twimg.com/profile_images/1141301428369203200/oDx6bMsu_normal.jpg</t>
  </si>
  <si>
    <t>http://pbs.twimg.com/profile_images/967619275203559424/EBN5w3z7_normal.jpg</t>
  </si>
  <si>
    <t>http://pbs.twimg.com/profile_images/1520513443/logo6_normal.jpg</t>
  </si>
  <si>
    <t>http://pbs.twimg.com/profile_images/614247454347653120/7Rhtruyd_normal.jpg</t>
  </si>
  <si>
    <t>http://pbs.twimg.com/profile_images/1021939453550645249/GE2d6bEp_normal.jpg</t>
  </si>
  <si>
    <t>http://pbs.twimg.com/profile_images/532743902835396608/dYb_9mCr_normal.jpeg</t>
  </si>
  <si>
    <t>http://pbs.twimg.com/profile_images/611502304777347072/vOXpjG7V_normal.jpg</t>
  </si>
  <si>
    <t>http://pbs.twimg.com/profile_images/1073546643075682304/iaP6H218_normal.jpg</t>
  </si>
  <si>
    <t>http://pbs.twimg.com/profile_images/510889623560921089/Di6WYBgA_normal.jpeg</t>
  </si>
  <si>
    <t>http://pbs.twimg.com/profile_images/1059169771118313472/zrewJH1h_normal.jpg</t>
  </si>
  <si>
    <t>http://pbs.twimg.com/profile_images/1126868543797121031/czSKW2i-_normal.jpg</t>
  </si>
  <si>
    <t>http://pbs.twimg.com/profile_images/905233175068131328/ba_beq7e_normal.jpg</t>
  </si>
  <si>
    <t>http://pbs.twimg.com/profile_images/685853210574196736/3jO7fEcw_normal.jpg</t>
  </si>
  <si>
    <t>http://pbs.twimg.com/profile_images/1046598792856780800/iiJfJK9B_normal.jpg</t>
  </si>
  <si>
    <t>http://pbs.twimg.com/profile_images/1065584732770115585/zJ4ApZ39_normal.jpg</t>
  </si>
  <si>
    <t>http://pbs.twimg.com/profile_images/1074877689708904448/JaD7NvkK_normal.jpg</t>
  </si>
  <si>
    <t>http://pbs.twimg.com/profile_images/481460116730818560/irb8z7oo_normal.jpeg</t>
  </si>
  <si>
    <t>http://pbs.twimg.com/profile_images/3084410953/9e74c780a629367e9e05aa9b784c4d97_normal.jpeg</t>
  </si>
  <si>
    <t>http://pbs.twimg.com/profile_images/1726356114/image_normal.jpg</t>
  </si>
  <si>
    <t>http://pbs.twimg.com/profile_images/1108491390244274176/Dz51pMJC_normal.jpg</t>
  </si>
  <si>
    <t>http://pbs.twimg.com/profile_images/975899506519797760/35VXeX6v_normal.jpg</t>
  </si>
  <si>
    <t>http://pbs.twimg.com/profile_images/695677744772939776/Kr3qlFAw_normal.png</t>
  </si>
  <si>
    <t>http://pbs.twimg.com/profile_images/1139740654857142272/wOzo7qsg_normal.jpg</t>
  </si>
  <si>
    <t>http://pbs.twimg.com/profile_images/1136013927463182336/bx6I7v4p_normal.png</t>
  </si>
  <si>
    <t>http://pbs.twimg.com/profile_images/1102672268285693955/uhp2TpAK_normal.png</t>
  </si>
  <si>
    <t>http://pbs.twimg.com/profile_images/378800000395715698/f3bc1df88e100d8ccdaae233a9a000a8_normal.jpeg</t>
  </si>
  <si>
    <t>http://pbs.twimg.com/profile_images/1043017987299504128/ad6RXJaK_normal.jpg</t>
  </si>
  <si>
    <t>http://pbs.twimg.com/profile_images/1113391173622751233/9rRnBcws_normal.png</t>
  </si>
  <si>
    <t>http://pbs.twimg.com/profile_images/727239253529350144/Syga1r2Z_normal.jpg</t>
  </si>
  <si>
    <t>https://twitter.com/#!/karam_bains/status/1140976609324875776</t>
  </si>
  <si>
    <t>https://twitter.com/#!/mohawkideaworks/status/1140978019995197445</t>
  </si>
  <si>
    <t>https://twitter.com/#!/lovecatsdogs55/status/1140978147900477440</t>
  </si>
  <si>
    <t>https://twitter.com/#!/b_a_h_t/status/1140981785918152704</t>
  </si>
  <si>
    <t>https://twitter.com/#!/kevin_jackson/status/1140983784168284162</t>
  </si>
  <si>
    <t>https://twitter.com/#!/egruenwoldt/status/1140991267322699776</t>
  </si>
  <si>
    <t>https://twitter.com/#!/phriresearch/status/1140996192056336386</t>
  </si>
  <si>
    <t>https://twitter.com/#!/allendavidov/status/1141022150750560256</t>
  </si>
  <si>
    <t>https://twitter.com/#!/andydonovancfre/status/1140980668568150017</t>
  </si>
  <si>
    <t>https://twitter.com/#!/andydonovancfre/status/1141023181593071616</t>
  </si>
  <si>
    <t>https://twitter.com/#!/rakhshankamran/status/1141024608730124288</t>
  </si>
  <si>
    <t>https://twitter.com/#!/cherylr16765704/status/1141025653850030080</t>
  </si>
  <si>
    <t>https://twitter.com/#!/mbohl07/status/1141029245742981121</t>
  </si>
  <si>
    <t>https://twitter.com/#!/thepatclifford/status/1141040408325251072</t>
  </si>
  <si>
    <t>https://twitter.com/#!/magee_on/status/1141045579499364353</t>
  </si>
  <si>
    <t>https://twitter.com/#!/wpinnovates/status/1141045857728548867</t>
  </si>
  <si>
    <t>https://twitter.com/#!/iarnavagarwal/status/1141048911219613696</t>
  </si>
  <si>
    <t>https://twitter.com/#!/hamiltonecdev/status/1141050521161261056</t>
  </si>
  <si>
    <t>https://twitter.com/#!/cahohospitals/status/1141052199516160000</t>
  </si>
  <si>
    <t>https://twitter.com/#!/colin_hung/status/1140977063702224897</t>
  </si>
  <si>
    <t>https://twitter.com/#!/colin_hung/status/1140989851984179200</t>
  </si>
  <si>
    <t>https://twitter.com/#!/dkemper/status/1141041654360678400</t>
  </si>
  <si>
    <t>https://twitter.com/#!/dkemper/status/1141047834336251905</t>
  </si>
  <si>
    <t>https://twitter.com/#!/dkemper/status/1141048085449183232</t>
  </si>
  <si>
    <t>https://twitter.com/#!/colin_hung/status/1141048918454784000</t>
  </si>
  <si>
    <t>https://twitter.com/#!/genevievelea/status/1140990838727761921</t>
  </si>
  <si>
    <t>https://twitter.com/#!/colin_hung/status/1140978107895226373</t>
  </si>
  <si>
    <t>https://twitter.com/#!/colin_hung/status/1140981804859645952</t>
  </si>
  <si>
    <t>https://twitter.com/#!/colin_hung/status/1140993743354552320</t>
  </si>
  <si>
    <t>https://twitter.com/#!/colin_hung/status/1140993972103462912</t>
  </si>
  <si>
    <t>https://twitter.com/#!/colin_hung/status/1141047617482309633</t>
  </si>
  <si>
    <t>https://twitter.com/#!/colin_hung/status/1141048300507996164</t>
  </si>
  <si>
    <t>https://twitter.com/#!/colin_hung/status/1141053867737718784</t>
  </si>
  <si>
    <t>https://twitter.com/#!/colin_hung/status/1141054480760344578</t>
  </si>
  <si>
    <t>https://twitter.com/#!/macnursing/status/1141049691892781057</t>
  </si>
  <si>
    <t>https://twitter.com/#!/macnursing/status/1141055266231848960</t>
  </si>
  <si>
    <t>https://twitter.com/#!/williamslaura/status/1141055995189354498</t>
  </si>
  <si>
    <t>https://twitter.com/#!/rebeccaganann/status/1141077956875476993</t>
  </si>
  <si>
    <t>https://twitter.com/#!/synapselifesci/status/1140977907659153409</t>
  </si>
  <si>
    <t>https://twitter.com/#!/laurengogo_w/status/1140975746040696832</t>
  </si>
  <si>
    <t>https://twitter.com/#!/marysiegner/status/1141067937144627200</t>
  </si>
  <si>
    <t>https://twitter.com/#!/hamhealthsci/status/1140976856746868736</t>
  </si>
  <si>
    <t>https://twitter.com/#!/dbianco_hhsc/status/1141002030330339329</t>
  </si>
  <si>
    <t>https://twitter.com/#!/hamhealthsci/status/1141002450968752129</t>
  </si>
  <si>
    <t>https://twitter.com/#!/drrussrd/status/1141049982671368192</t>
  </si>
  <si>
    <t>https://twitter.com/#!/hamhealthsci/status/1141030208037892096</t>
  </si>
  <si>
    <t>https://twitter.com/#!/dbianco_hhsc/status/1140990349319520256</t>
  </si>
  <si>
    <t>https://twitter.com/#!/dbianco_hhsc/status/1141036227438743552</t>
  </si>
  <si>
    <t>https://twitter.com/#!/dbianco_hhsc/status/1141059803923570688</t>
  </si>
  <si>
    <t>https://twitter.com/#!/hamhealthsci/status/1141078155014397952</t>
  </si>
  <si>
    <t>https://twitter.com/#!/nityankhanna/status/1141080195102892032</t>
  </si>
  <si>
    <t>https://twitter.com/#!/cahohospitals/status/1140986413787340800</t>
  </si>
  <si>
    <t>https://twitter.com/#!/capticcanada/status/1141090995976773632</t>
  </si>
  <si>
    <t>https://twitter.com/#!/sugrabai/status/1141109593818456064</t>
  </si>
  <si>
    <t>https://twitter.com/#!/marissagbird/status/1141051071420358656</t>
  </si>
  <si>
    <t>https://twitter.com/#!/marissagbird/status/1141051166962401281</t>
  </si>
  <si>
    <t>https://twitter.com/#!/marissagbird/status/1141052438620921858</t>
  </si>
  <si>
    <t>https://twitter.com/#!/tavaresfil/status/1141109809170866176</t>
  </si>
  <si>
    <t>https://twitter.com/#!/gilmanfamily/status/1141117675118088194</t>
  </si>
  <si>
    <t>https://twitter.com/#!/weirmark/status/1141088301329408000</t>
  </si>
  <si>
    <t>https://twitter.com/#!/katieporter_mba/status/1141107784869654533</t>
  </si>
  <si>
    <t>https://twitter.com/#!/gilmanfamily/status/1140979737155817473</t>
  </si>
  <si>
    <t>https://twitter.com/#!/gilmanfamily/status/1140983605080076288</t>
  </si>
  <si>
    <t>https://twitter.com/#!/gilmanfamily/status/1140988438122061824</t>
  </si>
  <si>
    <t>https://twitter.com/#!/gilmanfamily/status/1140989196389289985</t>
  </si>
  <si>
    <t>https://twitter.com/#!/gilmanfamily/status/1140992546254049285</t>
  </si>
  <si>
    <t>https://twitter.com/#!/gilmanfamily/status/1140994022670049283</t>
  </si>
  <si>
    <t>https://twitter.com/#!/gilmanfamily/status/1141042537056165889</t>
  </si>
  <si>
    <t>https://twitter.com/#!/hamhealthsci/status/1140980170356068352</t>
  </si>
  <si>
    <t>https://twitter.com/#!/mip_hamilton/status/1141060783222267904</t>
  </si>
  <si>
    <t>https://twitter.com/#!/calynapettit/status/1140976252842631168</t>
  </si>
  <si>
    <t>https://twitter.com/#!/calynapettit/status/1140985849422712834</t>
  </si>
  <si>
    <t>https://twitter.com/#!/genevievelea/status/1140989681489911808</t>
  </si>
  <si>
    <t>https://twitter.com/#!/hamhealthsci/status/1140977153758113792</t>
  </si>
  <si>
    <t>https://twitter.com/#!/mip_hamilton/status/1141126244764934144</t>
  </si>
  <si>
    <t>https://twitter.com/#!/genevievelea/status/1140990964942684166</t>
  </si>
  <si>
    <t>https://twitter.com/#!/laurengogo_w/status/1140978186639085568</t>
  </si>
  <si>
    <t>https://twitter.com/#!/laurengogo_w/status/1140990463756918784</t>
  </si>
  <si>
    <t>https://twitter.com/#!/laurengogo_w/status/1141056268532166659</t>
  </si>
  <si>
    <t>https://twitter.com/#!/emily_nicholas8/status/1141048427960307712</t>
  </si>
  <si>
    <t>https://twitter.com/#!/hamhealthsci/status/1141059789423828993</t>
  </si>
  <si>
    <t>https://twitter.com/#!/emily_nicholas8/status/1141147709891633154</t>
  </si>
  <si>
    <t>https://twitter.com/#!/mfarrow1960/status/1141160883814637569</t>
  </si>
  <si>
    <t>https://twitter.com/#!/patricecloutier/status/1141068650599919616</t>
  </si>
  <si>
    <t>https://twitter.com/#!/katieporter_mba/status/1140976913554518017</t>
  </si>
  <si>
    <t>https://twitter.com/#!/patricecloutier/status/1141167006953168897</t>
  </si>
  <si>
    <t>https://twitter.com/#!/gorda_ibm/status/1141294655075749889</t>
  </si>
  <si>
    <t>https://twitter.com/#!/offordcentre/status/1141300831553302529</t>
  </si>
  <si>
    <t>https://twitter.com/#!/genevievelea/status/1140995778229473280</t>
  </si>
  <si>
    <t>https://twitter.com/#!/genevievelea/status/1141034014725279745</t>
  </si>
  <si>
    <t>https://twitter.com/#!/mackinprof/status/1141312331378569216</t>
  </si>
  <si>
    <t>https://twitter.com/#!/genevievelea/status/1140989713190465542</t>
  </si>
  <si>
    <t>https://twitter.com/#!/otntelemedicine/status/1141337546632376320</t>
  </si>
  <si>
    <t>https://twitter.com/#!/mcmasterhla/status/1140990177587933184</t>
  </si>
  <si>
    <t>https://twitter.com/#!/hamhealthsci/status/1140992378402217986</t>
  </si>
  <si>
    <t>https://twitter.com/#!/mlgg2/status/1141372697798238208</t>
  </si>
  <si>
    <t>https://twitter.com/#!/hamhealthsci/status/1140979890440814593</t>
  </si>
  <si>
    <t>https://twitter.com/#!/hamhealthsci/status/1140985311310352385</t>
  </si>
  <si>
    <t>https://twitter.com/#!/mlgg2/status/1141372725312860161</t>
  </si>
  <si>
    <t>https://twitter.com/#!/hamhealthsci/status/1140974502085632001</t>
  </si>
  <si>
    <t>https://twitter.com/#!/hamhealthsci/status/1141003989925974016</t>
  </si>
  <si>
    <t>https://twitter.com/#!/hamhealthsci/status/1141046255688310785</t>
  </si>
  <si>
    <t>https://twitter.com/#!/hamhealthsci/status/1141053023571066880</t>
  </si>
  <si>
    <t>https://twitter.com/#!/paulsesther/status/1141379426950758402</t>
  </si>
  <si>
    <t>https://twitter.com/#!/joeristaessen/status/1141383304853315584</t>
  </si>
  <si>
    <t>https://twitter.com/#!/digitalhealthbe/status/1141383997710372864</t>
  </si>
  <si>
    <t>https://twitter.com/#!/caring_mobile/status/1141384511705550848</t>
  </si>
  <si>
    <t>1140976609324875776</t>
  </si>
  <si>
    <t>1140978019995197445</t>
  </si>
  <si>
    <t>1140978147900477440</t>
  </si>
  <si>
    <t>1140981785918152704</t>
  </si>
  <si>
    <t>1140983784168284162</t>
  </si>
  <si>
    <t>1140991267322699776</t>
  </si>
  <si>
    <t>1140996192056336386</t>
  </si>
  <si>
    <t>1141022150750560256</t>
  </si>
  <si>
    <t>1140980668568150017</t>
  </si>
  <si>
    <t>1141023181593071616</t>
  </si>
  <si>
    <t>1141024608730124288</t>
  </si>
  <si>
    <t>1141025653850030080</t>
  </si>
  <si>
    <t>1141029245742981121</t>
  </si>
  <si>
    <t>1141040408325251072</t>
  </si>
  <si>
    <t>1141045579499364353</t>
  </si>
  <si>
    <t>1141045857728548867</t>
  </si>
  <si>
    <t>1141048911219613696</t>
  </si>
  <si>
    <t>1141050521161261056</t>
  </si>
  <si>
    <t>1141052199516160000</t>
  </si>
  <si>
    <t>1140977063702224897</t>
  </si>
  <si>
    <t>1140989851984179200</t>
  </si>
  <si>
    <t>1141041654360678400</t>
  </si>
  <si>
    <t>1141047834336251905</t>
  </si>
  <si>
    <t>1141048085449183232</t>
  </si>
  <si>
    <t>1141048918454784000</t>
  </si>
  <si>
    <t>1140990838727761921</t>
  </si>
  <si>
    <t>1140978107895226373</t>
  </si>
  <si>
    <t>1140981804859645952</t>
  </si>
  <si>
    <t>1140993743354552320</t>
  </si>
  <si>
    <t>1140993972103462912</t>
  </si>
  <si>
    <t>1141047617482309633</t>
  </si>
  <si>
    <t>1141048300507996164</t>
  </si>
  <si>
    <t>1141053867737718784</t>
  </si>
  <si>
    <t>1141054480760344578</t>
  </si>
  <si>
    <t>1141049691892781057</t>
  </si>
  <si>
    <t>1141055266231848960</t>
  </si>
  <si>
    <t>1141055995189354498</t>
  </si>
  <si>
    <t>1141077956875476993</t>
  </si>
  <si>
    <t>1140977907659153409</t>
  </si>
  <si>
    <t>1140975746040696832</t>
  </si>
  <si>
    <t>1141067937144627200</t>
  </si>
  <si>
    <t>1140976856746868736</t>
  </si>
  <si>
    <t>1141002030330339329</t>
  </si>
  <si>
    <t>1141002450968752129</t>
  </si>
  <si>
    <t>1141049982671368192</t>
  </si>
  <si>
    <t>1141030208037892096</t>
  </si>
  <si>
    <t>1140990349319520256</t>
  </si>
  <si>
    <t>1141036227438743552</t>
  </si>
  <si>
    <t>1141059803923570688</t>
  </si>
  <si>
    <t>1141078155014397952</t>
  </si>
  <si>
    <t>1141080195102892032</t>
  </si>
  <si>
    <t>1140986413787340800</t>
  </si>
  <si>
    <t>1141090995976773632</t>
  </si>
  <si>
    <t>1141109593818456064</t>
  </si>
  <si>
    <t>1141051071420358656</t>
  </si>
  <si>
    <t>1141051166962401281</t>
  </si>
  <si>
    <t>1141052438620921858</t>
  </si>
  <si>
    <t>1141109809170866176</t>
  </si>
  <si>
    <t>1141117675118088194</t>
  </si>
  <si>
    <t>1141088301329408000</t>
  </si>
  <si>
    <t>1141107784869654533</t>
  </si>
  <si>
    <t>1140979737155817473</t>
  </si>
  <si>
    <t>1140983605080076288</t>
  </si>
  <si>
    <t>1140988438122061824</t>
  </si>
  <si>
    <t>1140989196389289985</t>
  </si>
  <si>
    <t>1140992546254049285</t>
  </si>
  <si>
    <t>1140994022670049283</t>
  </si>
  <si>
    <t>1141042537056165889</t>
  </si>
  <si>
    <t>1140980170356068352</t>
  </si>
  <si>
    <t>1141060783222267904</t>
  </si>
  <si>
    <t>1140976252842631168</t>
  </si>
  <si>
    <t>1140985849422712834</t>
  </si>
  <si>
    <t>1140989681489911808</t>
  </si>
  <si>
    <t>1140977153758113792</t>
  </si>
  <si>
    <t>1141126244764934144</t>
  </si>
  <si>
    <t>1140990964942684166</t>
  </si>
  <si>
    <t>1140978186639085568</t>
  </si>
  <si>
    <t>1140990463756918784</t>
  </si>
  <si>
    <t>1141056268532166659</t>
  </si>
  <si>
    <t>1141048427960307712</t>
  </si>
  <si>
    <t>1141059789423828993</t>
  </si>
  <si>
    <t>1141147709891633154</t>
  </si>
  <si>
    <t>1141160883814637569</t>
  </si>
  <si>
    <t>1141068650599919616</t>
  </si>
  <si>
    <t>1140976913554518017</t>
  </si>
  <si>
    <t>1141167006953168897</t>
  </si>
  <si>
    <t>1141294655075749889</t>
  </si>
  <si>
    <t>1141300831553302529</t>
  </si>
  <si>
    <t>1140995778229473280</t>
  </si>
  <si>
    <t>1141034014725279745</t>
  </si>
  <si>
    <t>1141312331378569216</t>
  </si>
  <si>
    <t>1140989713190465542</t>
  </si>
  <si>
    <t>1141337546632376320</t>
  </si>
  <si>
    <t>1140990177587933184</t>
  </si>
  <si>
    <t>1140992378402217986</t>
  </si>
  <si>
    <t>1141372697798238208</t>
  </si>
  <si>
    <t>1140979890440814593</t>
  </si>
  <si>
    <t>1140985311310352385</t>
  </si>
  <si>
    <t>1141372725312860161</t>
  </si>
  <si>
    <t>1140974502085632001</t>
  </si>
  <si>
    <t>1141003989925974016</t>
  </si>
  <si>
    <t>1141046255688310785</t>
  </si>
  <si>
    <t>1141053023571066880</t>
  </si>
  <si>
    <t>1141379426950758402</t>
  </si>
  <si>
    <t>1141383304853315584</t>
  </si>
  <si>
    <t>1141383997710372864</t>
  </si>
  <si>
    <t>1141384511705550848</t>
  </si>
  <si>
    <t>1140979226813898752</t>
  </si>
  <si>
    <t>1141117209500106755</t>
  </si>
  <si>
    <t/>
  </si>
  <si>
    <t>1697514204</t>
  </si>
  <si>
    <t>3100011</t>
  </si>
  <si>
    <t>729837316773138432</t>
  </si>
  <si>
    <t>33197493</t>
  </si>
  <si>
    <t>820219591</t>
  </si>
  <si>
    <t>19548011</t>
  </si>
  <si>
    <t>1068001698</t>
  </si>
  <si>
    <t>en</t>
  </si>
  <si>
    <t>et</t>
  </si>
  <si>
    <t>nl</t>
  </si>
  <si>
    <t>1141064365711548416</t>
  </si>
  <si>
    <t>1140974532095827971</t>
  </si>
  <si>
    <t>1141365149258985473</t>
  </si>
  <si>
    <t>Twitter for iPhone</t>
  </si>
  <si>
    <t>Twitter for Android</t>
  </si>
  <si>
    <t>dlvr.it</t>
  </si>
  <si>
    <t>Twitter Web App</t>
  </si>
  <si>
    <t>Twitter Web Client</t>
  </si>
  <si>
    <t>Twitter for iPad</t>
  </si>
  <si>
    <t>TweetDeck</t>
  </si>
  <si>
    <t>CareMo News</t>
  </si>
  <si>
    <t>-79.90046154179639,43.256855136326735 
-79.90046154179639,43.256855136326735 
-79.90046154179639,43.256855136326735 
-79.90046154179639,43.256855136326735</t>
  </si>
  <si>
    <t>-80.248423,43.050553 
-79.578618,43.050553 
-79.578618,43.470838 
-80.248423,43.470838</t>
  </si>
  <si>
    <t>Canada</t>
  </si>
  <si>
    <t>CA</t>
  </si>
  <si>
    <t>McMaster Innovation Park (MIP)</t>
  </si>
  <si>
    <t>Hamilton, Ontario</t>
  </si>
  <si>
    <t>07d9e3d328082002</t>
  </si>
  <si>
    <t>4939b600461c30a4</t>
  </si>
  <si>
    <t>Hamilton</t>
  </si>
  <si>
    <t>poi</t>
  </si>
  <si>
    <t>city</t>
  </si>
  <si>
    <t>https://api.twitter.com/1.1/geo/id/07d9e3d328082002.json</t>
  </si>
  <si>
    <t>https://api.twitter.com/1.1/geo/id/4939b600461c30a4.json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</si>
  <si>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</si>
  <si>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</si>
  <si>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</si>
  <si>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</si>
  <si>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</si>
  <si>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</si>
  <si>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</si>
  <si>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</si>
  <si>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</si>
  <si>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</si>
  <si>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</si>
  <si>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</si>
  <si>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</si>
  <si>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</si>
  <si>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</si>
  <si>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</si>
  <si>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</si>
  <si>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</si>
  <si>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</si>
  <si>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</si>
  <si>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</si>
  <si>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Karam Bains</t>
  </si>
  <si>
    <t>IDEAWORKS</t>
  </si>
  <si>
    <t>Synapse Consortium</t>
  </si>
  <si>
    <t>Judy</t>
  </si>
  <si>
    <t>Hamilton Health Sciences</t>
  </si>
  <si>
    <t>Bay Area Health Trust</t>
  </si>
  <si>
    <t>Ted Scott</t>
  </si>
  <si>
    <t>Kevin L. Jackson</t>
  </si>
  <si>
    <t>Alex Jadad</t>
  </si>
  <si>
    <t>Colin Hung</t>
  </si>
  <si>
    <t>Emily Gruenwoldt Carkner</t>
  </si>
  <si>
    <t>Christina Gilman</t>
  </si>
  <si>
    <t>Population Health Research Institute _xD83C__xDDE8__xD83C__xDDE6_ PHRI</t>
  </si>
  <si>
    <t>Allen Davidov</t>
  </si>
  <si>
    <t>CAHO</t>
  </si>
  <si>
    <t>Andy Donovan, CFRE</t>
  </si>
  <si>
    <t>Rakhshan Kamran</t>
  </si>
  <si>
    <t>Cheryl reid</t>
  </si>
  <si>
    <t>Martin Bohl</t>
  </si>
  <si>
    <t>Patrick Clifford</t>
  </si>
  <si>
    <t>Southlake</t>
  </si>
  <si>
    <t>Veronica Magee</t>
  </si>
  <si>
    <t>West Park Innovation</t>
  </si>
  <si>
    <t>Arnav Agarwal</t>
  </si>
  <si>
    <t>Lauren</t>
  </si>
  <si>
    <t>Hamilton EcDev</t>
  </si>
  <si>
    <t>ONTHealth</t>
  </si>
  <si>
    <t>MEMOTEXT</t>
  </si>
  <si>
    <t>ForaHealthyMe1</t>
  </si>
  <si>
    <t>David Kemper</t>
  </si>
  <si>
    <t>Mac Innovation Park</t>
  </si>
  <si>
    <t>Genevieve Hladysh</t>
  </si>
  <si>
    <t>Mark Weir</t>
  </si>
  <si>
    <t>Emily Nicholas</t>
  </si>
  <si>
    <t>McMaster School of Nursing</t>
  </si>
  <si>
    <t>Marissa Bird</t>
  </si>
  <si>
    <t>Laura Williams</t>
  </si>
  <si>
    <t>Rebecca Ganann</t>
  </si>
  <si>
    <t>Mary Siegner</t>
  </si>
  <si>
    <t>Daniela M. Bianco</t>
  </si>
  <si>
    <t>Madhu Natarajan</t>
  </si>
  <si>
    <t>Dr. Russell de Souza, RD, ScD</t>
  </si>
  <si>
    <t>Nityan</t>
  </si>
  <si>
    <t>Katie Porter</t>
  </si>
  <si>
    <t>samira chandani</t>
  </si>
  <si>
    <t>Filomena Tavares</t>
  </si>
  <si>
    <t>Julie Drury</t>
  </si>
  <si>
    <t>Calyn Pettit</t>
  </si>
  <si>
    <t>Mark Farrow</t>
  </si>
  <si>
    <t>Patrice Cloutier</t>
  </si>
  <si>
    <t>Gordon Alexander</t>
  </si>
  <si>
    <t>Offord Centre for Child Studies #HamOnt</t>
  </si>
  <si>
    <t>YMCA Ham/Burl/Brant</t>
  </si>
  <si>
    <t>Stuart Phillips</t>
  </si>
  <si>
    <t>OTN</t>
  </si>
  <si>
    <t>Health Leadership Academy - McMaster University</t>
  </si>
  <si>
    <t>Martha Lucia Garcia</t>
  </si>
  <si>
    <t>Esther Pauls</t>
  </si>
  <si>
    <t>Joeri Staessen</t>
  </si>
  <si>
    <t>mhealthbe</t>
  </si>
  <si>
    <t>Healthskouts</t>
  </si>
  <si>
    <t>#BeHealth</t>
  </si>
  <si>
    <t>Partena  Ziekenfonds</t>
  </si>
  <si>
    <t>CareMo</t>
  </si>
  <si>
    <t>Virtual-Digital Healthcare Consultant | Strategy | Sales Management | Business Development | Naturopathic Doctor</t>
  </si>
  <si>
    <t>Hub for applied #research @Mohawkcollege. Providing #HamOnt organizations &amp; beyond with research, solutions &amp; customized expertise. #Student Powered.</t>
  </si>
  <si>
    <t>Neutral advocate and concierge for Hamilton's life sciences ecosystem. A launch pad to accelerate the commercialization of your health innovation</t>
  </si>
  <si>
    <t>Retired and enjoy each day to the fullest with my Dire Wolf in training Zeus _xD83D__xDE01_
oh and thank God I'm a Canadian _xD83C__xDDE8__xD83C__xDDE6__xD83C__xDDE8__xD83C__xDDE6_
Love my 3 cats too _xD83D__xDC9C__xD83D__xDC9C__xD83D__xDC9C__xD83D__xDC9C_</t>
  </si>
  <si>
    <t>A family of hospitals providing care to 2.3+ million #Ontario residents, from before birth to end of life. Staff &amp; physicians: follow @HHS_staff.</t>
  </si>
  <si>
    <t>BAHT maintains a diverse portfolio of independent commercial businesses and seeks new opportunities to optimize contributions for it’s beneficiaries</t>
  </si>
  <si>
    <t>Chief Innovation Officer &amp; Acting VP Research @HamHealthSci, Explorer (WeAreExplorers.ca), Lost in Learning</t>
  </si>
  <si>
    <t>@Packt Author-@ISC2/@Pluralsight/@LinkedIn Educator-#ATTInfluencer,#BroadcomInfluencer #EricssonInfluencer-#CloudComputing #Cybersecurity @GovCloud</t>
  </si>
  <si>
    <t>A dispensable, infinitely ignorant &amp; curious creature, trying to learn how to unlearn, to love unconditionally, pursuing maximum levels of joy with no regrets.</t>
  </si>
  <si>
    <t>#HIMSS19 Social Media Ambassador. CMO &amp; Editor @HealthcareScene. Co-founder #hcldr. #TheWalkingGallery #pinksocks #HITsm #HITMC member. #HealthIT true believer.</t>
  </si>
  <si>
    <t>Country girl. Proud wife and mom. Pres/CEO Children's Healthcare Canada /ED Pediatric Chairs of Canada. Founder of Emerging Health Leaders. Avid RedBlacks fan.</t>
  </si>
  <si>
    <t>Mom of 4.  Each kid with their own medical issue. #Dyslexia #Cancer #SPD #ASD #MentalHealth #MPFAC #PuppyRaiser 4 NSD #DogFosterHome Views are my own She/her</t>
  </si>
  <si>
    <t>#Clinicaltrials, registries, #populationhealth studies: #CVD #diabetes #periop #brainhealth #ACS #arrhythmia #thrombosis #globalhealth @McMasterU @HamHealthSci</t>
  </si>
  <si>
    <t>My thoughts in 140 char as a Husband &amp; Father (2), MBA, Chartered Marketer, Fundraiser, AG Triathlete, Hockey Coach, Mentor, Tech/Data Geek, #RoadToIMMT2019</t>
  </si>
  <si>
    <t>The Council of Academic Hospitals of Ontario (CAHO) represents Ontario's 23 research hospitals. Follow #onHWS to learn more. Retweets not endorsements.</t>
  </si>
  <si>
    <t>Director, Member Engagement and Business Development at Life Sciences Ontario. Proud alum of @Carleton_U Opinions expressed here are solely my own.</t>
  </si>
  <si>
    <t>Student Forever | MD Candidate @McMasterU</t>
  </si>
  <si>
    <t>Investment attraction / Economic Development - Life Sciences for Brampton; University of Guelph grad, Hespeler Aggie; nature and music</t>
  </si>
  <si>
    <t>Director, Research and Innovation at Southlake Regional Health Centre</t>
  </si>
  <si>
    <t>The official Twitter account for Southlake Regional Health Centre.</t>
  </si>
  <si>
    <t>PR Specialist @HamHealthSci who loves strategic planning and storytelling._xD83C__xDFC0_mum, archivist of life, history nerd.❤the Arctic, tea &amp; brilliant ghost stories.</t>
  </si>
  <si>
    <t>Innovation at West Park @westparkhcc | Patient centred initiatives | Collaborative partnerships from co-design to commercialization |innovation@westpark.org</t>
  </si>
  <si>
    <t>@UofTMedicine MD &amp; @UofTPGME #InternalMed PGY-1 | @McMasterU BHSc. Passionate about #ClinEpi, #EBM, #MedEd, #advocacy, #family, @Raptors &amp; #cricket.</t>
  </si>
  <si>
    <t>Manager of Research Contracts for Hamilton Health Sciences. Enthusiastic promoter of research and curious leader! Proud dog mom.</t>
  </si>
  <si>
    <t>Hamilton is ranked the most diversified economy in Canada and one of the top 7 Intelligent Communities in the world.</t>
  </si>
  <si>
    <t>Official account of Ontario’s Ministry of Health and Long-Term Care. Terms of use https://t.co/ppsyJGAMDj. En français @ONTSante</t>
  </si>
  <si>
    <t>We ‘action’ health data with machine learning to empower patients &amp; increase ROI for our stakeholders. we♥#digitalhealth https://t.co/WXpxabrCpU and @a4i_me</t>
  </si>
  <si>
    <t>Virtual Care for the Real World. Pre-Habilitation, Virtual Rehab, Analytics, 3D Simulation solutions- patients with #chronic + acute + behavioural health issues</t>
  </si>
  <si>
    <t>From #Montreal to #McMaster. A #librarian interested in connecting digital dots and inspiring healthcare innovation. Writer, photographer, trendspotter. _xD83C__xDDE8__xD83C__xDDE6_⛪️</t>
  </si>
  <si>
    <t>McMaster Innovation Park is a premier research park that offers collaborative space for researchers and entrepreneurs to co-locate, connect and commercialize.</t>
  </si>
  <si>
    <t>Senior Regional Manager, YMCA of Hamilton/Burlington/Brantford, LiveWell ,proud mom, Mac Kin, MAL(Health)Royal Roads Views expressed are mine</t>
  </si>
  <si>
    <t>Patient Partnership builder. IAP2 Canada Board Member. Inspired to empower patients as they guide us in transforming healthcare. Views are my own.</t>
  </si>
  <si>
    <t>Helping bring the #patientvoice to #healthcare w/ @docmikeevans Evans Health Lab https://t.co/jN58KsfNFT, @StMikesHospital, @PatientsCanada, @Pivoting</t>
  </si>
  <si>
    <t>Official Twitter account of the School of Nursing (SON) at McMaster University.</t>
  </si>
  <si>
    <t>PhD student @macnursing and RN @mch_childrens @HamHealthSci. Passionate about digital health solutions for medically complex children &amp; families</t>
  </si>
  <si>
    <t>Health care leader. Specialize in patient and family integration in care. Director, Patient Engagement at UHN. Proud mom of 2. Tweets are my own.</t>
  </si>
  <si>
    <t>RN, PhD, Health Services Research - interested in integrated systems to support healthy aging</t>
  </si>
  <si>
    <t>Health care communications professional. Passionate about community development and engagement, family life, and life-long learning!</t>
  </si>
  <si>
    <t>Energetic leader and proactive thinker managing multidisciplinary initiatives that support/promote research development and sustainability at HHS.</t>
  </si>
  <si>
    <t>interventional and structural cardiology, Hamilton Health Sciences, Niagara Health System, Mcmaster University</t>
  </si>
  <si>
    <t>Assistant Professor @McMasterU |  #Dietitian #nutrition #epidemiology  #CVD #metaanalysis  Affiliations: @MacHealthSci @HEI_mcmaster @PHRIresearch @PGPMac</t>
  </si>
  <si>
    <t>Director of Research Admin at one of Canada's foremost hospitals! Energetic role model. Author, presenter, research advocate.Western U. IVEY MBA. Tweets my own.</t>
  </si>
  <si>
    <t>A @CIHR_IRSC-funded, @CCCTG_ research program working to improve patient outcomes in the ICU. Introducing the #platformtrial to Canada. #criticalconversations</t>
  </si>
  <si>
    <t>Caregiver / Patient Partner</t>
  </si>
  <si>
    <t>PICU RN @mch_childrens; @hamhealthsc #myHHS love innovative evidenced informed care bundles, zero CLABSIs and PICU Liberation #PICULiber8 #pedsICU</t>
  </si>
  <si>
    <t>Chair, Ontario Minister’s Patient and Family Advisory Council. 
care coordination.complex care.raredisease.ptsafety. bereaved mom_xD83D__xDC94_.irun2staystrong. views my own</t>
  </si>
  <si>
    <t>Digital comms @HamHealthSci (#myHHS). Global citizen. Adventurer. Proud dog mom. Mint chocolate admirer. #HamOnt = home.</t>
  </si>
  <si>
    <t>Crisis communications specialist working to integrate social media into emergency management and BCP practices. Avid blogger and SM enthusiast. Ideas my own.</t>
  </si>
  <si>
    <t>Chief Innovation Officer, Services Innovation, Office of the CTO, Global Technology Services, IBM Canada. Sci-fi and tech geek. Opinions are my own.</t>
  </si>
  <si>
    <t>#YouthMentalHealth Research @MacHealthSci &amp; @MCH_childrens @EDI_OCCS @VEGA_Canada @2014OCHS @families1stteam @Mac_Autism #MakingtheRaceFair in #ChildDevelopment</t>
  </si>
  <si>
    <t>We believe we all have a part in creating a stronger, healthier &amp; more inclusive Hamilton, Burlington &amp; Brantford. That's #YWeAreHere.</t>
  </si>
  <si>
    <t>Prof. Stuart Phillips, Ph.D. Tier 1 CRC, @McMasterU Opinions mine. RT not endorse. https://t.co/ZO53wMiOn1 It's just Twitter</t>
  </si>
  <si>
    <t>We're moving health care forward by ensuring every Ontarian has easy access to the best health care where and when they need it | https://t.co/8uLF84vU04</t>
  </si>
  <si>
    <t>We strive to have a transformative impact on global healthcare by nurturing a community of future leaders. A joint venture between @DeGrooteBiz &amp; @MacHealthSci</t>
  </si>
  <si>
    <t>Health professional, entrepreneur and philanthropist</t>
  </si>
  <si>
    <t>Ward 7 City Councillor #HamOnt</t>
  </si>
  <si>
    <t>Directeur Netwerk en Sales &amp; Business Development @Partena. Sociaal engagement. Ondernemend. Lerend. Gent. Twitter in eigen naam.</t>
  </si>
  <si>
    <t>Mobile Health mHealth Hackathon March 18-20</t>
  </si>
  <si>
    <t>Helping Healthcare plays to unlock unknown unknowns, delivering delightful, actionable business development insights - Curator of certified health Apps db</t>
  </si>
  <si>
    <t>The spotlight on Belgian Digital Health _xD83C__xDDE7__xD83C__xDDEA_.  Use the #BeHealth hashtag for anything related to Belgian #DigitalHealth_xD83D__xDE4C_ An initiative of @healthendeavour</t>
  </si>
  <si>
    <t>Partena Ziekenfonds, Hulp in huis en Kinderopvang: Een gezonde reflex! - La Mutualité Partena, Aide à domicile, Accueil des tout petits: le réflexe sain!</t>
  </si>
  <si>
    <t>We want you to find the best digital health strategy! Find all news around #eHealth and #mHealth here!</t>
  </si>
  <si>
    <t>Ontario, Canada</t>
  </si>
  <si>
    <t>Virginia, USA</t>
  </si>
  <si>
    <t>Virtually everywhere</t>
  </si>
  <si>
    <t>Toronto</t>
  </si>
  <si>
    <t>ottawa, ontario</t>
  </si>
  <si>
    <t>Ontario Canada</t>
  </si>
  <si>
    <t>Toronto, Ontario</t>
  </si>
  <si>
    <t>Across Ontario, Canada</t>
  </si>
  <si>
    <t>ÜT: 43.688746,-79.410251</t>
  </si>
  <si>
    <t>Ancaster, Ontario</t>
  </si>
  <si>
    <t>Cambridge, Ontario</t>
  </si>
  <si>
    <t>Everywhere.......</t>
  </si>
  <si>
    <t>Newmarket, Ontario</t>
  </si>
  <si>
    <t>Hamilton, Ontario, Canada</t>
  </si>
  <si>
    <t>Markham, ON, Canada</t>
  </si>
  <si>
    <t>Toronto ON</t>
  </si>
  <si>
    <t>Toronto, ON</t>
  </si>
  <si>
    <t>Hamilton, ON</t>
  </si>
  <si>
    <t>Ottawa, Ontario</t>
  </si>
  <si>
    <t>Hamilton, On</t>
  </si>
  <si>
    <t>ÜT: 43.45602,-79.75309</t>
  </si>
  <si>
    <t>Markham, Ontario</t>
  </si>
  <si>
    <t>Hamilton|Burlington|Brantford</t>
  </si>
  <si>
    <t>Burlington, Ontario</t>
  </si>
  <si>
    <t>iPhone: 51.066919,3.639042</t>
  </si>
  <si>
    <t>Brussels, Belgium</t>
  </si>
  <si>
    <t>Belgium</t>
  </si>
  <si>
    <t>Global</t>
  </si>
  <si>
    <t>http://t.co/0Cze5bHxiu</t>
  </si>
  <si>
    <t>https://t.co/sgESYkTIEJ</t>
  </si>
  <si>
    <t>https://t.co/1uJb5K4Gmu</t>
  </si>
  <si>
    <t>https://t.co/aIeMs2tGYX</t>
  </si>
  <si>
    <t>http://t.co/Zq2o6d8AIc</t>
  </si>
  <si>
    <t>https://t.co/BpWWjNtDj5</t>
  </si>
  <si>
    <t>https://t.co/Oq2xsgaO9S</t>
  </si>
  <si>
    <t>https://t.co/VWkuT4C8qk</t>
  </si>
  <si>
    <t>http://t.co/Ve37LBevLE</t>
  </si>
  <si>
    <t>https://t.co/e2AzZpuQtU</t>
  </si>
  <si>
    <t>https://t.co/6X3vl7y6xz</t>
  </si>
  <si>
    <t>https://t.co/tz66h9os8M</t>
  </si>
  <si>
    <t>https://t.co/NEFZRx48Ju</t>
  </si>
  <si>
    <t>https://t.co/hYYKHhrWiw</t>
  </si>
  <si>
    <t>http://t.co/89cvsFZMOl</t>
  </si>
  <si>
    <t>https://t.co/1PI27BAvuF</t>
  </si>
  <si>
    <t>https://t.co/KUiwxW19IX</t>
  </si>
  <si>
    <t>https://t.co/c5LjsHcvQz</t>
  </si>
  <si>
    <t>https://t.co/JRVsENZpTn</t>
  </si>
  <si>
    <t>https://t.co/Xwj2sieiyj</t>
  </si>
  <si>
    <t>https://t.co/Mzx4ZBE5xz</t>
  </si>
  <si>
    <t>https://t.co/e4I8Scy5DE</t>
  </si>
  <si>
    <t>https://t.co/mgb62xXAr0</t>
  </si>
  <si>
    <t>https://t.co/Q94zKfv4Mu</t>
  </si>
  <si>
    <t>https://t.co/XidkccGRKn</t>
  </si>
  <si>
    <t>https://t.co/Ptqv0V2lXH</t>
  </si>
  <si>
    <t>https://t.co/F8UagC6mj4</t>
  </si>
  <si>
    <t>https://t.co/qbxTKMgZ2l</t>
  </si>
  <si>
    <t>http://t.co/4GBftcsbmA</t>
  </si>
  <si>
    <t>http://t.co/Pvxj3FWJ0X</t>
  </si>
  <si>
    <t>https://t.co/fFhjCtj6ql</t>
  </si>
  <si>
    <t>https://t.co/OhdeyT1rN7</t>
  </si>
  <si>
    <t>https://t.co/7kJruvGbV0</t>
  </si>
  <si>
    <t>https://t.co/dUPNaW3Amw</t>
  </si>
  <si>
    <t>https://t.co/AQduypY5ni</t>
  </si>
  <si>
    <t>https://t.co/DA8NGQ2IBx</t>
  </si>
  <si>
    <t>http://t.co/P8jR7bVlkJ</t>
  </si>
  <si>
    <t>https://pbs.twimg.com/profile_banners/315316111/1434633669</t>
  </si>
  <si>
    <t>https://pbs.twimg.com/profile_banners/494293623/1515775096</t>
  </si>
  <si>
    <t>https://pbs.twimg.com/profile_banners/963052379112427522/1518445448</t>
  </si>
  <si>
    <t>https://pbs.twimg.com/profile_banners/790535337135054848/1556817962</t>
  </si>
  <si>
    <t>https://pbs.twimg.com/profile_banners/168712343/1554152650</t>
  </si>
  <si>
    <t>https://pbs.twimg.com/profile_banners/1104037982548475905/1552058684</t>
  </si>
  <si>
    <t>https://pbs.twimg.com/profile_banners/124338202/1511555939</t>
  </si>
  <si>
    <t>https://pbs.twimg.com/profile_banners/17899712/1560911562</t>
  </si>
  <si>
    <t>https://pbs.twimg.com/profile_banners/33197493/1480347226</t>
  </si>
  <si>
    <t>https://pbs.twimg.com/profile_banners/208153889/1556476847</t>
  </si>
  <si>
    <t>https://pbs.twimg.com/profile_banners/272182298/1540426274</t>
  </si>
  <si>
    <t>https://pbs.twimg.com/profile_banners/1697514204/1538363573</t>
  </si>
  <si>
    <t>https://pbs.twimg.com/profile_banners/1069649619653672962/1546438609</t>
  </si>
  <si>
    <t>https://pbs.twimg.com/profile_banners/19777610/1541979467</t>
  </si>
  <si>
    <t>https://pbs.twimg.com/profile_banners/821616540/1381951502</t>
  </si>
  <si>
    <t>https://pbs.twimg.com/profile_banners/14041452/1415986933</t>
  </si>
  <si>
    <t>https://pbs.twimg.com/profile_banners/796098735050805252/1533436515</t>
  </si>
  <si>
    <t>https://pbs.twimg.com/profile_banners/985938313784807425/1546461491</t>
  </si>
  <si>
    <t>https://pbs.twimg.com/profile_banners/4105233201/1446842911</t>
  </si>
  <si>
    <t>https://pbs.twimg.com/profile_banners/487787739/1548270508</t>
  </si>
  <si>
    <t>https://pbs.twimg.com/profile_banners/2163287706/1403411659</t>
  </si>
  <si>
    <t>https://pbs.twimg.com/profile_banners/351991258/1495683060</t>
  </si>
  <si>
    <t>https://pbs.twimg.com/profile_banners/729837316773138432/1536159585</t>
  </si>
  <si>
    <t>https://pbs.twimg.com/profile_banners/29490009/1509109425</t>
  </si>
  <si>
    <t>https://pbs.twimg.com/profile_banners/253688871/1469814246</t>
  </si>
  <si>
    <t>https://pbs.twimg.com/profile_banners/227427298/1499966622</t>
  </si>
  <si>
    <t>https://pbs.twimg.com/profile_banners/4076739933/1503067144</t>
  </si>
  <si>
    <t>https://pbs.twimg.com/profile_banners/3100011/1560942440</t>
  </si>
  <si>
    <t>https://pbs.twimg.com/profile_banners/577412009/1430751262</t>
  </si>
  <si>
    <t>https://pbs.twimg.com/profile_banners/918321811/1486833303</t>
  </si>
  <si>
    <t>https://pbs.twimg.com/profile_banners/19548011/1538599991</t>
  </si>
  <si>
    <t>https://pbs.twimg.com/profile_banners/820219591/1381433663</t>
  </si>
  <si>
    <t>https://pbs.twimg.com/profile_banners/774730180912750592/1551492240</t>
  </si>
  <si>
    <t>https://pbs.twimg.com/profile_banners/30589268/1435283669</t>
  </si>
  <si>
    <t>https://pbs.twimg.com/profile_banners/396188858/1414954733</t>
  </si>
  <si>
    <t>https://pbs.twimg.com/profile_banners/2651769126/1512001386</t>
  </si>
  <si>
    <t>https://pbs.twimg.com/profile_banners/1073542003571519488/1553806148</t>
  </si>
  <si>
    <t>https://pbs.twimg.com/profile_banners/2649050406/1511562647</t>
  </si>
  <si>
    <t>https://pbs.twimg.com/profile_banners/1020314349666164736/1541360003</t>
  </si>
  <si>
    <t>https://pbs.twimg.com/profile_banners/3051569414/1501417280</t>
  </si>
  <si>
    <t>https://pbs.twimg.com/profile_banners/575389015/1505501897</t>
  </si>
  <si>
    <t>https://pbs.twimg.com/profile_banners/2782068059/1530540163</t>
  </si>
  <si>
    <t>https://pbs.twimg.com/profile_banners/86114906/1489771045</t>
  </si>
  <si>
    <t>https://pbs.twimg.com/profile_banners/869041072239935489/1496032009</t>
  </si>
  <si>
    <t>https://pbs.twimg.com/profile_banners/4515007294/1525700168</t>
  </si>
  <si>
    <t>https://pbs.twimg.com/profile_banners/262158694/1556718102</t>
  </si>
  <si>
    <t>https://pbs.twimg.com/profile_banners/23950468/1560550942</t>
  </si>
  <si>
    <t>https://pbs.twimg.com/profile_banners/211898317/1539098718</t>
  </si>
  <si>
    <t>https://pbs.twimg.com/profile_banners/935936411194351621/1551732681</t>
  </si>
  <si>
    <t>https://pbs.twimg.com/profile_banners/386007819/1540757506</t>
  </si>
  <si>
    <t>https://pbs.twimg.com/profile_banners/267631801/1441297941</t>
  </si>
  <si>
    <t>https://pbs.twimg.com/profile_banners/4558657277/1450969569</t>
  </si>
  <si>
    <t>https://pbs.twimg.com/profile_banners/765132255450763270/1505294126</t>
  </si>
  <si>
    <t>https://pbs.twimg.com/profile_banners/1068001698/1408527159</t>
  </si>
  <si>
    <t>http://abs.twimg.com/images/themes/theme14/bg.gif</t>
  </si>
  <si>
    <t>http://abs.twimg.com/images/themes/theme1/bg.png</t>
  </si>
  <si>
    <t>http://abs.twimg.com/images/themes/theme4/bg.gif</t>
  </si>
  <si>
    <t>http://abs.twimg.com/images/themes/theme9/bg.gif</t>
  </si>
  <si>
    <t>http://abs.twimg.com/images/themes/theme17/bg.gif</t>
  </si>
  <si>
    <t>http://abs.twimg.com/images/themes/theme7/bg.gif</t>
  </si>
  <si>
    <t>http://abs.twimg.com/images/themes/theme2/bg.gif</t>
  </si>
  <si>
    <t>http://abs.twimg.com/images/themes/theme3/bg.gif</t>
  </si>
  <si>
    <t>http://abs.twimg.com/images/themes/theme13/bg.gif</t>
  </si>
  <si>
    <t>http://abs.twimg.com/images/themes/theme5/bg.gif</t>
  </si>
  <si>
    <t>http://pbs.twimg.com/profile_images/611524045218164738/uC-gqtNz_normal.jpg</t>
  </si>
  <si>
    <t>http://pbs.twimg.com/profile_images/963060581266808834/PcVmEdA2_normal.jpg</t>
  </si>
  <si>
    <t>http://pbs.twimg.com/profile_images/1104052990929981440/NvaDQs7p_normal.png</t>
  </si>
  <si>
    <t>http://pbs.twimg.com/profile_images/934131823826923523/cFxm2j1-_normal.jpg</t>
  </si>
  <si>
    <t>http://pbs.twimg.com/profile_images/803261024858210304/q2A08BBc_normal.jpg</t>
  </si>
  <si>
    <t>http://pbs.twimg.com/profile_images/1073302665294049280/cfkO-VT6_normal.jpg</t>
  </si>
  <si>
    <t>http://pbs.twimg.com/profile_images/1124128564021014529/hkOfNGs7_normal.jpg</t>
  </si>
  <si>
    <t>http://pbs.twimg.com/profile_images/662990544231010309/_dPw0lh__normal.jpg</t>
  </si>
  <si>
    <t>http://pbs.twimg.com/profile_images/1134184894270230528/BvgUqzyV_normal.png</t>
  </si>
  <si>
    <t>http://pbs.twimg.com/profile_images/480569643443044352/g5nfjp0u_normal.jpeg</t>
  </si>
  <si>
    <t>http://pbs.twimg.com/profile_images/1137010103935229952/hSeITv_Z_normal.png</t>
  </si>
  <si>
    <t>http://pbs.twimg.com/profile_images/729838712125833218/S8dvsRc-_normal.jpg</t>
  </si>
  <si>
    <t>http://pbs.twimg.com/profile_images/1116756458589364224/Apl3t_98_normal.png</t>
  </si>
  <si>
    <t>http://pbs.twimg.com/profile_images/1139596376659177473/fQJT32Kn_normal.png</t>
  </si>
  <si>
    <t>http://pbs.twimg.com/profile_images/1128001786877554689/WFfDbZGZ_normal.png</t>
  </si>
  <si>
    <t>http://pbs.twimg.com/profile_images/489501035740667904/OBUNIQtw_normal.jpeg</t>
  </si>
  <si>
    <t>http://pbs.twimg.com/profile_images/908765641208934400/eKCtDXlJ_normal.jpg</t>
  </si>
  <si>
    <t>http://pbs.twimg.com/profile_images/847258420797358080/D5YUSybz_normal.jpg</t>
  </si>
  <si>
    <t>http://pbs.twimg.com/profile_images/889841829809594368/DNnV8NcW_normal.jpg</t>
  </si>
  <si>
    <t>http://pbs.twimg.com/profile_images/1092462836813426688/gSxVGsSr_normal.jpg</t>
  </si>
  <si>
    <t>http://pbs.twimg.com/profile_images/680044157688221696/rQf4VApP_normal.png</t>
  </si>
  <si>
    <t>http://pbs.twimg.com/profile_images/556480997751918592/pqgE774__normal.jpeg</t>
  </si>
  <si>
    <t>http://pbs.twimg.com/profile_images/839748463495639041/RpkGzaCw_normal.jpg</t>
  </si>
  <si>
    <t>Open Twitter Page for This Person</t>
  </si>
  <si>
    <t>https://twitter.com/karam_bains</t>
  </si>
  <si>
    <t>https://twitter.com/mohawkideaworks</t>
  </si>
  <si>
    <t>https://twitter.com/synapselifesci</t>
  </si>
  <si>
    <t>https://twitter.com/lovecatsdogs55</t>
  </si>
  <si>
    <t>https://twitter.com/hamhealthsci</t>
  </si>
  <si>
    <t>https://twitter.com/b_a_h_t</t>
  </si>
  <si>
    <t>https://twitter.com/chief_innovator</t>
  </si>
  <si>
    <t>https://twitter.com/kevin_jackson</t>
  </si>
  <si>
    <t>https://twitter.com/alexjadad</t>
  </si>
  <si>
    <t>https://twitter.com/colin_hung</t>
  </si>
  <si>
    <t>https://twitter.com/egruenwoldt</t>
  </si>
  <si>
    <t>https://twitter.com/gilmanfamily</t>
  </si>
  <si>
    <t>https://twitter.com/phriresearch</t>
  </si>
  <si>
    <t>https://twitter.com/allendavidov</t>
  </si>
  <si>
    <t>https://twitter.com/cahohospitals</t>
  </si>
  <si>
    <t>https://twitter.com/andydonovancfre</t>
  </si>
  <si>
    <t>https://twitter.com/rakhshankamran</t>
  </si>
  <si>
    <t>https://twitter.com/cherylr16765704</t>
  </si>
  <si>
    <t>https://twitter.com/mbohl07</t>
  </si>
  <si>
    <t>https://twitter.com/thepatclifford</t>
  </si>
  <si>
    <t>https://twitter.com/southlake_news</t>
  </si>
  <si>
    <t>https://twitter.com/magee_on</t>
  </si>
  <si>
    <t>https://twitter.com/wpinnovates</t>
  </si>
  <si>
    <t>https://twitter.com/iarnavagarwal</t>
  </si>
  <si>
    <t>https://twitter.com/laurengogo_w</t>
  </si>
  <si>
    <t>https://twitter.com/hamiltonecdev</t>
  </si>
  <si>
    <t>https://twitter.com/onthealth</t>
  </si>
  <si>
    <t>https://twitter.com/memotext</t>
  </si>
  <si>
    <t>https://twitter.com/forahealthyme1</t>
  </si>
  <si>
    <t>https://twitter.com/dkemper</t>
  </si>
  <si>
    <t>https://twitter.com/mip_hamilton</t>
  </si>
  <si>
    <t>https://twitter.com/genevievelea</t>
  </si>
  <si>
    <t>https://twitter.com/weirmark</t>
  </si>
  <si>
    <t>https://twitter.com/emily_nicholas8</t>
  </si>
  <si>
    <t>https://twitter.com/macnursing</t>
  </si>
  <si>
    <t>https://twitter.com/marissagbird</t>
  </si>
  <si>
    <t>https://twitter.com/williamslaura</t>
  </si>
  <si>
    <t>https://twitter.com/rebeccaganann</t>
  </si>
  <si>
    <t>https://twitter.com/marysiegner</t>
  </si>
  <si>
    <t>https://twitter.com/dbianco_hhsc</t>
  </si>
  <si>
    <t>https://twitter.com/drmknatarajan</t>
  </si>
  <si>
    <t>https://twitter.com/drrussrd</t>
  </si>
  <si>
    <t>https://twitter.com/nityankhanna</t>
  </si>
  <si>
    <t>https://twitter.com/katieporter_mba</t>
  </si>
  <si>
    <t>https://twitter.com/capticcanada</t>
  </si>
  <si>
    <t>https://twitter.com/sugrabai</t>
  </si>
  <si>
    <t>https://twitter.com/tavaresfil</t>
  </si>
  <si>
    <t>https://twitter.com/solidfooting</t>
  </si>
  <si>
    <t>https://twitter.com/calynapettit</t>
  </si>
  <si>
    <t>https://twitter.com/mfarrow1960</t>
  </si>
  <si>
    <t>https://twitter.com/patricecloutier</t>
  </si>
  <si>
    <t>https://twitter.com/gorda_ibm</t>
  </si>
  <si>
    <t>https://twitter.com/offordcentre</t>
  </si>
  <si>
    <t>https://twitter.com/ymcahbb</t>
  </si>
  <si>
    <t>https://twitter.com/mackinprof</t>
  </si>
  <si>
    <t>https://twitter.com/otntelemedicine</t>
  </si>
  <si>
    <t>https://twitter.com/mcmasterhla</t>
  </si>
  <si>
    <t>https://twitter.com/mlgg2</t>
  </si>
  <si>
    <t>https://twitter.com/paulsesther</t>
  </si>
  <si>
    <t>https://twitter.com/joeristaessen</t>
  </si>
  <si>
    <t>https://twitter.com/mobilehealthbe</t>
  </si>
  <si>
    <t>https://twitter.com/healthskouts</t>
  </si>
  <si>
    <t>https://twitter.com/digitalhealthbe</t>
  </si>
  <si>
    <t>https://twitter.com/partena</t>
  </si>
  <si>
    <t>https://twitter.com/caring_mobile</t>
  </si>
  <si>
    <t>karam_bains
Attending the inaugural event:
FUTURE OF HEALTH SUMMIT imagination
driving healthcare. #FutureOfHealth19
opening key note by Dr. Alex Jadad
https://t.co/Ml6ScNWRUT</t>
  </si>
  <si>
    <t>mohawkideaworks
RT @SynapseLifeSci: “Imagine a
world, where people use state of
art health tech with enthusiasm
and easily ... today is for though
provokin…</t>
  </si>
  <si>
    <t>synapselifesci
“Imagine a world, where people
use state of art health tech with
enthusiasm and easily ... today
is for though provoking conversations!”
- @Chief_Innovator kicking off
#FutureOfHealth19 Conference in
#HamOnt presented by @HamHealthSci
https://t.co/NOENZwtjN2</t>
  </si>
  <si>
    <t>lovecatsdogs55
RT @HamHealthSci: We're bringing
together multiple industries to
explore how technology can impact
a patient-centric health system.
#Future…</t>
  </si>
  <si>
    <t>hamhealthsci
RT @DBianco_HHSC: Excellent wrap-up
@HamHealthSci #FutureofHealth19
from Emily Nicholas Angl on patient
and public engagement signalling
ke…</t>
  </si>
  <si>
    <t>b_a_h_t
Sun is shining on a packed house
@Chief_Innovator #FutureOfHealth19
https://t.co/sR7sP4dae9</t>
  </si>
  <si>
    <t xml:space="preserve">chief_innovator
</t>
  </si>
  <si>
    <t>kevin_jackson
RT @Colin_Hung: @alexjadad Asking
#FutureOfHealth19 audience to think
about our current "healthcare system"
- Are we in the death preventio…</t>
  </si>
  <si>
    <t xml:space="preserve">alexjadad
</t>
  </si>
  <si>
    <t>colin_hung
@Emily_Nicholas8 rocking the #futureofhealth19
stage. Bringing both the patient
AND innovation perspective to the
event https://t.co/Dsbj1jdxmD</t>
  </si>
  <si>
    <t>egruenwoldt
RT @GilmanFamily: “Are we here
to discuss the future of Health?
Or are we here to discuss the future
of combating disease and prolonging
ou…</t>
  </si>
  <si>
    <t>gilmanfamily
@weirmark @SolidFooting @SolidFooting
plugged the Patient Declaration
of Values! #FutureOfHealth19</t>
  </si>
  <si>
    <t>phriresearch
RT @HamHealthSci: We're bringing
together multiple industries to
explore how technology can impact
a patient-centric health system.
#Future…</t>
  </si>
  <si>
    <t>allendavidov
RT @CAHOhospitals: Excited to be
part of @HamHealthSci's inaugural
Future of Health Summit today to
discuss a #healthcare system that's
mor…</t>
  </si>
  <si>
    <t>cahohospitals
"There's a need to appreciate and
validate the experiences patients
are bringing to the table," says
@weirmark, lead of the Patient
Engagement Secretariat supporting
the @ONThealth Patient &amp;amp; Family
Advisory Council. #onHWS #FutureOfHealth19
https://t.co/yvUspzswCn</t>
  </si>
  <si>
    <t>andydonovancfre
RT @CAHOhospitals: Excited to be
part of @HamHealthSci's inaugural
Future of Health Summit today to
discuss a #healthcare system that's
mor…</t>
  </si>
  <si>
    <t>rakhshankamran
Testing out virtual physiotherapy
with Nikoo!!_xD83E__xDD16__xD83E__xDDEC__xD83E__xDDEC_#FutureOfHealth19
⁦@HamHealthSci⁩ https://t.co/ixagXGMD8c</t>
  </si>
  <si>
    <t>cherylr16765704
RT @HamHealthSci: We're bringing
together multiple industries to
explore how technology can impact
a patient-centric health system.
#Future…</t>
  </si>
  <si>
    <t>mbohl07
RT @SynapseLifeSci: “Imagine a
world, where people use state of
art health tech with enthusiasm
and easily ... today is for though
provokin…</t>
  </si>
  <si>
    <t>thepatclifford
Engaging the skills of the community,
Sandra Mierdel and Michael McGillion
talk about the evolution of RMP
@Southlake_News @HamHealthSci #FutureOfHealth19
https://t.co/ASQ4lNhdqr</t>
  </si>
  <si>
    <t xml:space="preserve">southlake_news
</t>
  </si>
  <si>
    <t>magee_on
Great minds coming together at
#FutureOfHealth19 and having rich
discussions about innovation and
technology, and working collaboratively
toward a better future for our
healthcare system. https://t.co/3iNfjpkEoa</t>
  </si>
  <si>
    <t>wpinnovates
Exciting day at #FutureOfHealth19
discussing remote patient monitoring,
#VirtualCare, and the future of
health in Canada. https://t.co/wswK288z4D</t>
  </si>
  <si>
    <t>iarnavagarwal
RT @LaurenGogo_W: @alexjadad giving
us a new conceptualizaton of “health”:
the ability to adapt and manage
the inevitable physical, mental…</t>
  </si>
  <si>
    <t>laurengogo_w
We are closing out the day with
Emily Nichols Angl- sharing her
patient experience and insights
on patient and public engagement
now and in the future. #FutureOfHealth19
https://t.co/eA1tY0fC0q</t>
  </si>
  <si>
    <t>hamiltonecdev
RT @SynapseLifeSci: “Imagine a
world, where people use state of
art health tech with enthusiasm
and easily ... today is for though
provokin…</t>
  </si>
  <si>
    <t xml:space="preserve">onthealth
</t>
  </si>
  <si>
    <t xml:space="preserve">memotext
</t>
  </si>
  <si>
    <t xml:space="preserve">forahealthyme1
</t>
  </si>
  <si>
    <t>dkemper
RT @Colin_Hung: Nice to see @GilmanFamily
representing the patient voice
on this panel #futureofhealth19
I'm interested in how we will crea…</t>
  </si>
  <si>
    <t>mip_hamilton
RT @CalynAPettit: Very excited
to be part of @HamHealthSci's first
annual Future of Health Summit
at @MIP_Hamilton, bringing together
indus…</t>
  </si>
  <si>
    <t>genevievelea
Consumer health and wellness for
aging with @mackinprof @HamHealthSci
@ymcahbb #technology #FutureofHealth19</t>
  </si>
  <si>
    <t>weirmark
Great to be at the #FutureOfHealth19
conference today hosted by @HamHealthSci.
#innovation isn’t just a new product
or service - it can simply be a
new way of addressing issues and
seeing challenges/solutions through
the eyes of those who experience
care. https://t.co/LMF5g6TQIg</t>
  </si>
  <si>
    <t>emily_nicholas8
RT @HamHealthSci: Our closing keynote
from @Emily_Nicholas8 gives a great
patient perspective about sustainable
changes in healthcare #Futu…</t>
  </si>
  <si>
    <t>macnursing
RT @MarissaGBird: Full day of creative
thinking and learning from patients,
researchers, and healthcare partners
at #futureofhealth19 Partn…</t>
  </si>
  <si>
    <t>marissagbird
Full day of creative thinking and
learning from patients, researchers,
and healthcare partners at #futureofhealth19
Partnership &amp;amp; collaboration
across roles and systems were key
themes today #codesign #digitalhealth
#designthinking https://t.co/JqXDlnUqNn</t>
  </si>
  <si>
    <t>williamslaura
RT @CAHOhospitals: "There's a need
to appreciate and validate the
experiences patients are bringing
to the table," says @weirmark,
lead of…</t>
  </si>
  <si>
    <t>rebeccaganann
RT @MarissaGBird: Full day of creative
thinking and learning from patients,
researchers, and healthcare partners
at #futureofhealth19 Partn…</t>
  </si>
  <si>
    <t>marysiegner
Thank you to you and your team
@KatiePorter_MBA for a great day
of thought-provoking presentations,
conversations and connections.
Top-notch facilitators helped us
listen to and learn from one another.
@HamHealthSci @Chief_Innovator
#FutureOfHealth19 https://t.co/LVqMQ63qJN</t>
  </si>
  <si>
    <t>dbianco_hhsc
Excellent wrap-up @HamHealthSci
#FutureofHealth19 from Emily Nicholas
Angl on patient and public engagement
signalling key concepts and their
role in sustaining and engaging
a future health system https://t.co/JeKf5vHxED</t>
  </si>
  <si>
    <t xml:space="preserve">drmknatarajan
</t>
  </si>
  <si>
    <t>drrussrd
RT @HamHealthSci: Patient advisor
John Fleming &amp;amp; @DrRussRD lead
a discussion on chronic care &amp;amp;
opportunities for change with #DigitalHealth…</t>
  </si>
  <si>
    <t>nityankhanna
RT @KatiePorter_MBA: Excellent
turn out for our inaugural Future
Of Health Summit!. We are so pleased
to host his event to engage our
commu…</t>
  </si>
  <si>
    <t>katieporter_mba
Great insights from @weirmark and
@GilmanFamily as we work together
to shape the Future of Health!
Thank you both for being a key
part of #FutureOfHealth19 https://t.co/oUaehgDkVh</t>
  </si>
  <si>
    <t>capticcanada
RT @CAHOhospitals: "There's a need
to appreciate and validate the
experiences patients are bringing
to the table," says @weirmark,
lead of…</t>
  </si>
  <si>
    <t>sugrabai
RT @weirmark: Great to be at the
#FutureOfHealth19 conference today
hosted by @HamHealthSci. #innovation
isn’t just a new product or servi…</t>
  </si>
  <si>
    <t>tavaresfil
RT @MarissaGBird: Full day of creative
thinking and learning from patients,
researchers, and healthcare partners
at #futureofhealth19 Partn…</t>
  </si>
  <si>
    <t xml:space="preserve">solidfooting
</t>
  </si>
  <si>
    <t>calynapettit
#FutureOfHealth19 keynote @alexjadad
asks us, "Would our health improve
if we accepted our own mortality?"
Flipping how we think about health
and death on its head: a fitting
start to a day about imagining
a better future for our healthcare
system. #HamOnt https://t.co/EBLW0bs7sV</t>
  </si>
  <si>
    <t>mfarrow1960
RT @HamHealthSci: We have lots
of data but how do we use it and
bring it together for people to
easily access. #DigitalHealth #FutureOfHeal…</t>
  </si>
  <si>
    <t>patricecloutier
RT @KatiePorter_MBA: Excellent
turn out for our inaugural Future
Of Health Summit!. We are so pleased
to host his event to engage our
commu…</t>
  </si>
  <si>
    <t>gorda_ibm
RT @HamHealthSci: We have lots
of data but how do we use it and
bring it together for people to
easily access. #DigitalHealth #FutureOfHeal…</t>
  </si>
  <si>
    <t>offordcentre
We were happy to attend the #FutureOfHealth19,
@HamHealthSci's Future of Health
Summit yesterday to discuss innovations
in the #healthcare system._xD83D__xDC47_ https://t.co/nmrHmDHQJ8</t>
  </si>
  <si>
    <t xml:space="preserve">ymcahbb
</t>
  </si>
  <si>
    <t>mackinprof
RT @GenevieveLea: Consumer health
and wellness for aging with @mackinprof
@HamHealthSci @ymcahbb #technology
#FutureofHealth19</t>
  </si>
  <si>
    <t>otntelemedicine
RT @thepatclifford: Engaging the
skills of the community, Sandra
Mierdel and Michael McGillion talk
about the evolution of RMP @Southlake_N…</t>
  </si>
  <si>
    <t>mcmasterhla
Follow #FutureOfHealth19 for great
insights from the @HamHealthSci
conference. #healthleaders #leadership
https://t.co/ef7wRiIVWL</t>
  </si>
  <si>
    <t>mlgg2
RT @HamHealthSci: "What do we mean
by healthy? Can you be ill and
healthy at the same time?" Many
thought provoking questions by
@alexjadad…</t>
  </si>
  <si>
    <t>paulsesther
Had a great time at the Future
of Health Summit at @MIP_Hamilton.
#FutureOfHealth19 #HamOnt @HamHealthSci
https://t.co/x81TqaZkog</t>
  </si>
  <si>
    <t>joeristaessen
@Partena zet verder actief in op
#preventie &amp;gt;&amp;gt; actief proactief
opsporen van #huidkanker #watverwachtjijvanons
#kanker #healthliteracy #preventiehelpt
#behealth #mhealth #telehealth
#futureofhealth19 @Healthskouts
@DigitalHealthBE @MobileHealthBE
https://t.co/MotEbElgT3</t>
  </si>
  <si>
    <t xml:space="preserve">mobilehealthbe
</t>
  </si>
  <si>
    <t xml:space="preserve">healthskouts
</t>
  </si>
  <si>
    <t>digitalhealthbe
RT @JoeriStaessen: @Partena zet
verder actief in op #preventie
&amp;gt;&amp;gt; actief proactief opsporen
van #huidkanker #watverwachtjijvanons
#kanker…</t>
  </si>
  <si>
    <t xml:space="preserve">partena
</t>
  </si>
  <si>
    <t>caring_mobile
RT @JoeriStaessen: @Partena zet
verder actief in op #preventie
&amp;gt;&amp;gt; actief proactief opsporen
van #huidkanker #watverwachtjijvanons
#kanker…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</si>
  <si>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</si>
  <si>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</si>
  <si>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</si>
  <si>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</si>
  <si>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</si>
  <si>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</si>
  <si>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</si>
  <si>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</si>
  <si>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</si>
  <si>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</si>
  <si>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</si>
  <si>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</si>
  <si>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</si>
  <si>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</si>
  <si>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</si>
  <si>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</si>
  <si>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</si>
  <si>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</si>
  <si>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</si>
  <si>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</si>
  <si>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</si>
  <si>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</si>
  <si>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</si>
  <si>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</si>
  <si>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</si>
  <si>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</si>
  <si>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</si>
  <si>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</si>
  <si>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</si>
  <si>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</si>
  <si>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</si>
  <si>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</si>
  <si>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</si>
  <si>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</si>
  <si>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</si>
  <si>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</si>
  <si>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</si>
  <si>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</si>
  <si>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</si>
  <si>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</si>
  <si>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</si>
  <si>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</si>
  <si>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</si>
  <si>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</si>
  <si>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</si>
  <si>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</si>
  <si>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</si>
  <si>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</si>
  <si>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</si>
  <si>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</si>
  <si>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</si>
  <si>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</si>
  <si>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</si>
  <si>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</si>
  <si>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</si>
  <si>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</si>
  <si>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</si>
  <si>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</si>
  <si>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</si>
  <si>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</si>
  <si>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Group 1</t>
  </si>
  <si>
    <t>Group 2</t>
  </si>
  <si>
    <t>Edges</t>
  </si>
  <si>
    <t>Graph Type</t>
  </si>
  <si>
    <t>Modularity</t>
  </si>
  <si>
    <t>NodeXL Version</t>
  </si>
  <si>
    <t>1.0.1.413</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</si>
  <si>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</si>
  <si>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</si>
  <si>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</si>
  <si>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</si>
  <si>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</si>
  <si>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</si>
  <si>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</si>
  <si>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</si>
  <si>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</si>
  <si>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</si>
  <si>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</si>
  <si>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</si>
  <si>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</si>
  <si>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</si>
  <si>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</si>
  <si>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</si>
  <si>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</si>
  <si>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</si>
  <si>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</si>
  <si>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</si>
  <si>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</si>
  <si>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https://twitter.com/hamhealthsci/status/1140985311310352385 https://twitter.com/Stelios_2015/status/1140974532095827971</t>
  </si>
  <si>
    <t>https://twitter.com/weirmark/status/1141088301329408000 https://twitter.com/katieporter_mba/status/1141064365711548416</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</si>
  <si>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</si>
  <si>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</si>
  <si>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</si>
  <si>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</si>
  <si>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</si>
  <si>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</si>
  <si>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</si>
  <si>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</si>
  <si>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</si>
  <si>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</si>
  <si>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</si>
  <si>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Top Hashtags in Tweet in Entire Graph</t>
  </si>
  <si>
    <t>hamont</t>
  </si>
  <si>
    <t>preventie</t>
  </si>
  <si>
    <t>huidkanker</t>
  </si>
  <si>
    <t>watverwachtjijvanons</t>
  </si>
  <si>
    <t>kanker</t>
  </si>
  <si>
    <t>healthleaders</t>
  </si>
  <si>
    <t>leadership</t>
  </si>
  <si>
    <t>Top Hashtags in Tweet in G1</t>
  </si>
  <si>
    <t>myhhs</t>
  </si>
  <si>
    <t>hcldr</t>
  </si>
  <si>
    <t>hcsmca</t>
  </si>
  <si>
    <t>Top Hashtags in Tweet in G2</t>
  </si>
  <si>
    <t>Top Hashtags in Tweet in G3</t>
  </si>
  <si>
    <t>codesign</t>
  </si>
  <si>
    <t>designthinking</t>
  </si>
  <si>
    <t>Top Hashtags in Tweet in G4</t>
  </si>
  <si>
    <t>innovation</t>
  </si>
  <si>
    <t>onhws</t>
  </si>
  <si>
    <t>Top Hashtags in Tweet in G5</t>
  </si>
  <si>
    <t>healthliteracy</t>
  </si>
  <si>
    <t>preventiehelpt</t>
  </si>
  <si>
    <t>behealth</t>
  </si>
  <si>
    <t>mhealth</t>
  </si>
  <si>
    <t>telehealth</t>
  </si>
  <si>
    <t>Top Hashtags in Tweet in G6</t>
  </si>
  <si>
    <t>technology</t>
  </si>
  <si>
    <t>livewell</t>
  </si>
  <si>
    <t>Top Hashtags in Tweet in G7</t>
  </si>
  <si>
    <t>Top Hashtags in Tweet in G8</t>
  </si>
  <si>
    <t>Top Hashtags in Tweet in G9</t>
  </si>
  <si>
    <t>virtualcare</t>
  </si>
  <si>
    <t>Top Hashtags in Tweet</t>
  </si>
  <si>
    <t>futureofhealth19 myhhs hcldr hcsmca</t>
  </si>
  <si>
    <t>futureofhealth19 digitalhealth healthleaders leadership healthcare</t>
  </si>
  <si>
    <t>futureofhealth19 digitalhealth codesign designthinking</t>
  </si>
  <si>
    <t>futureofhealth19 innovation onhws healthcare</t>
  </si>
  <si>
    <t>futureofhealth19 hamont technology livewell</t>
  </si>
  <si>
    <t>futureofhealth19 hamont healthcare</t>
  </si>
  <si>
    <t>Top Words in Tweet in Entire Graph</t>
  </si>
  <si>
    <t>Words in Sentiment List#1: Positive</t>
  </si>
  <si>
    <t>Words in Sentiment List#2: Negative</t>
  </si>
  <si>
    <t>Words in Sentiment List#3: Angry/Violent</t>
  </si>
  <si>
    <t>Non-categorized Words</t>
  </si>
  <si>
    <t>Total Words</t>
  </si>
  <si>
    <t>#futureofhealth19</t>
  </si>
  <si>
    <t>health</t>
  </si>
  <si>
    <t>future</t>
  </si>
  <si>
    <t>patient</t>
  </si>
  <si>
    <t>Top Words in Tweet in G1</t>
  </si>
  <si>
    <t>here</t>
  </si>
  <si>
    <t>Top Words in Tweet in G2</t>
  </si>
  <si>
    <t>together</t>
  </si>
  <si>
    <t>system</t>
  </si>
  <si>
    <t>great</t>
  </si>
  <si>
    <t>bringing</t>
  </si>
  <si>
    <t>#digitalhealth</t>
  </si>
  <si>
    <t>Top Words in Tweet in G3</t>
  </si>
  <si>
    <t>engaging</t>
  </si>
  <si>
    <t>skills</t>
  </si>
  <si>
    <t>community</t>
  </si>
  <si>
    <t>sandra</t>
  </si>
  <si>
    <t>mierdel</t>
  </si>
  <si>
    <t>michael</t>
  </si>
  <si>
    <t>mcgillion</t>
  </si>
  <si>
    <t>talk</t>
  </si>
  <si>
    <t>evolution</t>
  </si>
  <si>
    <t>Top Words in Tweet in G4</t>
  </si>
  <si>
    <t>today</t>
  </si>
  <si>
    <t>new</t>
  </si>
  <si>
    <t>need</t>
  </si>
  <si>
    <t>appreciate</t>
  </si>
  <si>
    <t>validate</t>
  </si>
  <si>
    <t>experiences</t>
  </si>
  <si>
    <t>patients</t>
  </si>
  <si>
    <t>Top Words in Tweet in G5</t>
  </si>
  <si>
    <t>actief</t>
  </si>
  <si>
    <t>gt</t>
  </si>
  <si>
    <t>zet</t>
  </si>
  <si>
    <t>verder</t>
  </si>
  <si>
    <t>op</t>
  </si>
  <si>
    <t>#preventie</t>
  </si>
  <si>
    <t>proactief</t>
  </si>
  <si>
    <t>opsporen</t>
  </si>
  <si>
    <t>van</t>
  </si>
  <si>
    <t>Top Words in Tweet in G6</t>
  </si>
  <si>
    <t>summit</t>
  </si>
  <si>
    <t>#hamont</t>
  </si>
  <si>
    <t>very</t>
  </si>
  <si>
    <t>Top Words in Tweet in G7</t>
  </si>
  <si>
    <t>imagine</t>
  </si>
  <si>
    <t>world</t>
  </si>
  <si>
    <t>people</t>
  </si>
  <si>
    <t>use</t>
  </si>
  <si>
    <t>state</t>
  </si>
  <si>
    <t>art</t>
  </si>
  <si>
    <t>tech</t>
  </si>
  <si>
    <t>enthusiasm</t>
  </si>
  <si>
    <t>Top Words in Tweet in G8</t>
  </si>
  <si>
    <t>excellent</t>
  </si>
  <si>
    <t>turn</t>
  </si>
  <si>
    <t>out</t>
  </si>
  <si>
    <t>inaugural</t>
  </si>
  <si>
    <t>pleased</t>
  </si>
  <si>
    <t>host</t>
  </si>
  <si>
    <t>Top Words in Tweet in G9</t>
  </si>
  <si>
    <t>Top Words in Tweet</t>
  </si>
  <si>
    <t>#futureofhealth19 health alexjadad patient future here laurengogo_w hamhealthsci healthcare gilmanfamily</t>
  </si>
  <si>
    <t>#futureofhealth19 hamhealthsci health patient together technology system great bringing #digitalhealth</t>
  </si>
  <si>
    <t>#futureofhealth19 engaging skills community sandra mierdel michael mcgillion talk evolution</t>
  </si>
  <si>
    <t>weirmark #futureofhealth19 today new cahohospitals need appreciate validate experiences patients</t>
  </si>
  <si>
    <t>actief gt partena zet verder op #preventie proactief opsporen van</t>
  </si>
  <si>
    <t>health #futureofhealth19 future hamhealthsci summit mip_hamilton bringing together #hamont very</t>
  </si>
  <si>
    <t>health today imagine world people use state art tech enthusiasm</t>
  </si>
  <si>
    <t>health katieporter_mba future excellent turn out inaugural summit pleased host</t>
  </si>
  <si>
    <t>future #futureofhealth19 health healthcare</t>
  </si>
  <si>
    <t>Top Word Pairs in Tweet in Entire Graph</t>
  </si>
  <si>
    <t>future,health</t>
  </si>
  <si>
    <t>health,summit</t>
  </si>
  <si>
    <t>bringing,together</t>
  </si>
  <si>
    <t>inaugural,future</t>
  </si>
  <si>
    <t>excited,part</t>
  </si>
  <si>
    <t>part,hamhealthsci's</t>
  </si>
  <si>
    <t>health,system</t>
  </si>
  <si>
    <t>imagine,world</t>
  </si>
  <si>
    <t>world,people</t>
  </si>
  <si>
    <t>people,use</t>
  </si>
  <si>
    <t>Top Word Pairs in Tweet in G1</t>
  </si>
  <si>
    <t>alexjadad,giving</t>
  </si>
  <si>
    <t>giving,new</t>
  </si>
  <si>
    <t>new,conceptualizaton</t>
  </si>
  <si>
    <t>conceptualizaton,health</t>
  </si>
  <si>
    <t>health,ability</t>
  </si>
  <si>
    <t>ability,adapt</t>
  </si>
  <si>
    <t>adapt,manage</t>
  </si>
  <si>
    <t>manage,inevitable</t>
  </si>
  <si>
    <t>inevitable,physical</t>
  </si>
  <si>
    <t>physical,mental</t>
  </si>
  <si>
    <t>Top Word Pairs in Tweet in G2</t>
  </si>
  <si>
    <t>together,multiple</t>
  </si>
  <si>
    <t>multiple,industries</t>
  </si>
  <si>
    <t>industries,explore</t>
  </si>
  <si>
    <t>explore,technology</t>
  </si>
  <si>
    <t>technology,impact</t>
  </si>
  <si>
    <t>impact,patient</t>
  </si>
  <si>
    <t>patient,centric</t>
  </si>
  <si>
    <t>centric,health</t>
  </si>
  <si>
    <t>Top Word Pairs in Tweet in G3</t>
  </si>
  <si>
    <t>engaging,skills</t>
  </si>
  <si>
    <t>skills,community</t>
  </si>
  <si>
    <t>community,sandra</t>
  </si>
  <si>
    <t>sandra,mierdel</t>
  </si>
  <si>
    <t>mierdel,michael</t>
  </si>
  <si>
    <t>michael,mcgillion</t>
  </si>
  <si>
    <t>mcgillion,talk</t>
  </si>
  <si>
    <t>talk,evolution</t>
  </si>
  <si>
    <t>evolution,rmp</t>
  </si>
  <si>
    <t>full,day</t>
  </si>
  <si>
    <t>Top Word Pairs in Tweet in G4</t>
  </si>
  <si>
    <t>need,appreciate</t>
  </si>
  <si>
    <t>appreciate,validate</t>
  </si>
  <si>
    <t>validate,experiences</t>
  </si>
  <si>
    <t>experiences,patients</t>
  </si>
  <si>
    <t>patients,bringing</t>
  </si>
  <si>
    <t>bringing,table</t>
  </si>
  <si>
    <t>table,weirmark</t>
  </si>
  <si>
    <t>weirmark,lead</t>
  </si>
  <si>
    <t>great,#futureofhealth19</t>
  </si>
  <si>
    <t>#futureofhealth19,conference</t>
  </si>
  <si>
    <t>Top Word Pairs in Tweet in G5</t>
  </si>
  <si>
    <t>partena,zet</t>
  </si>
  <si>
    <t>zet,verder</t>
  </si>
  <si>
    <t>verder,actief</t>
  </si>
  <si>
    <t>actief,op</t>
  </si>
  <si>
    <t>op,#preventie</t>
  </si>
  <si>
    <t>#preventie,gt</t>
  </si>
  <si>
    <t>gt,gt</t>
  </si>
  <si>
    <t>gt,actief</t>
  </si>
  <si>
    <t>actief,proactief</t>
  </si>
  <si>
    <t>proactief,opsporen</t>
  </si>
  <si>
    <t>Top Word Pairs in Tweet in G6</t>
  </si>
  <si>
    <t>summit,mip_hamilton</t>
  </si>
  <si>
    <t>very,excited</t>
  </si>
  <si>
    <t>hamhealthsci's,first</t>
  </si>
  <si>
    <t>first,annual</t>
  </si>
  <si>
    <t>annual,future</t>
  </si>
  <si>
    <t>Top Word Pairs in Tweet in G7</t>
  </si>
  <si>
    <t>use,state</t>
  </si>
  <si>
    <t>state,art</t>
  </si>
  <si>
    <t>art,health</t>
  </si>
  <si>
    <t>health,tech</t>
  </si>
  <si>
    <t>tech,enthusiasm</t>
  </si>
  <si>
    <t>enthusiasm,easily</t>
  </si>
  <si>
    <t>easily,today</t>
  </si>
  <si>
    <t>Top Word Pairs in Tweet in G8</t>
  </si>
  <si>
    <t>excellent,turn</t>
  </si>
  <si>
    <t>turn,out</t>
  </si>
  <si>
    <t>out,inaugural</t>
  </si>
  <si>
    <t>summit,pleased</t>
  </si>
  <si>
    <t>pleased,host</t>
  </si>
  <si>
    <t>host,event</t>
  </si>
  <si>
    <t>event,engage</t>
  </si>
  <si>
    <t>Top Word Pairs in Tweet in G9</t>
  </si>
  <si>
    <t>Top Word Pairs in Tweet</t>
  </si>
  <si>
    <t>alexjadad,giving  giving,new  new,conceptualizaton  conceptualizaton,health  health,ability  ability,adapt  adapt,manage  manage,inevitable  inevitable,physical  physical,mental</t>
  </si>
  <si>
    <t>bringing,together  health,system  together,multiple  multiple,industries  industries,explore  explore,technology  technology,impact  impact,patient  patient,centric  centric,health</t>
  </si>
  <si>
    <t>engaging,skills  skills,community  community,sandra  sandra,mierdel  mierdel,michael  michael,mcgillion  mcgillion,talk  talk,evolution  evolution,rmp  full,day</t>
  </si>
  <si>
    <t>need,appreciate  appreciate,validate  validate,experiences  experiences,patients  patients,bringing  bringing,table  table,weirmark  weirmark,lead  great,#futureofhealth19  #futureofhealth19,conference</t>
  </si>
  <si>
    <t>partena,zet  zet,verder  verder,actief  actief,op  op,#preventie  #preventie,gt  gt,gt  gt,actief  actief,proactief  proactief,opsporen</t>
  </si>
  <si>
    <t>future,health  health,summit  summit,mip_hamilton  bringing,together  very,excited  excited,part  part,hamhealthsci's  hamhealthsci's,first  first,annual  annual,future</t>
  </si>
  <si>
    <t>imagine,world  world,people  people,use  use,state  state,art  art,health  health,tech  tech,enthusiasm  enthusiasm,easily  easily,today</t>
  </si>
  <si>
    <t>future,health  excellent,turn  turn,out  out,inaugural  inaugural,future  health,summit  summit,pleased  pleased,host  host,event  event,engage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</si>
  <si>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</si>
  <si>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</si>
  <si>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</si>
  <si>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</si>
  <si>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</si>
  <si>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</si>
  <si>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</si>
  <si>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</si>
  <si>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</si>
  <si>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southlake_n</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</si>
  <si>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</si>
  <si>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</si>
  <si>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</si>
  <si>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</si>
  <si>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</si>
  <si>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</si>
  <si>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</si>
  <si>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</si>
  <si>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</si>
  <si>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</si>
  <si>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</si>
  <si>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</si>
  <si>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alexjadad weirmark emily_nicholas8 laurengogo_w gilmanfamily dkemper</t>
  </si>
  <si>
    <t>Top Mentioned in Tweet</t>
  </si>
  <si>
    <t>alexjadad hamhealthsci gilmanfamily laurengogo_w chief_innovator colin_hung forahealthyme1 memotext solidfooting katieporter_mba</t>
  </si>
  <si>
    <t>hamhealthsci alexjadad mcmasterhla dbianco_hhsc drmknatarajan drrussrd synapselifesci laurengogo_w chief_innovator emily_nicholas8</t>
  </si>
  <si>
    <t>thepatclifford southlake_n marissagbird hamhealthsci southlake_news</t>
  </si>
  <si>
    <t>weirmark hamhealthsci cahohospitals onthealth</t>
  </si>
  <si>
    <t>joeristaessen partena healthskouts digitalhealthbe mobilehealthbe</t>
  </si>
  <si>
    <t>hamhealthsci mip_hamilton ymcahbb alexjadad calynapettit mackinprof synapselifesci genevievelea colin_hung laurengogo_w</t>
  </si>
  <si>
    <t>synapselifesci hamhealthsci chief_innovator cahohospitals</t>
  </si>
  <si>
    <t>katieporter_mba marysiegner weirmark gilmanfamily hamhealthsci chief_innovator</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</si>
  <si>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</si>
  <si>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</si>
  <si>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</si>
  <si>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</si>
  <si>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</si>
  <si>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</si>
  <si>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</si>
  <si>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</si>
  <si>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</si>
  <si>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</si>
  <si>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</si>
  <si>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kevin_jackson colin_hung dkemper solidfooting emily_nicholas8 iarnavagarwal egruenwoldt memotext gilmanfamily forahealthyme1</t>
  </si>
  <si>
    <t>mlgg2 hamhealthsci offordcentre mfarrow1960 rakhshankamran phriresearch dbianco_hhsc lovecatsdogs55 gorda_ibm cherylr16765704</t>
  </si>
  <si>
    <t>southlake_news otntelemedicine tavaresfil macnursing thepatclifford rebeccaganann marissagbird</t>
  </si>
  <si>
    <t>allendavidov cahohospitals onthealth williamslaura weirmark sugrabai capticcanada</t>
  </si>
  <si>
    <t>caring_mobile joeristaessen digitalhealthbe partena mobilehealthbe healthskouts</t>
  </si>
  <si>
    <t>mackinprof ymcahbb mip_hamilton genevievelea calynapettit paulsesther</t>
  </si>
  <si>
    <t>mbohl07 andydonovancfre hamiltonecdev mohawkideaworks synapselifesci</t>
  </si>
  <si>
    <t>patricecloutier katieporter_mba marysiegner nityankhanna</t>
  </si>
  <si>
    <t>magee_on karam_bains wpinnovates</t>
  </si>
  <si>
    <t>Top URLs in Tweet by Count</t>
  </si>
  <si>
    <t>Top URLs in Tweet by Salience</t>
  </si>
  <si>
    <t>Top Domains in Tweet by Count</t>
  </si>
  <si>
    <t>Top Domains in Tweet by Salience</t>
  </si>
  <si>
    <t>Top Hashtags in Tweet by Count</t>
  </si>
  <si>
    <t>futureofhealth19 digitalhealth healthleaders leadership</t>
  </si>
  <si>
    <t>onhws futureofhealth19 healthcare</t>
  </si>
  <si>
    <t>futureofhealth19 technology livewell</t>
  </si>
  <si>
    <t>digitalhealth futureofhealth19 codesign designthinking</t>
  </si>
  <si>
    <t>Top Hashtags in Tweet by Salience</t>
  </si>
  <si>
    <t>digitalhealth healthleaders leadership futureofhealth19</t>
  </si>
  <si>
    <t>hcldr hcsmca futureofhealth19</t>
  </si>
  <si>
    <t>healthcare onhws futureofhealth19</t>
  </si>
  <si>
    <t>technology livewell futureofhealth19</t>
  </si>
  <si>
    <t>futureofhealth19 codesign designthinking digitalhealth</t>
  </si>
  <si>
    <t>Top Words in Tweet by Count</t>
  </si>
  <si>
    <t>attending inaugural event future health summit imagination driving healthcare opening</t>
  </si>
  <si>
    <t>synapselifesci imagine world people use state art health tech enthusiasm</t>
  </si>
  <si>
    <t>imagine world people use state art health tech enthusiasm easily</t>
  </si>
  <si>
    <t>hamhealthsci bringing together multiple industries explore technology impact patient centric</t>
  </si>
  <si>
    <t>health hamhealthsci patient together great excited first annual future summit</t>
  </si>
  <si>
    <t>sun shining packed house chief_innovator</t>
  </si>
  <si>
    <t>colin_hung alexjadad asking audience think current healthcare system death preventio</t>
  </si>
  <si>
    <t>gilmanfamily hamhealthsci #hcldr laurengogo_w alexjadad health healthcare bringing patient event</t>
  </si>
  <si>
    <t>here discuss future gilmanfamily health combating disease prolonging ou</t>
  </si>
  <si>
    <t>future health dr alejandro jadad solidfooting patient healthy here discuss</t>
  </si>
  <si>
    <t>cahohospitals excited part hamhealthsci's inaugural future health summit today discuss</t>
  </si>
  <si>
    <t>patient #onhws need appreciate validate experiences patients bringing table weirmark</t>
  </si>
  <si>
    <t>health today cahohospitals excited part hamhealthsci's inaugural future summit discuss</t>
  </si>
  <si>
    <t>testing out virtual physiotherapy nikoo hamhealthsci</t>
  </si>
  <si>
    <t>engaging skills community sandra mierdel michael mcgillion talk evolution rmp</t>
  </si>
  <si>
    <t>great minds coming together having rich discussions innovation technology working</t>
  </si>
  <si>
    <t>exciting day discussing remote patient monitoring #virtualcare future health canada</t>
  </si>
  <si>
    <t>laurengogo_w alexjadad giving new conceptualizaton health ability adapt manage inevitable</t>
  </si>
  <si>
    <t>future health #myhhs s day patient alexjadad closing out emily</t>
  </si>
  <si>
    <t>summit colin_hung inaugural mip_hamilton engaging thought provoking conference looking improving</t>
  </si>
  <si>
    <t>health calynapettit very excited part hamhealthsci's first annual future summit</t>
  </si>
  <si>
    <t>health hamhealthsci ymcahbb bringing together alexjadad system consumer wellness aging</t>
  </si>
  <si>
    <t>new great conference today hosted hamhealthsci #innovation isn t product</t>
  </si>
  <si>
    <t>hamhealthsci closing keynote emily_nicholas8 gives great patient perspective sustainable changes</t>
  </si>
  <si>
    <t>marissagbird full day creative thinking learning patients researchers healthcare partners</t>
  </si>
  <si>
    <t>#digitalhealth full day creative thinking learning patients researchers healthcare partners</t>
  </si>
  <si>
    <t>cahohospitals need appreciate validate experiences patients bringing table weirmark lead</t>
  </si>
  <si>
    <t>thank team katieporter_mba great day thought provoking presentations conversations connections</t>
  </si>
  <si>
    <t>dr hamhealthsci technology excellent engaging drmknatarajan presents tavi new enabled</t>
  </si>
  <si>
    <t>hamhealthsci patient advisor john fleming drrussrd lead discussion chronic care</t>
  </si>
  <si>
    <t>katieporter_mba excellent turn out inaugural future health summit pleased host</t>
  </si>
  <si>
    <t>health future excellent turn out inaugural summit pleased host event</t>
  </si>
  <si>
    <t>weirmark great conference today hosted hamhealthsci #innovation isn t new</t>
  </si>
  <si>
    <t>health future #hamont keynote alexjadad asks improve accepted mortality flipping</t>
  </si>
  <si>
    <t>hamhealthsci lots data use bring together people easily access #digitalhealth</t>
  </si>
  <si>
    <t>happy attend hamhealthsci's future health summit yesterday discuss innovations #healthcare</t>
  </si>
  <si>
    <t>genevievelea consumer health wellness aging mackinprof hamhealthsci ymcahbb #technology</t>
  </si>
  <si>
    <t>thepatclifford engaging skills community sandra mierdel michael mcgillion talk evolution</t>
  </si>
  <si>
    <t>follow great insights hamhealthsci conference #healthleaders #leadership</t>
  </si>
  <si>
    <t>hamhealthsci healthy mean ill same time many thought provoking questions</t>
  </si>
  <si>
    <t>great time future health summit mip_hamilton #hamont hamhealthsci</t>
  </si>
  <si>
    <t>actief gt joeristaessen partena zet verder op #preventie proactief opsporen</t>
  </si>
  <si>
    <t>Top Words in Tweet by Salience</t>
  </si>
  <si>
    <t>healthy health hamhealthsci patient together great excited first annual future</t>
  </si>
  <si>
    <t>laurengogo_w here chief_innovator business gilmanfamily hamhealthsci #hcldr alexjadad health healthcare</t>
  </si>
  <si>
    <t>future solidfooting here discuss budget health dr alejandro jadad patient</t>
  </si>
  <si>
    <t>need appreciate validate experiences patients bringing table weirmark lead engagement</t>
  </si>
  <si>
    <t>cahohospitals excited part hamhealthsci's inaugural future summit discuss #healthcare system</t>
  </si>
  <si>
    <t>s patient day alexjadad closing out emily nichols angl sharing</t>
  </si>
  <si>
    <t>inaugural mip_hamilton engaging thought provoking conference looking improving healthcare hamhealthsci</t>
  </si>
  <si>
    <t>calynapettit very excited part hamhealthsci's first annual future summit mip_hamilton</t>
  </si>
  <si>
    <t>ymcahbb bringing together alexjadad system hamhealthsci consumer wellness aging mackinprof</t>
  </si>
  <si>
    <t>full day creative thinking learning patients researchers healthcare partners partnership</t>
  </si>
  <si>
    <t>excellent turn out inaugural summit pleased host event engage community</t>
  </si>
  <si>
    <t>keynote alexjadad asks improve accepted mortality flipping think death head</t>
  </si>
  <si>
    <t>excellent turn out inaugural future health summit pleased host event</t>
  </si>
  <si>
    <t>healthy mean ill same time many thought provoking questions alexjadad</t>
  </si>
  <si>
    <t>Top Word Pairs in Tweet by Count</t>
  </si>
  <si>
    <t>attending,inaugural  inaugural,event  event,future  future,health  health,summit  summit,imagination  imagination,driving  driving,healthcare  healthcare,#futureofhealth19  #futureofhealth19,opening</t>
  </si>
  <si>
    <t>synapselifesci,imagine  imagine,world  world,people  people,use  use,state  state,art  art,health  health,tech  tech,enthusiasm  enthusiasm,easily</t>
  </si>
  <si>
    <t>hamhealthsci,bringing  bringing,together  together,multiple  multiple,industries  industries,explore  explore,technology  technology,impact  impact,patient  patient,centric  centric,health</t>
  </si>
  <si>
    <t>first,annual  annual,future  future,health  health,summit  bringing,together  #digitalhealth,#futureofhealth19  healthcare,#futureofhealth19  mcmasterhla,follow  follow,#futureofhealth19  #futureofhealth19,great</t>
  </si>
  <si>
    <t>sun,shining  shining,packed  packed,house  house,chief_innovator  chief_innovator,#futureofhealth19</t>
  </si>
  <si>
    <t>colin_hung,alexjadad  alexjadad,asking  asking,#futureofhealth19  #futureofhealth19,audience  audience,think  think,current  current,healthcare  healthcare,system  system,death  death,preventio</t>
  </si>
  <si>
    <t>gilmanfamily,forahealthyme1  forahealthyme1,memotext  looking,forward  emily_nicholas8,rocking  rocking,#futureofhealth19  #futureofhealth19,stage  stage,bringing  bringing,both  both,patient  patient,innovation</t>
  </si>
  <si>
    <t>here,discuss  discuss,future  gilmanfamily,here  future,health  health,here  future,combating  combating,disease  disease,prolonging  prolonging,ou</t>
  </si>
  <si>
    <t>dr,alejandro  alejandro,jadad  future,health  jadad,#futureofhealth19  here,discuss  discuss,future  weirmark,solidfooting  solidfooting,solidfooting  solidfooting,plugged  plugged,patient</t>
  </si>
  <si>
    <t>cahohospitals,excited  excited,part  part,hamhealthsci's  hamhealthsci's,inaugural  inaugural,future  future,health  health,summit  summit,today  today,discuss  discuss,#healthcare</t>
  </si>
  <si>
    <t>need,appreciate  appreciate,validate  validate,experiences  experiences,patients  patients,bringing  bringing,table  table,weirmark  weirmark,lead  lead,patient  patient,engagement</t>
  </si>
  <si>
    <t>testing,out  out,virtual  virtual,physiotherapy  physiotherapy,nikoo  nikoo,#futureofhealth19  #futureofhealth19,hamhealthsci</t>
  </si>
  <si>
    <t>engaging,skills  skills,community  community,sandra  sandra,mierdel  mierdel,michael  michael,mcgillion  mcgillion,talk  talk,evolution  evolution,rmp  rmp,southlake_news</t>
  </si>
  <si>
    <t>great,minds  minds,coming  coming,together  together,#futureofhealth19  #futureofhealth19,having  having,rich  rich,discussions  discussions,innovation  innovation,technology  technology,working</t>
  </si>
  <si>
    <t>exciting,day  day,#futureofhealth19  #futureofhealth19,discussing  discussing,remote  remote,patient  patient,monitoring  monitoring,#virtualcare  #virtualcare,future  future,health  health,canada</t>
  </si>
  <si>
    <t>laurengogo_w,alexjadad  alexjadad,giving  giving,new  new,conceptualizaton  conceptualizaton,health  health,ability  ability,adapt  adapt,manage  manage,inevitable  inevitable,physical</t>
  </si>
  <si>
    <t>#futureofhealth19,#myhhs  closing,out  out,day  day,emily  emily,nichols  nichols,angl  angl,sharing  sharing,patient  patient,experience  experience,insights</t>
  </si>
  <si>
    <t>#futureofhealth19,summit  inaugural,#futureofhealth19  summit,mip_hamilton  mip_hamilton,engaging  engaging,thought  thought,provoking  provoking,conference  conference,looking  looking,improving  improving,healthcare</t>
  </si>
  <si>
    <t>calynapettit,very  very,excited  excited,part  part,hamhealthsci's  hamhealthsci's,first  first,annual  annual,future  future,health  health,summit  summit,mip_hamilton</t>
  </si>
  <si>
    <t>hamhealthsci,ymcahbb  bringing,together  consumer,health  health,wellness  wellness,aging  aging,mackinprof  mackinprof,hamhealthsci  ymcahbb,#technology  #technology,#futureofhealth19  try,give</t>
  </si>
  <si>
    <t>great,#futureofhealth19  #futureofhealth19,conference  conference,today  today,hosted  hosted,hamhealthsci  hamhealthsci,#innovation  #innovation,isn  isn,t  t,new  new,product</t>
  </si>
  <si>
    <t>hamhealthsci,closing  closing,keynote  keynote,emily_nicholas8  emily_nicholas8,gives  gives,great  great,patient  patient,perspective  perspective,sustainable  sustainable,changes  changes,healthcare</t>
  </si>
  <si>
    <t>marissagbird,full  full,day  day,creative  creative,thinking  thinking,learning  learning,patients  patients,researchers  researchers,healthcare  healthcare,partners  partners,#futureofhealth19</t>
  </si>
  <si>
    <t>full,day  day,creative  creative,thinking  thinking,learning  learning,patients  patients,researchers  researchers,healthcare  healthcare,partners  partners,#futureofhealth19  #futureofhealth19,partnership</t>
  </si>
  <si>
    <t>cahohospitals,need  need,appreciate  appreciate,validate  validate,experiences  experiences,patients  patients,bringing  bringing,table  table,weirmark  weirmark,lead</t>
  </si>
  <si>
    <t>thank,team  team,katieporter_mba  katieporter_mba,great  great,day  day,thought  thought,provoking  provoking,presentations  presentations,conversations  conversations,connections  connections,top</t>
  </si>
  <si>
    <t>dr,drmknatarajan  drmknatarajan,presents  presents,hamhealthsci  hamhealthsci,tavi  tavi,new  new,technology  technology,enabled  enabled,solutions  solutions,bridging  bridging,gap</t>
  </si>
  <si>
    <t>hamhealthsci,patient  patient,advisor  advisor,john  john,fleming  fleming,drrussrd  drrussrd,lead  lead,discussion  discussion,chronic  chronic,care  care,opportunities</t>
  </si>
  <si>
    <t>katieporter_mba,excellent  excellent,turn  turn,out  out,inaugural  inaugural,future  future,health  health,summit  summit,pleased  pleased,host  host,event</t>
  </si>
  <si>
    <t>weirmark,great  great,#futureofhealth19  #futureofhealth19,conference  conference,today  today,hosted  hosted,hamhealthsci  hamhealthsci,#innovation  #innovation,isn  isn,t  t,new</t>
  </si>
  <si>
    <t>#futureofhealth19,keynote  keynote,alexjadad  alexjadad,asks  asks,health  health,improve  improve,accepted  accepted,mortality  mortality,flipping  flipping,think  think,health</t>
  </si>
  <si>
    <t>hamhealthsci,lots  lots,data  data,use  use,bring  bring,together  together,people  people,easily  easily,access  access,#digitalhealth  #digitalhealth,#futureofheal</t>
  </si>
  <si>
    <t>happy,attend  attend,#futureofhealth19  #futureofhealth19,hamhealthsci's  hamhealthsci's,future  future,health  health,summit  summit,yesterday  yesterday,discuss  discuss,innovations  innovations,#healthcare</t>
  </si>
  <si>
    <t>genevievelea,consumer  consumer,health  health,wellness  wellness,aging  aging,mackinprof  mackinprof,hamhealthsci  hamhealthsci,ymcahbb  ymcahbb,#technology  #technology,#futureofhealth19</t>
  </si>
  <si>
    <t>thepatclifford,engaging  engaging,skills  skills,community  community,sandra  sandra,mierdel  mierdel,michael  michael,mcgillion  mcgillion,talk  talk,evolution  evolution,rmp</t>
  </si>
  <si>
    <t>follow,#futureofhealth19  #futureofhealth19,great  great,insights  insights,hamhealthsci  hamhealthsci,conference  conference,#healthleaders  #healthleaders,#leadership</t>
  </si>
  <si>
    <t>hamhealthsci,mean  mean,healthy  healthy,ill  ill,healthy  healthy,same  same,time  time,many  many,thought  thought,provoking  provoking,questions</t>
  </si>
  <si>
    <t>great,time  time,future  future,health  health,summit  summit,mip_hamilton  mip_hamilton,#futureofhealth19  #futureofhealth19,#hamont  #hamont,hamhealthsci</t>
  </si>
  <si>
    <t>joeristaessen,partena  partena,zet  zet,verder  verder,actief  actief,op  op,#preventie  #preventie,gt  gt,gt  gt,actief  actief,proactief</t>
  </si>
  <si>
    <t>Top Word Pairs in Tweet by Salience</t>
  </si>
  <si>
    <t>here,discuss  discuss,future  dr,alejandro  alejandro,jadad  future,health  jadad,#futureofhealth19  weirmark,solidfooting  solidfooting,solidfooting  solidfooting,plugged  plugged,patient</t>
  </si>
  <si>
    <t>inaugural,#futureofhealth19  summit,mip_hamilton  mip_hamilton,engaging  engaging,thought  thought,provoking  provoking,conference  conference,looking  looking,improving  improving,healthcare  healthcare,hamhealthsci</t>
  </si>
  <si>
    <t>excellent,turn  turn,out  out,inaugural  inaugural,future  health,summit  summit,pleased  pleased,host  host,event  event,engage  engage,community</t>
  </si>
  <si>
    <t>Word</t>
  </si>
  <si>
    <t>easily</t>
  </si>
  <si>
    <t>day</t>
  </si>
  <si>
    <t>excited</t>
  </si>
  <si>
    <t>hamhealthsci's</t>
  </si>
  <si>
    <t>discuss</t>
  </si>
  <si>
    <t>part</t>
  </si>
  <si>
    <t>dr</t>
  </si>
  <si>
    <t>healthy</t>
  </si>
  <si>
    <t>conference</t>
  </si>
  <si>
    <t>event</t>
  </si>
  <si>
    <t>first</t>
  </si>
  <si>
    <t>though</t>
  </si>
  <si>
    <t>provoking</t>
  </si>
  <si>
    <t>annual</t>
  </si>
  <si>
    <t>keynote</t>
  </si>
  <si>
    <t>thinking</t>
  </si>
  <si>
    <t>lead</t>
  </si>
  <si>
    <t>giving</t>
  </si>
  <si>
    <t>conceptualizaton</t>
  </si>
  <si>
    <t>ability</t>
  </si>
  <si>
    <t>adapt</t>
  </si>
  <si>
    <t>manage</t>
  </si>
  <si>
    <t>inevitable</t>
  </si>
  <si>
    <t>physical</t>
  </si>
  <si>
    <t>mental</t>
  </si>
  <si>
    <t>centric</t>
  </si>
  <si>
    <t>provokin</t>
  </si>
  <si>
    <t>thought</t>
  </si>
  <si>
    <t>insights</t>
  </si>
  <si>
    <t>care</t>
  </si>
  <si>
    <t>researchers</t>
  </si>
  <si>
    <t>multiple</t>
  </si>
  <si>
    <t>industries</t>
  </si>
  <si>
    <t>explore</t>
  </si>
  <si>
    <t>impact</t>
  </si>
  <si>
    <t>time</t>
  </si>
  <si>
    <t>rmp</t>
  </si>
  <si>
    <t>#healthcare</t>
  </si>
  <si>
    <t>lots</t>
  </si>
  <si>
    <t>data</t>
  </si>
  <si>
    <t>bring</t>
  </si>
  <si>
    <t>access</t>
  </si>
  <si>
    <t>engage</t>
  </si>
  <si>
    <t>think</t>
  </si>
  <si>
    <t>death</t>
  </si>
  <si>
    <t>full</t>
  </si>
  <si>
    <t>creative</t>
  </si>
  <si>
    <t>learning</t>
  </si>
  <si>
    <t>partners</t>
  </si>
  <si>
    <t>table</t>
  </si>
  <si>
    <t>key</t>
  </si>
  <si>
    <t>engagement</t>
  </si>
  <si>
    <t>#future</t>
  </si>
  <si>
    <t>panel</t>
  </si>
  <si>
    <t>jadad</t>
  </si>
  <si>
    <t>#huidkanker</t>
  </si>
  <si>
    <t>#watverwachtjijvanons</t>
  </si>
  <si>
    <t>#kanker</t>
  </si>
  <si>
    <t>ill</t>
  </si>
  <si>
    <t>same</t>
  </si>
  <si>
    <t>many</t>
  </si>
  <si>
    <t>questions</t>
  </si>
  <si>
    <t>follow</t>
  </si>
  <si>
    <t>#healthleaders</t>
  </si>
  <si>
    <t>#leadership</t>
  </si>
  <si>
    <t>wellness</t>
  </si>
  <si>
    <t>aging</t>
  </si>
  <si>
    <t>social</t>
  </si>
  <si>
    <t>#futureofheal</t>
  </si>
  <si>
    <t>commu</t>
  </si>
  <si>
    <t>thank</t>
  </si>
  <si>
    <t>conversations</t>
  </si>
  <si>
    <t>indus</t>
  </si>
  <si>
    <t>partn</t>
  </si>
  <si>
    <t>solutions</t>
  </si>
  <si>
    <t>emily</t>
  </si>
  <si>
    <t>angl</t>
  </si>
  <si>
    <t>public</t>
  </si>
  <si>
    <t>afternoon</t>
  </si>
  <si>
    <t>closing</t>
  </si>
  <si>
    <t>perspective</t>
  </si>
  <si>
    <t>asking</t>
  </si>
  <si>
    <t>audience</t>
  </si>
  <si>
    <t>current</t>
  </si>
  <si>
    <t>looking</t>
  </si>
  <si>
    <t>#hcldr</t>
  </si>
  <si>
    <t>kicking</t>
  </si>
  <si>
    <t>#myhhs</t>
  </si>
  <si>
    <t>s</t>
  </si>
  <si>
    <t>pandemic</t>
  </si>
  <si>
    <t>alejandro</t>
  </si>
  <si>
    <t>mean</t>
  </si>
  <si>
    <t>consumer</t>
  </si>
  <si>
    <t>#technology</t>
  </si>
  <si>
    <t>issues</t>
  </si>
  <si>
    <t>team</t>
  </si>
  <si>
    <t>presentations</t>
  </si>
  <si>
    <t>asks</t>
  </si>
  <si>
    <t>mortality</t>
  </si>
  <si>
    <t>better</t>
  </si>
  <si>
    <t>rethink</t>
  </si>
  <si>
    <t>provide</t>
  </si>
  <si>
    <t>through</t>
  </si>
  <si>
    <t>hosted</t>
  </si>
  <si>
    <t>#innovation</t>
  </si>
  <si>
    <t>isn</t>
  </si>
  <si>
    <t>t</t>
  </si>
  <si>
    <t>product</t>
  </si>
  <si>
    <t>one</t>
  </si>
  <si>
    <t>both</t>
  </si>
  <si>
    <t>advisor</t>
  </si>
  <si>
    <t>john</t>
  </si>
  <si>
    <t>fleming</t>
  </si>
  <si>
    <t>discussion</t>
  </si>
  <si>
    <t>chronic</t>
  </si>
  <si>
    <t>opportunities</t>
  </si>
  <si>
    <t>change</t>
  </si>
  <si>
    <t>presents</t>
  </si>
  <si>
    <t>tavi</t>
  </si>
  <si>
    <t>enabled</t>
  </si>
  <si>
    <t>bridging</t>
  </si>
  <si>
    <t>gap</t>
  </si>
  <si>
    <t>between</t>
  </si>
  <si>
    <t>home</t>
  </si>
  <si>
    <t>wrap</t>
  </si>
  <si>
    <t>up</t>
  </si>
  <si>
    <t>nicholas</t>
  </si>
  <si>
    <t>signalling</t>
  </si>
  <si>
    <t>session</t>
  </si>
  <si>
    <t>addressing</t>
  </si>
  <si>
    <t>conversation</t>
  </si>
  <si>
    <t>gives</t>
  </si>
  <si>
    <t>sustainable</t>
  </si>
  <si>
    <t>changes</t>
  </si>
  <si>
    <t>challenges</t>
  </si>
  <si>
    <t>experience</t>
  </si>
  <si>
    <t>#onhws</t>
  </si>
  <si>
    <t>preventio</t>
  </si>
  <si>
    <t>nice</t>
  </si>
  <si>
    <t>see</t>
  </si>
  <si>
    <t>representing</t>
  </si>
  <si>
    <t>voice</t>
  </si>
  <si>
    <t>interested</t>
  </si>
  <si>
    <t>forward</t>
  </si>
  <si>
    <t>ready</t>
  </si>
  <si>
    <t>create</t>
  </si>
  <si>
    <t>mor</t>
  </si>
  <si>
    <t>combating</t>
  </si>
  <si>
    <t>disease</t>
  </si>
  <si>
    <t>prolonging</t>
  </si>
  <si>
    <t>budget</t>
  </si>
  <si>
    <t>unleash</t>
  </si>
  <si>
    <t>differently</t>
  </si>
  <si>
    <t>business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</si>
  <si>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</si>
  <si>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</si>
  <si>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</si>
  <si>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</si>
  <si>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</si>
  <si>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</si>
  <si>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</si>
  <si>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</si>
  <si>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</si>
  <si>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</si>
  <si>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</si>
  <si>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</si>
  <si>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</si>
  <si>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</si>
  <si>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</si>
  <si>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</si>
  <si>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</si>
  <si>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</si>
  <si>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</si>
  <si>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</si>
  <si>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</si>
  <si>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</si>
  <si>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</si>
  <si>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</si>
  <si>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</si>
  <si>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</si>
  <si>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</si>
  <si>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</si>
  <si>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Green</t>
  </si>
  <si>
    <t>66, 95, 0</t>
  </si>
  <si>
    <t>131, 62, 0</t>
  </si>
  <si>
    <t>Red</t>
  </si>
  <si>
    <t>196, 30, 0</t>
  </si>
  <si>
    <t>G1: #futureofhealth19 health alexjadad patient future here laurengogo_w hamhealthsci healthcare gilmanfamily</t>
  </si>
  <si>
    <t>G2: #futureofhealth19 hamhealthsci health patient together technology system great bringing #digitalhealth</t>
  </si>
  <si>
    <t>G3: #futureofhealth19 engaging skills community sandra mierdel michael mcgillion talk evolution</t>
  </si>
  <si>
    <t>G4: weirmark #futureofhealth19 today new cahohospitals need appreciate validate experiences patients</t>
  </si>
  <si>
    <t>G5: actief gt partena zet verder op #preventie proactief opsporen van</t>
  </si>
  <si>
    <t>G6: health #futureofhealth19 future hamhealthsci summit mip_hamilton bringing together #hamont very</t>
  </si>
  <si>
    <t>G7: health today imagine world people use state art tech enthusiasm</t>
  </si>
  <si>
    <t>G8: health katieporter_mba future excellent turn out inaugural summit pleased host</t>
  </si>
  <si>
    <t>G9: future #futureofhealth19 health healthcare</t>
  </si>
  <si>
    <t>Autofill Workbook Results</t>
  </si>
  <si>
    <t>Edge Weight▓1▓5▓0▓True▓Green▓Red▓▓Edge Weight▓1▓2▓0▓3▓10▓False▓Edge Weight▓1▓5▓0▓32▓6▓False▓▓0▓0▓0▓True▓Black▓Black▓▓Followers▓10▓13681▓0▓162▓1000▓False▓Followers▓10▓67665▓0▓100▓70▓False▓▓0▓0▓0▓0▓0▓False▓▓0▓0▓0▓0▓0▓False</t>
  </si>
  <si>
    <t>Subgraph</t>
  </si>
  <si>
    <t>GraphSource░TwitterSearch▓GraphTerm░#FutureOfHealth19▓ImportDescription░The graph represents a network of 65 Twitter users whose recent tweets contained "#FutureOfHealth19", or who were replied to or mentioned in those tweets, taken from a data set limited to a maximum of 18,000 tweets.  The network was obtained from Twitter on Wednesday, 19 June 2019 at 18:12 UTC.
The tweets in the network were tweeted over the 1-day, 3-hour, 9-minute period from Tuesday, 18 June 2019 at 13:28 UTC to Wednesday, 19 June 2019 at 16:37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</si>
</sst>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5">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4"/>
      <tableStyleElement type="headerRow" dxfId="413"/>
    </tableStyle>
    <tableStyle name="NodeXL Table" pivot="0" count="1">
      <tableStyleElement type="headerRow" dxfId="41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0371099"/>
        <c:axId val="27795572"/>
      </c:barChart>
      <c:catAx>
        <c:axId val="4037109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7795572"/>
        <c:crosses val="autoZero"/>
        <c:auto val="1"/>
        <c:lblOffset val="100"/>
        <c:noMultiLvlLbl val="0"/>
      </c:catAx>
      <c:valAx>
        <c:axId val="277955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3710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8833557"/>
        <c:axId val="36848830"/>
      </c:barChart>
      <c:catAx>
        <c:axId val="4883355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6848830"/>
        <c:crosses val="autoZero"/>
        <c:auto val="1"/>
        <c:lblOffset val="100"/>
        <c:noMultiLvlLbl val="0"/>
      </c:catAx>
      <c:valAx>
        <c:axId val="368488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8335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3204015"/>
        <c:axId val="31965224"/>
      </c:barChart>
      <c:catAx>
        <c:axId val="6320401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1965224"/>
        <c:crosses val="autoZero"/>
        <c:auto val="1"/>
        <c:lblOffset val="100"/>
        <c:noMultiLvlLbl val="0"/>
      </c:catAx>
      <c:valAx>
        <c:axId val="319652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040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9251561"/>
        <c:axId val="39046322"/>
      </c:barChart>
      <c:catAx>
        <c:axId val="1925156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9046322"/>
        <c:crosses val="autoZero"/>
        <c:auto val="1"/>
        <c:lblOffset val="100"/>
        <c:noMultiLvlLbl val="0"/>
      </c:catAx>
      <c:valAx>
        <c:axId val="390463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515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5872579"/>
        <c:axId val="8635484"/>
      </c:barChart>
      <c:catAx>
        <c:axId val="1587257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635484"/>
        <c:crosses val="autoZero"/>
        <c:auto val="1"/>
        <c:lblOffset val="100"/>
        <c:noMultiLvlLbl val="0"/>
      </c:catAx>
      <c:valAx>
        <c:axId val="86354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8725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0610493"/>
        <c:axId val="28385574"/>
      </c:barChart>
      <c:catAx>
        <c:axId val="1061049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385574"/>
        <c:crosses val="autoZero"/>
        <c:auto val="1"/>
        <c:lblOffset val="100"/>
        <c:noMultiLvlLbl val="0"/>
      </c:catAx>
      <c:valAx>
        <c:axId val="283855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6104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4143575"/>
        <c:axId val="17530128"/>
      </c:barChart>
      <c:catAx>
        <c:axId val="5414357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530128"/>
        <c:crosses val="autoZero"/>
        <c:auto val="1"/>
        <c:lblOffset val="100"/>
        <c:noMultiLvlLbl val="0"/>
      </c:catAx>
      <c:valAx>
        <c:axId val="175301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435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3553425"/>
        <c:axId val="10654234"/>
      </c:barChart>
      <c:catAx>
        <c:axId val="2355342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0654234"/>
        <c:crosses val="autoZero"/>
        <c:auto val="1"/>
        <c:lblOffset val="100"/>
        <c:noMultiLvlLbl val="0"/>
      </c:catAx>
      <c:valAx>
        <c:axId val="106542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5534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8779243"/>
        <c:axId val="57686596"/>
      </c:barChart>
      <c:catAx>
        <c:axId val="28779243"/>
        <c:scaling>
          <c:orientation val="minMax"/>
        </c:scaling>
        <c:axPos val="b"/>
        <c:delete val="1"/>
        <c:majorTickMark val="out"/>
        <c:minorTickMark val="none"/>
        <c:tickLblPos val="none"/>
        <c:crossAx val="57686596"/>
        <c:crosses val="autoZero"/>
        <c:auto val="1"/>
        <c:lblOffset val="100"/>
        <c:noMultiLvlLbl val="0"/>
      </c:catAx>
      <c:valAx>
        <c:axId val="57686596"/>
        <c:scaling>
          <c:orientation val="minMax"/>
        </c:scaling>
        <c:axPos val="l"/>
        <c:delete val="1"/>
        <c:majorTickMark val="out"/>
        <c:minorTickMark val="none"/>
        <c:tickLblPos val="none"/>
        <c:crossAx val="2877924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karam_bain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mohawkideawork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synapselifesci"/>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lovecatsdogs55"/>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hamhealthsci"/>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b_a_h_t"/>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chief_innovator"/>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kevin_jackso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alexjadad"/>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colin_hung"/>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egruenwoldt"/>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gilmanfamily"/>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phriresearch"/>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allendavidov"/>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cahohospitals"/>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andydonovancfre"/>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rakhshankamran"/>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cherylr16765704"/>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mbohl07"/>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thepatclifford"/>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southlake_new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magee_o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wpinnovate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iarnavagarwal"/>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laurengogo_w"/>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hamiltonecdev"/>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onthealth"/>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memotext"/>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forahealthyme1"/>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dkemper"/>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mip_hamilton"/>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genevievelea"/>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weirmark"/>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emily_nicholas8"/>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macnursing"/>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marissagbird"/>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williamslaura"/>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rebeccaganann"/>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marysiegner"/>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dbianco_hhsc"/>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drmknatarajan"/>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drrussrd"/>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nityankhanna"/>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katieporter_mba"/>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capticcanada"/>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sugrabai"/>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tavaresfil"/>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solidfooting"/>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calynapettit"/>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mfarrow1960"/>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patricecloutier"/>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gorda_ibm"/>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offordcentr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ymcahbb"/>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mackinprof"/>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otntelemedicine"/>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mcmasterhla"/>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mlgg2"/>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paulsesther"/>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joeristaessen"/>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mobilehealthbe"/>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healthskouts"/>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digitalhealthbe"/>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partena"/>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caring_mobile"/>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163" totalsRowShown="0" headerRowDxfId="411" dataDxfId="410">
  <autoFilter ref="A2:BL163"/>
  <tableColumns count="64">
    <tableColumn id="1" name="Vertex 1" dataDxfId="409"/>
    <tableColumn id="2" name="Vertex 2" dataDxfId="408"/>
    <tableColumn id="3" name="Color" dataDxfId="407"/>
    <tableColumn id="4" name="Width" dataDxfId="406"/>
    <tableColumn id="11" name="Style" dataDxfId="405"/>
    <tableColumn id="5" name="Opacity" dataDxfId="404"/>
    <tableColumn id="6" name="Visibility" dataDxfId="403"/>
    <tableColumn id="10" name="Label" dataDxfId="402"/>
    <tableColumn id="12" name="Label Text Color" dataDxfId="401"/>
    <tableColumn id="13" name="Label Font Size" dataDxfId="400"/>
    <tableColumn id="14" name="Reciprocated?" dataDxfId="29"/>
    <tableColumn id="7" name="ID" dataDxfId="399"/>
    <tableColumn id="9" name="Dynamic Filter" dataDxfId="398"/>
    <tableColumn id="8" name="Add Your Own Columns Here" dataDxfId="397"/>
    <tableColumn id="15" name="Relationship" dataDxfId="396"/>
    <tableColumn id="16" name="Relationship Date (UTC)" dataDxfId="395"/>
    <tableColumn id="17" name="Tweet" dataDxfId="394"/>
    <tableColumn id="18" name="URLs in Tweet" dataDxfId="393"/>
    <tableColumn id="19" name="Domains in Tweet" dataDxfId="392"/>
    <tableColumn id="20" name="Hashtags in Tweet" dataDxfId="391"/>
    <tableColumn id="21" name="Media in Tweet" dataDxfId="390"/>
    <tableColumn id="22" name="Tweet Image File" dataDxfId="389"/>
    <tableColumn id="23" name="Tweet Date (UTC)" dataDxfId="388"/>
    <tableColumn id="24" name="Twitter Page for Tweet" dataDxfId="387"/>
    <tableColumn id="25" name="Latitude" dataDxfId="386"/>
    <tableColumn id="26" name="Longitude" dataDxfId="385"/>
    <tableColumn id="27" name="Imported ID" dataDxfId="384"/>
    <tableColumn id="28" name="In-Reply-To Tweet ID" dataDxfId="383"/>
    <tableColumn id="29" name="Favorited" dataDxfId="382"/>
    <tableColumn id="30" name="Favorite Count" dataDxfId="381"/>
    <tableColumn id="31" name="In-Reply-To User ID" dataDxfId="380"/>
    <tableColumn id="32" name="Is Quote Status" dataDxfId="379"/>
    <tableColumn id="33" name="Language" dataDxfId="378"/>
    <tableColumn id="34" name="Possibly Sensitive" dataDxfId="377"/>
    <tableColumn id="35" name="Quoted Status ID" dataDxfId="376"/>
    <tableColumn id="36" name="Retweeted" dataDxfId="375"/>
    <tableColumn id="37" name="Retweet Count" dataDxfId="374"/>
    <tableColumn id="38" name="Retweet ID" dataDxfId="373"/>
    <tableColumn id="39" name="Source" dataDxfId="372"/>
    <tableColumn id="40" name="Truncated" dataDxfId="371"/>
    <tableColumn id="41" name="Unified Twitter ID" dataDxfId="370"/>
    <tableColumn id="42" name="Imported Tweet Type" dataDxfId="369"/>
    <tableColumn id="43" name="Added By Extended Analysis" dataDxfId="368"/>
    <tableColumn id="44" name="Corrected By Extended Analysis" dataDxfId="367"/>
    <tableColumn id="45" name="Place Bounding Box" dataDxfId="366"/>
    <tableColumn id="46" name="Place Country" dataDxfId="365"/>
    <tableColumn id="47" name="Place Country Code" dataDxfId="364"/>
    <tableColumn id="48" name="Place Full Name" dataDxfId="363"/>
    <tableColumn id="49" name="Place ID" dataDxfId="362"/>
    <tableColumn id="50" name="Place Name" dataDxfId="361"/>
    <tableColumn id="51" name="Place Type" dataDxfId="360"/>
    <tableColumn id="52" name="Place URL" dataDxfId="359"/>
    <tableColumn id="53" name="Edge Weight"/>
    <tableColumn id="54" name="Vertex 1 Group" dataDxfId="282">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9" totalsRowShown="0" headerRowDxfId="281" dataDxfId="280">
  <autoFilter ref="A2:C29"/>
  <tableColumns count="3">
    <tableColumn id="1" name="Group 1" dataDxfId="279"/>
    <tableColumn id="2" name="Group 2" dataDxfId="278"/>
    <tableColumn id="3" name="Edges" dataDxfId="277"/>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T7" totalsRowShown="0" headerRowDxfId="274" dataDxfId="273">
  <autoFilter ref="A1:T7"/>
  <tableColumns count="20">
    <tableColumn id="1" name="Top URLs in Tweet in Entire Graph" dataDxfId="272"/>
    <tableColumn id="2" name="Entire Graph Count" dataDxfId="271"/>
    <tableColumn id="3" name="Top URLs in Tweet in G1" dataDxfId="270"/>
    <tableColumn id="4" name="G1 Count" dataDxfId="269"/>
    <tableColumn id="5" name="Top URLs in Tweet in G2" dataDxfId="268"/>
    <tableColumn id="6" name="G2 Count" dataDxfId="267"/>
    <tableColumn id="7" name="Top URLs in Tweet in G3" dataDxfId="266"/>
    <tableColumn id="8" name="G3 Count" dataDxfId="265"/>
    <tableColumn id="9" name="Top URLs in Tweet in G4" dataDxfId="264"/>
    <tableColumn id="10" name="G4 Count" dataDxfId="263"/>
    <tableColumn id="11" name="Top URLs in Tweet in G5" dataDxfId="262"/>
    <tableColumn id="12" name="G5 Count" dataDxfId="261"/>
    <tableColumn id="13" name="Top URLs in Tweet in G6" dataDxfId="260"/>
    <tableColumn id="14" name="G6 Count" dataDxfId="259"/>
    <tableColumn id="15" name="Top URLs in Tweet in G7" dataDxfId="258"/>
    <tableColumn id="16" name="G7 Count" dataDxfId="257"/>
    <tableColumn id="17" name="Top URLs in Tweet in G8" dataDxfId="256"/>
    <tableColumn id="18" name="G8 Count" dataDxfId="255"/>
    <tableColumn id="19" name="Top URLs in Tweet in G9" dataDxfId="254"/>
    <tableColumn id="20" name="G9 Count" dataDxfId="253"/>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0:T11" totalsRowShown="0" headerRowDxfId="252" dataDxfId="251">
  <autoFilter ref="A10:T11"/>
  <tableColumns count="20">
    <tableColumn id="1" name="Top Domains in Tweet in Entire Graph" dataDxfId="250"/>
    <tableColumn id="2" name="Entire Graph Count" dataDxfId="249"/>
    <tableColumn id="3" name="Top Domains in Tweet in G1" dataDxfId="248"/>
    <tableColumn id="4" name="G1 Count" dataDxfId="247"/>
    <tableColumn id="5" name="Top Domains in Tweet in G2" dataDxfId="246"/>
    <tableColumn id="6" name="G2 Count" dataDxfId="245"/>
    <tableColumn id="7" name="Top Domains in Tweet in G3" dataDxfId="244"/>
    <tableColumn id="8" name="G3 Count" dataDxfId="243"/>
    <tableColumn id="9" name="Top Domains in Tweet in G4" dataDxfId="242"/>
    <tableColumn id="10" name="G4 Count" dataDxfId="241"/>
    <tableColumn id="11" name="Top Domains in Tweet in G5" dataDxfId="240"/>
    <tableColumn id="12" name="G5 Count" dataDxfId="239"/>
    <tableColumn id="13" name="Top Domains in Tweet in G6" dataDxfId="238"/>
    <tableColumn id="14" name="G6 Count" dataDxfId="237"/>
    <tableColumn id="15" name="Top Domains in Tweet in G7" dataDxfId="236"/>
    <tableColumn id="16" name="G7 Count" dataDxfId="235"/>
    <tableColumn id="17" name="Top Domains in Tweet in G8" dataDxfId="234"/>
    <tableColumn id="18" name="G8 Count" dataDxfId="233"/>
    <tableColumn id="19" name="Top Domains in Tweet in G9" dataDxfId="232"/>
    <tableColumn id="20" name="G9 Count" dataDxfId="231"/>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14:T24" totalsRowShown="0" headerRowDxfId="230" dataDxfId="229">
  <autoFilter ref="A14:T24"/>
  <tableColumns count="20">
    <tableColumn id="1" name="Top Hashtags in Tweet in Entire Graph" dataDxfId="228"/>
    <tableColumn id="2" name="Entire Graph Count" dataDxfId="227"/>
    <tableColumn id="3" name="Top Hashtags in Tweet in G1" dataDxfId="226"/>
    <tableColumn id="4" name="G1 Count" dataDxfId="225"/>
    <tableColumn id="5" name="Top Hashtags in Tweet in G2" dataDxfId="224"/>
    <tableColumn id="6" name="G2 Count" dataDxfId="223"/>
    <tableColumn id="7" name="Top Hashtags in Tweet in G3" dataDxfId="222"/>
    <tableColumn id="8" name="G3 Count" dataDxfId="221"/>
    <tableColumn id="9" name="Top Hashtags in Tweet in G4" dataDxfId="220"/>
    <tableColumn id="10" name="G4 Count" dataDxfId="219"/>
    <tableColumn id="11" name="Top Hashtags in Tweet in G5" dataDxfId="218"/>
    <tableColumn id="12" name="G5 Count" dataDxfId="217"/>
    <tableColumn id="13" name="Top Hashtags in Tweet in G6" dataDxfId="216"/>
    <tableColumn id="14" name="G6 Count" dataDxfId="215"/>
    <tableColumn id="15" name="Top Hashtags in Tweet in G7" dataDxfId="214"/>
    <tableColumn id="16" name="G7 Count" dataDxfId="213"/>
    <tableColumn id="17" name="Top Hashtags in Tweet in G8" dataDxfId="212"/>
    <tableColumn id="18" name="G8 Count" dataDxfId="211"/>
    <tableColumn id="19" name="Top Hashtags in Tweet in G9" dataDxfId="210"/>
    <tableColumn id="20" name="G9 Count" dataDxfId="20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27:T37" totalsRowShown="0" headerRowDxfId="207" dataDxfId="206">
  <autoFilter ref="A27:T37"/>
  <tableColumns count="20">
    <tableColumn id="1" name="Top Words in Tweet in Entire Graph" dataDxfId="205"/>
    <tableColumn id="2" name="Entire Graph Count" dataDxfId="204"/>
    <tableColumn id="3" name="Top Words in Tweet in G1" dataDxfId="203"/>
    <tableColumn id="4" name="G1 Count" dataDxfId="202"/>
    <tableColumn id="5" name="Top Words in Tweet in G2" dataDxfId="201"/>
    <tableColumn id="6" name="G2 Count" dataDxfId="200"/>
    <tableColumn id="7" name="Top Words in Tweet in G3" dataDxfId="199"/>
    <tableColumn id="8" name="G3 Count" dataDxfId="198"/>
    <tableColumn id="9" name="Top Words in Tweet in G4" dataDxfId="197"/>
    <tableColumn id="10" name="G4 Count" dataDxfId="196"/>
    <tableColumn id="11" name="Top Words in Tweet in G5" dataDxfId="195"/>
    <tableColumn id="12" name="G5 Count" dataDxfId="194"/>
    <tableColumn id="13" name="Top Words in Tweet in G6" dataDxfId="193"/>
    <tableColumn id="14" name="G6 Count" dataDxfId="192"/>
    <tableColumn id="15" name="Top Words in Tweet in G7" dataDxfId="191"/>
    <tableColumn id="16" name="G7 Count" dataDxfId="190"/>
    <tableColumn id="17" name="Top Words in Tweet in G8" dataDxfId="189"/>
    <tableColumn id="18" name="G8 Count" dataDxfId="188"/>
    <tableColumn id="19" name="Top Words in Tweet in G9" dataDxfId="187"/>
    <tableColumn id="20" name="G9 Count" dataDxfId="186"/>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40:T50" totalsRowShown="0" headerRowDxfId="184" dataDxfId="183">
  <autoFilter ref="A40:T50"/>
  <tableColumns count="20">
    <tableColumn id="1" name="Top Word Pairs in Tweet in Entire Graph" dataDxfId="182"/>
    <tableColumn id="2" name="Entire Graph Count" dataDxfId="181"/>
    <tableColumn id="3" name="Top Word Pairs in Tweet in G1" dataDxfId="180"/>
    <tableColumn id="4" name="G1 Count" dataDxfId="179"/>
    <tableColumn id="5" name="Top Word Pairs in Tweet in G2" dataDxfId="178"/>
    <tableColumn id="6" name="G2 Count" dataDxfId="177"/>
    <tableColumn id="7" name="Top Word Pairs in Tweet in G3" dataDxfId="176"/>
    <tableColumn id="8" name="G3 Count" dataDxfId="175"/>
    <tableColumn id="9" name="Top Word Pairs in Tweet in G4" dataDxfId="174"/>
    <tableColumn id="10" name="G4 Count" dataDxfId="173"/>
    <tableColumn id="11" name="Top Word Pairs in Tweet in G5" dataDxfId="172"/>
    <tableColumn id="12" name="G5 Count" dataDxfId="171"/>
    <tableColumn id="13" name="Top Word Pairs in Tweet in G6" dataDxfId="170"/>
    <tableColumn id="14" name="G6 Count" dataDxfId="169"/>
    <tableColumn id="15" name="Top Word Pairs in Tweet in G7" dataDxfId="168"/>
    <tableColumn id="16" name="G7 Count" dataDxfId="167"/>
    <tableColumn id="17" name="Top Word Pairs in Tweet in G8" dataDxfId="166"/>
    <tableColumn id="18" name="G8 Count" dataDxfId="165"/>
    <tableColumn id="19" name="Top Word Pairs in Tweet in G9" dataDxfId="164"/>
    <tableColumn id="20" name="G9 Count" dataDxfId="163"/>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53:T60" totalsRowShown="0" headerRowDxfId="161" dataDxfId="160">
  <autoFilter ref="A53:T60"/>
  <tableColumns count="20">
    <tableColumn id="1" name="Top Replied-To in Entire Graph" dataDxfId="159"/>
    <tableColumn id="2" name="Entire Graph Count" dataDxfId="155"/>
    <tableColumn id="3" name="Top Replied-To in G1" dataDxfId="154"/>
    <tableColumn id="4" name="G1 Count" dataDxfId="151"/>
    <tableColumn id="5" name="Top Replied-To in G2" dataDxfId="150"/>
    <tableColumn id="6" name="G2 Count" dataDxfId="147"/>
    <tableColumn id="7" name="Top Replied-To in G3" dataDxfId="146"/>
    <tableColumn id="8" name="G3 Count" dataDxfId="143"/>
    <tableColumn id="9" name="Top Replied-To in G4" dataDxfId="142"/>
    <tableColumn id="10" name="G4 Count" dataDxfId="139"/>
    <tableColumn id="11" name="Top Replied-To in G5" dataDxfId="138"/>
    <tableColumn id="12" name="G5 Count" dataDxfId="135"/>
    <tableColumn id="13" name="Top Replied-To in G6" dataDxfId="134"/>
    <tableColumn id="14" name="G6 Count" dataDxfId="131"/>
    <tableColumn id="15" name="Top Replied-To in G7" dataDxfId="130"/>
    <tableColumn id="16" name="G7 Count" dataDxfId="127"/>
    <tableColumn id="17" name="Top Replied-To in G8" dataDxfId="126"/>
    <tableColumn id="18" name="G8 Count" dataDxfId="123"/>
    <tableColumn id="19" name="Top Replied-To in G9" dataDxfId="122"/>
    <tableColumn id="20" name="G9 Count" dataDxfId="121"/>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63:T73" totalsRowShown="0" headerRowDxfId="158" dataDxfId="157">
  <autoFilter ref="A63:T73"/>
  <tableColumns count="20">
    <tableColumn id="1" name="Top Mentioned in Entire Graph" dataDxfId="156"/>
    <tableColumn id="2" name="Entire Graph Count" dataDxfId="153"/>
    <tableColumn id="3" name="Top Mentioned in G1" dataDxfId="152"/>
    <tableColumn id="4" name="G1 Count" dataDxfId="149"/>
    <tableColumn id="5" name="Top Mentioned in G2" dataDxfId="148"/>
    <tableColumn id="6" name="G2 Count" dataDxfId="145"/>
    <tableColumn id="7" name="Top Mentioned in G3" dataDxfId="144"/>
    <tableColumn id="8" name="G3 Count" dataDxfId="141"/>
    <tableColumn id="9" name="Top Mentioned in G4" dataDxfId="140"/>
    <tableColumn id="10" name="G4 Count" dataDxfId="137"/>
    <tableColumn id="11" name="Top Mentioned in G5" dataDxfId="136"/>
    <tableColumn id="12" name="G5 Count" dataDxfId="133"/>
    <tableColumn id="13" name="Top Mentioned in G6" dataDxfId="132"/>
    <tableColumn id="14" name="G6 Count" dataDxfId="129"/>
    <tableColumn id="15" name="Top Mentioned in G7" dataDxfId="128"/>
    <tableColumn id="16" name="G7 Count" dataDxfId="125"/>
    <tableColumn id="17" name="Top Mentioned in G8" dataDxfId="124"/>
    <tableColumn id="18" name="G8 Count" dataDxfId="120"/>
    <tableColumn id="19" name="Top Mentioned in G9" dataDxfId="119"/>
    <tableColumn id="20" name="G9 Count" dataDxfId="118"/>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76:T86" totalsRowShown="0" headerRowDxfId="115" dataDxfId="114">
  <autoFilter ref="A76:T86"/>
  <tableColumns count="20">
    <tableColumn id="1" name="Top Tweeters in Entire Graph" dataDxfId="113"/>
    <tableColumn id="2" name="Entire Graph Count" dataDxfId="112"/>
    <tableColumn id="3" name="Top Tweeters in G1" dataDxfId="111"/>
    <tableColumn id="4" name="G1 Count" dataDxfId="110"/>
    <tableColumn id="5" name="Top Tweeters in G2" dataDxfId="109"/>
    <tableColumn id="6" name="G2 Count" dataDxfId="108"/>
    <tableColumn id="7" name="Top Tweeters in G3" dataDxfId="107"/>
    <tableColumn id="8" name="G3 Count" dataDxfId="106"/>
    <tableColumn id="9" name="Top Tweeters in G4" dataDxfId="105"/>
    <tableColumn id="10" name="G4 Count" dataDxfId="104"/>
    <tableColumn id="11" name="Top Tweeters in G5" dataDxfId="103"/>
    <tableColumn id="12" name="G5 Count" dataDxfId="102"/>
    <tableColumn id="13" name="Top Tweeters in G6" dataDxfId="101"/>
    <tableColumn id="14" name="G6 Count" dataDxfId="100"/>
    <tableColumn id="15" name="Top Tweeters in G7" dataDxfId="99"/>
    <tableColumn id="16" name="G7 Count" dataDxfId="98"/>
    <tableColumn id="17" name="Top Tweeters in G8" dataDxfId="97"/>
    <tableColumn id="18" name="G8 Count" dataDxfId="96"/>
    <tableColumn id="19" name="Top Tweeters in G9" dataDxfId="95"/>
    <tableColumn id="20" name="G9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7" totalsRowShown="0" headerRowDxfId="358" dataDxfId="357">
  <autoFilter ref="A2:BT67"/>
  <tableColumns count="72">
    <tableColumn id="1" name="Vertex" dataDxfId="356"/>
    <tableColumn id="72" name="Subgraph"/>
    <tableColumn id="2" name="Color" dataDxfId="355"/>
    <tableColumn id="5" name="Shape" dataDxfId="354"/>
    <tableColumn id="6" name="Size" dataDxfId="353"/>
    <tableColumn id="4" name="Opacity" dataDxfId="352"/>
    <tableColumn id="7" name="Image File" dataDxfId="351"/>
    <tableColumn id="3" name="Visibility" dataDxfId="350"/>
    <tableColumn id="10" name="Label" dataDxfId="349"/>
    <tableColumn id="16" name="Label Fill Color" dataDxfId="348"/>
    <tableColumn id="9" name="Label Position" dataDxfId="347"/>
    <tableColumn id="8" name="Tooltip" dataDxfId="346"/>
    <tableColumn id="18" name="Layout Order" dataDxfId="345"/>
    <tableColumn id="13" name="X" dataDxfId="344"/>
    <tableColumn id="14" name="Y" dataDxfId="343"/>
    <tableColumn id="12" name="Locked?" dataDxfId="342"/>
    <tableColumn id="19" name="Polar R" dataDxfId="341"/>
    <tableColumn id="20" name="Polar Angle" dataDxfId="340"/>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339"/>
    <tableColumn id="28" name="Dynamic Filter" dataDxfId="338"/>
    <tableColumn id="17" name="Add Your Own Columns Here" dataDxfId="337"/>
    <tableColumn id="30" name="Name" dataDxfId="336"/>
    <tableColumn id="31" name="Followed" dataDxfId="335"/>
    <tableColumn id="32" name="Followers" dataDxfId="334"/>
    <tableColumn id="33" name="Tweets" dataDxfId="333"/>
    <tableColumn id="34" name="Favorites" dataDxfId="332"/>
    <tableColumn id="35" name="Time Zone UTC Offset (Seconds)" dataDxfId="331"/>
    <tableColumn id="36" name="Description" dataDxfId="330"/>
    <tableColumn id="37" name="Location" dataDxfId="329"/>
    <tableColumn id="38" name="Web" dataDxfId="328"/>
    <tableColumn id="39" name="Time Zone" dataDxfId="327"/>
    <tableColumn id="40" name="Joined Twitter Date (UTC)" dataDxfId="326"/>
    <tableColumn id="41" name="Profile Banner Url" dataDxfId="325"/>
    <tableColumn id="42" name="Default Profile" dataDxfId="324"/>
    <tableColumn id="43" name="Default Profile Image" dataDxfId="323"/>
    <tableColumn id="44" name="Geo Enabled" dataDxfId="322"/>
    <tableColumn id="45" name="Language" dataDxfId="321"/>
    <tableColumn id="46" name="Listed Count" dataDxfId="320"/>
    <tableColumn id="47" name="Profile Background Image Url" dataDxfId="319"/>
    <tableColumn id="48" name="Verified" dataDxfId="318"/>
    <tableColumn id="49" name="Custom Menu Item Text" dataDxfId="317"/>
    <tableColumn id="50" name="Custom Menu Item Action" dataDxfId="316"/>
    <tableColumn id="51" name="Tweeted Search Term?" dataDxfId="283"/>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529" totalsRowShown="0" headerRowDxfId="82" dataDxfId="81">
  <autoFilter ref="A1:G529"/>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510" totalsRowShown="0" headerRowDxfId="73" dataDxfId="72">
  <autoFilter ref="A1:L510"/>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15">
  <autoFilter ref="A2:AO11"/>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208"/>
    <tableColumn id="27" name="Top Hashtags in Tweet" dataDxfId="185"/>
    <tableColumn id="28" name="Top Words in Tweet" dataDxfId="162"/>
    <tableColumn id="29" name="Top Word Pairs in Tweet" dataDxfId="117"/>
    <tableColumn id="30" name="Top Replied-To in Tweet" dataDxfId="116"/>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6" totalsRowShown="0" headerRowDxfId="312" dataDxfId="311">
  <autoFilter ref="A1:C66"/>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76"/>
    <tableColumn id="2" name="Value" dataDxfId="27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katieporter_mba/status/1141064365711548416" TargetMode="External" /><Relationship Id="rId2" Type="http://schemas.openxmlformats.org/officeDocument/2006/relationships/hyperlink" Target="https://twitter.com/CAHOhospitals/status/1141052199516160000" TargetMode="External" /><Relationship Id="rId3" Type="http://schemas.openxmlformats.org/officeDocument/2006/relationships/hyperlink" Target="https://twitter.com/weirmark/status/1141088301329408000" TargetMode="External" /><Relationship Id="rId4" Type="http://schemas.openxmlformats.org/officeDocument/2006/relationships/hyperlink" Target="https://twitter.com/weirmark/status/1141088301329408000" TargetMode="External" /><Relationship Id="rId5" Type="http://schemas.openxmlformats.org/officeDocument/2006/relationships/hyperlink" Target="https://twitter.com/katieporter_mba/status/1141064365711548416" TargetMode="External" /><Relationship Id="rId6" Type="http://schemas.openxmlformats.org/officeDocument/2006/relationships/hyperlink" Target="https://twitter.com/katieporter_mba/status/1141064365711548416" TargetMode="External" /><Relationship Id="rId7" Type="http://schemas.openxmlformats.org/officeDocument/2006/relationships/hyperlink" Target="https://twitter.com/Stelios_2015/status/1140974532095827971" TargetMode="External" /><Relationship Id="rId8" Type="http://schemas.openxmlformats.org/officeDocument/2006/relationships/hyperlink" Target="https://twitter.com/hamhealthsci/status/1140985311310352385" TargetMode="External" /><Relationship Id="rId9" Type="http://schemas.openxmlformats.org/officeDocument/2006/relationships/hyperlink" Target="https://twitter.com/vrtnws/status/1141365149258985473" TargetMode="External" /><Relationship Id="rId10" Type="http://schemas.openxmlformats.org/officeDocument/2006/relationships/hyperlink" Target="https://twitter.com/vrtnws/status/1141365149258985473" TargetMode="External" /><Relationship Id="rId11" Type="http://schemas.openxmlformats.org/officeDocument/2006/relationships/hyperlink" Target="https://twitter.com/vrtnws/status/1141365149258985473" TargetMode="External" /><Relationship Id="rId12" Type="http://schemas.openxmlformats.org/officeDocument/2006/relationships/hyperlink" Target="https://twitter.com/vrtnws/status/1141365149258985473" TargetMode="External" /><Relationship Id="rId13" Type="http://schemas.openxmlformats.org/officeDocument/2006/relationships/hyperlink" Target="https://pbs.twimg.com/media/D9WQKd0XUAAQBhy.jpg" TargetMode="External" /><Relationship Id="rId14" Type="http://schemas.openxmlformats.org/officeDocument/2006/relationships/hyperlink" Target="https://pbs.twimg.com/media/D9WU3UGWkAEzXWW.jpg" TargetMode="External" /><Relationship Id="rId15" Type="http://schemas.openxmlformats.org/officeDocument/2006/relationships/hyperlink" Target="https://pbs.twimg.com/media/D9W70BLXoAAeoiD.jpg" TargetMode="External" /><Relationship Id="rId16" Type="http://schemas.openxmlformats.org/officeDocument/2006/relationships/hyperlink" Target="https://pbs.twimg.com/media/D9XKLwjXkAAbVtS.jpg" TargetMode="External" /><Relationship Id="rId17" Type="http://schemas.openxmlformats.org/officeDocument/2006/relationships/hyperlink" Target="https://pbs.twimg.com/media/D9XO5rZXkAAiq5R.jpg" TargetMode="External" /><Relationship Id="rId18" Type="http://schemas.openxmlformats.org/officeDocument/2006/relationships/hyperlink" Target="https://pbs.twimg.com/media/D9XPJsnW4AYQ114.jpg" TargetMode="External" /><Relationship Id="rId19" Type="http://schemas.openxmlformats.org/officeDocument/2006/relationships/hyperlink" Target="https://pbs.twimg.com/media/D9XUlDFWwAE7Q-2.jpg" TargetMode="External" /><Relationship Id="rId20" Type="http://schemas.openxmlformats.org/officeDocument/2006/relationships/hyperlink" Target="https://pbs.twimg.com/media/D9WQk0yXUAEoMUy.jpg" TargetMode="External" /><Relationship Id="rId21" Type="http://schemas.openxmlformats.org/officeDocument/2006/relationships/hyperlink" Target="https://pbs.twimg.com/media/D9WQk0yXUAEoMUy.jpg" TargetMode="External" /><Relationship Id="rId22" Type="http://schemas.openxmlformats.org/officeDocument/2006/relationships/hyperlink" Target="https://pbs.twimg.com/media/D9XLVPBWkAA7G6j.jpg" TargetMode="External" /><Relationship Id="rId23" Type="http://schemas.openxmlformats.org/officeDocument/2006/relationships/hyperlink" Target="https://pbs.twimg.com/media/D9XLVPBWkAA7G6j.jpg" TargetMode="External" /><Relationship Id="rId24" Type="http://schemas.openxmlformats.org/officeDocument/2006/relationships/hyperlink" Target="https://pbs.twimg.com/media/D9XLVPBWkAA7G6j.jpg" TargetMode="External" /><Relationship Id="rId25" Type="http://schemas.openxmlformats.org/officeDocument/2006/relationships/hyperlink" Target="https://pbs.twimg.com/media/D9XQ9EYXUAIwjJp.jpg" TargetMode="External" /><Relationship Id="rId26" Type="http://schemas.openxmlformats.org/officeDocument/2006/relationships/hyperlink" Target="https://pbs.twimg.com/media/D9WQk0yXUAEoMUy.jpg" TargetMode="External" /><Relationship Id="rId27" Type="http://schemas.openxmlformats.org/officeDocument/2006/relationships/hyperlink" Target="https://pbs.twimg.com/tweet_video_thumb/D9WRiZ4XoAIJKaH.jpg" TargetMode="External" /><Relationship Id="rId28" Type="http://schemas.openxmlformats.org/officeDocument/2006/relationships/hyperlink" Target="https://pbs.twimg.com/tweet_video_thumb/D9WRiZ4XoAIJKaH.jpg" TargetMode="External" /><Relationship Id="rId29" Type="http://schemas.openxmlformats.org/officeDocument/2006/relationships/hyperlink" Target="https://pbs.twimg.com/tweet_video_thumb/D9WRiZ4XoAIJKaH.jpg" TargetMode="External" /><Relationship Id="rId30" Type="http://schemas.openxmlformats.org/officeDocument/2006/relationships/hyperlink" Target="https://pbs.twimg.com/media/D9WU4--XsAAknF0.jpg" TargetMode="External" /><Relationship Id="rId31" Type="http://schemas.openxmlformats.org/officeDocument/2006/relationships/hyperlink" Target="https://pbs.twimg.com/media/D9XQwQOW4AEbYII.jpg" TargetMode="External" /><Relationship Id="rId32" Type="http://schemas.openxmlformats.org/officeDocument/2006/relationships/hyperlink" Target="https://pbs.twimg.com/media/D9XRXxqXUAE3f7y.jpg" TargetMode="External" /><Relationship Id="rId33" Type="http://schemas.openxmlformats.org/officeDocument/2006/relationships/hyperlink" Target="https://pbs.twimg.com/media/D9XW_b5WwAAjdn7.jpg" TargetMode="External" /><Relationship Id="rId34" Type="http://schemas.openxmlformats.org/officeDocument/2006/relationships/hyperlink" Target="https://pbs.twimg.com/media/D9WRHcMWwAAev5c.jpg" TargetMode="External" /><Relationship Id="rId35" Type="http://schemas.openxmlformats.org/officeDocument/2006/relationships/hyperlink" Target="https://pbs.twimg.com/media/D9WPX7PWkAAKnQU.jpg" TargetMode="External" /><Relationship Id="rId36" Type="http://schemas.openxmlformats.org/officeDocument/2006/relationships/hyperlink" Target="https://pbs.twimg.com/media/D9WnS_oXsAMn0h0.jpg" TargetMode="External" /><Relationship Id="rId37" Type="http://schemas.openxmlformats.org/officeDocument/2006/relationships/hyperlink" Target="https://pbs.twimg.com/media/D9XA6uqXsAIocZs.jpg" TargetMode="External" /><Relationship Id="rId38" Type="http://schemas.openxmlformats.org/officeDocument/2006/relationships/hyperlink" Target="https://pbs.twimg.com/media/D9WcqZrXkAI1f7M.jpg" TargetMode="External" /><Relationship Id="rId39" Type="http://schemas.openxmlformats.org/officeDocument/2006/relationships/hyperlink" Target="https://pbs.twimg.com/media/D9WnS_oXsAMn0h0.jpg" TargetMode="External" /><Relationship Id="rId40" Type="http://schemas.openxmlformats.org/officeDocument/2006/relationships/hyperlink" Target="https://pbs.twimg.com/media/D9XGZTgXoAAkEhS.jpg" TargetMode="External" /><Relationship Id="rId41" Type="http://schemas.openxmlformats.org/officeDocument/2006/relationships/hyperlink" Target="https://pbs.twimg.com/media/D9Xb13PXoAAgb3w.jpg" TargetMode="External" /><Relationship Id="rId42" Type="http://schemas.openxmlformats.org/officeDocument/2006/relationships/hyperlink" Target="https://pbs.twimg.com/media/D9WZFyvXkAE8TIn.jpg" TargetMode="External" /><Relationship Id="rId43" Type="http://schemas.openxmlformats.org/officeDocument/2006/relationships/hyperlink" Target="https://pbs.twimg.com/media/D9XUlDFWwAE7Q-2.jpg" TargetMode="External" /><Relationship Id="rId44" Type="http://schemas.openxmlformats.org/officeDocument/2006/relationships/hyperlink" Target="https://pbs.twimg.com/media/D9XVJOQXsAA4HFG.jpg" TargetMode="External" /><Relationship Id="rId45" Type="http://schemas.openxmlformats.org/officeDocument/2006/relationships/hyperlink" Target="https://pbs.twimg.com/media/D9Wbei3WkAAvIKv.jpg" TargetMode="External" /><Relationship Id="rId46" Type="http://schemas.openxmlformats.org/officeDocument/2006/relationships/hyperlink" Target="https://pbs.twimg.com/media/D9WdRlEXoAg1Ai8.jpg" TargetMode="External" /><Relationship Id="rId47" Type="http://schemas.openxmlformats.org/officeDocument/2006/relationships/hyperlink" Target="https://pbs.twimg.com/media/D9WRHcMWwAAev5c.jpg" TargetMode="External" /><Relationship Id="rId48" Type="http://schemas.openxmlformats.org/officeDocument/2006/relationships/hyperlink" Target="https://pbs.twimg.com/media/D9WP2WpXUAAluJF.jpg" TargetMode="External" /><Relationship Id="rId49" Type="http://schemas.openxmlformats.org/officeDocument/2006/relationships/hyperlink" Target="https://pbs.twimg.com/media/D9WP2WpXUAAluJF.jpg" TargetMode="External" /><Relationship Id="rId50" Type="http://schemas.openxmlformats.org/officeDocument/2006/relationships/hyperlink" Target="https://pbs.twimg.com/media/D9WYk8OXYAgwh6s.jpg" TargetMode="External" /><Relationship Id="rId51" Type="http://schemas.openxmlformats.org/officeDocument/2006/relationships/hyperlink" Target="https://pbs.twimg.com/media/D9WPX7PWkAAKnQU.jpg" TargetMode="External" /><Relationship Id="rId52" Type="http://schemas.openxmlformats.org/officeDocument/2006/relationships/hyperlink" Target="https://pbs.twimg.com/media/D9WRnFnWsAAdq6e.jpg" TargetMode="External" /><Relationship Id="rId53" Type="http://schemas.openxmlformats.org/officeDocument/2006/relationships/hyperlink" Target="https://pbs.twimg.com/media/D9WcxmpWwAExV66.jpg" TargetMode="External" /><Relationship Id="rId54" Type="http://schemas.openxmlformats.org/officeDocument/2006/relationships/hyperlink" Target="https://pbs.twimg.com/media/D9XXnIKWsAAGHIM.jpg" TargetMode="External" /><Relationship Id="rId55" Type="http://schemas.openxmlformats.org/officeDocument/2006/relationships/hyperlink" Target="https://pbs.twimg.com/media/D9Xb0shX4AIlTth.jpg" TargetMode="External" /><Relationship Id="rId56" Type="http://schemas.openxmlformats.org/officeDocument/2006/relationships/hyperlink" Target="https://pbs.twimg.com/media/D9WQc_dXkAADRzF.jpg" TargetMode="External" /><Relationship Id="rId57" Type="http://schemas.openxmlformats.org/officeDocument/2006/relationships/hyperlink" Target="https://pbs.twimg.com/media/D9XKLwjXkAAbVtS.jpg" TargetMode="External" /><Relationship Id="rId58" Type="http://schemas.openxmlformats.org/officeDocument/2006/relationships/hyperlink" Target="https://pbs.twimg.com/media/D9WTJq7XYAAUftK.jpg" TargetMode="External" /><Relationship Id="rId59" Type="http://schemas.openxmlformats.org/officeDocument/2006/relationships/hyperlink" Target="https://pbs.twimg.com/media/D9WYFFtXkAEQOtD.jpg" TargetMode="External" /><Relationship Id="rId60" Type="http://schemas.openxmlformats.org/officeDocument/2006/relationships/hyperlink" Target="https://pbs.twimg.com/media/D9WOQFkXUAYPwiE.jpg" TargetMode="External" /><Relationship Id="rId61" Type="http://schemas.openxmlformats.org/officeDocument/2006/relationships/hyperlink" Target="https://pbs.twimg.com/media/D9WpEnNXkAEBs9I.jpg" TargetMode="External" /><Relationship Id="rId62" Type="http://schemas.openxmlformats.org/officeDocument/2006/relationships/hyperlink" Target="https://pbs.twimg.com/media/D9XPdiIWwAA9WiS.jpg" TargetMode="External" /><Relationship Id="rId63" Type="http://schemas.openxmlformats.org/officeDocument/2006/relationships/hyperlink" Target="https://pbs.twimg.com/media/D9XVq1fXoAE7zY8.jpg" TargetMode="External" /><Relationship Id="rId64" Type="http://schemas.openxmlformats.org/officeDocument/2006/relationships/hyperlink" Target="https://pbs.twimg.com/media/D9b-gACXkAYQR-D.jpg" TargetMode="External" /><Relationship Id="rId65" Type="http://schemas.openxmlformats.org/officeDocument/2006/relationships/hyperlink" Target="https://pbs.twimg.com/media/D9b-gACXkAYQR-D.jpg" TargetMode="External" /><Relationship Id="rId66" Type="http://schemas.openxmlformats.org/officeDocument/2006/relationships/hyperlink" Target="https://pbs.twimg.com/media/D9WQKd0XUAAQBhy.jpg" TargetMode="External" /><Relationship Id="rId67" Type="http://schemas.openxmlformats.org/officeDocument/2006/relationships/hyperlink" Target="http://pbs.twimg.com/profile_images/951855720835829760/gt_Lhp7Q_normal.jpg" TargetMode="External" /><Relationship Id="rId68" Type="http://schemas.openxmlformats.org/officeDocument/2006/relationships/hyperlink" Target="http://pbs.twimg.com/profile_images/1124002114215251969/IBD70yDq_normal.jpg" TargetMode="External" /><Relationship Id="rId69" Type="http://schemas.openxmlformats.org/officeDocument/2006/relationships/hyperlink" Target="https://pbs.twimg.com/media/D9WU3UGWkAEzXWW.jpg" TargetMode="External" /><Relationship Id="rId70" Type="http://schemas.openxmlformats.org/officeDocument/2006/relationships/hyperlink" Target="http://pbs.twimg.com/profile_images/1141171916834668546/W41M291t_normal.jpg" TargetMode="External" /><Relationship Id="rId71" Type="http://schemas.openxmlformats.org/officeDocument/2006/relationships/hyperlink" Target="http://pbs.twimg.com/profile_images/1141171916834668546/W41M291t_normal.jpg" TargetMode="External" /><Relationship Id="rId72" Type="http://schemas.openxmlformats.org/officeDocument/2006/relationships/hyperlink" Target="http://pbs.twimg.com/profile_images/819579420885315587/b6K7UaZi_normal.jpg" TargetMode="External" /><Relationship Id="rId73" Type="http://schemas.openxmlformats.org/officeDocument/2006/relationships/hyperlink" Target="http://pbs.twimg.com/profile_images/1131609873463033857/hM71HofK_normal.jpg" TargetMode="External" /><Relationship Id="rId74" Type="http://schemas.openxmlformats.org/officeDocument/2006/relationships/hyperlink" Target="http://pbs.twimg.com/profile_images/1125860902673186817/viQD1Cez_normal.jpg" TargetMode="External" /><Relationship Id="rId75" Type="http://schemas.openxmlformats.org/officeDocument/2006/relationships/hyperlink" Target="http://pbs.twimg.com/profile_images/1125860902673186817/viQD1Cez_normal.jpg" TargetMode="External" /><Relationship Id="rId76" Type="http://schemas.openxmlformats.org/officeDocument/2006/relationships/hyperlink" Target="http://pbs.twimg.com/profile_images/664789100847697920/GdamLDr4_normal.jpg" TargetMode="External" /><Relationship Id="rId77" Type="http://schemas.openxmlformats.org/officeDocument/2006/relationships/hyperlink" Target="http://pbs.twimg.com/profile_images/664789100847697920/GdamLDr4_normal.jpg" TargetMode="External" /><Relationship Id="rId78" Type="http://schemas.openxmlformats.org/officeDocument/2006/relationships/hyperlink" Target="http://pbs.twimg.com/profile_images/664789100847697920/GdamLDr4_normal.jpg" TargetMode="External" /><Relationship Id="rId79" Type="http://schemas.openxmlformats.org/officeDocument/2006/relationships/hyperlink" Target="https://pbs.twimg.com/media/D9W70BLXoAAeoiD.jpg" TargetMode="External" /><Relationship Id="rId80" Type="http://schemas.openxmlformats.org/officeDocument/2006/relationships/hyperlink" Target="http://abs.twimg.com/sticky/default_profile_images/default_profile_normal.png" TargetMode="External" /><Relationship Id="rId81" Type="http://schemas.openxmlformats.org/officeDocument/2006/relationships/hyperlink" Target="http://pbs.twimg.com/profile_images/1037782695324119041/0zUUPdnM_normal.jpg" TargetMode="External" /><Relationship Id="rId82" Type="http://schemas.openxmlformats.org/officeDocument/2006/relationships/hyperlink" Target="https://pbs.twimg.com/media/D9XKLwjXkAAbVtS.jpg" TargetMode="External" /><Relationship Id="rId83" Type="http://schemas.openxmlformats.org/officeDocument/2006/relationships/hyperlink" Target="https://pbs.twimg.com/media/D9XO5rZXkAAiq5R.jpg" TargetMode="External" /><Relationship Id="rId84" Type="http://schemas.openxmlformats.org/officeDocument/2006/relationships/hyperlink" Target="https://pbs.twimg.com/media/D9XPJsnW4AYQ114.jpg" TargetMode="External" /><Relationship Id="rId85" Type="http://schemas.openxmlformats.org/officeDocument/2006/relationships/hyperlink" Target="http://pbs.twimg.com/profile_images/989962594940280834/kBq6zZJD_normal.jpg" TargetMode="External" /><Relationship Id="rId86" Type="http://schemas.openxmlformats.org/officeDocument/2006/relationships/hyperlink" Target="http://pbs.twimg.com/profile_images/989962594940280834/kBq6zZJD_normal.jpg" TargetMode="External" /><Relationship Id="rId87" Type="http://schemas.openxmlformats.org/officeDocument/2006/relationships/hyperlink" Target="http://pbs.twimg.com/profile_images/378800000766133062/e032ccd1c4ee696d6c8ada9d96b7cd1f_normal.jpeg" TargetMode="External" /><Relationship Id="rId88" Type="http://schemas.openxmlformats.org/officeDocument/2006/relationships/hyperlink" Target="https://pbs.twimg.com/media/D9XUlDFWwAE7Q-2.jpg" TargetMode="External" /><Relationship Id="rId89" Type="http://schemas.openxmlformats.org/officeDocument/2006/relationships/hyperlink" Target="https://pbs.twimg.com/media/D9WQk0yXUAEoMUy.jpg" TargetMode="External" /><Relationship Id="rId90" Type="http://schemas.openxmlformats.org/officeDocument/2006/relationships/hyperlink" Target="http://pbs.twimg.com/profile_images/973917260766236672/ui0_5o-s_normal.jpg" TargetMode="External" /><Relationship Id="rId91" Type="http://schemas.openxmlformats.org/officeDocument/2006/relationships/hyperlink" Target="https://pbs.twimg.com/media/D9WQk0yXUAEoMUy.jpg" TargetMode="External" /><Relationship Id="rId92" Type="http://schemas.openxmlformats.org/officeDocument/2006/relationships/hyperlink" Target="http://pbs.twimg.com/profile_images/973917260766236672/ui0_5o-s_normal.jpg" TargetMode="External" /><Relationship Id="rId93" Type="http://schemas.openxmlformats.org/officeDocument/2006/relationships/hyperlink" Target="https://pbs.twimg.com/media/D9XLVPBWkAA7G6j.jpg" TargetMode="External" /><Relationship Id="rId94" Type="http://schemas.openxmlformats.org/officeDocument/2006/relationships/hyperlink" Target="https://pbs.twimg.com/media/D9XLVPBWkAA7G6j.jpg" TargetMode="External" /><Relationship Id="rId95" Type="http://schemas.openxmlformats.org/officeDocument/2006/relationships/hyperlink" Target="https://pbs.twimg.com/media/D9XLVPBWkAA7G6j.jpg" TargetMode="External" /><Relationship Id="rId96" Type="http://schemas.openxmlformats.org/officeDocument/2006/relationships/hyperlink" Target="https://pbs.twimg.com/media/D9XQ9EYXUAIwjJp.jpg" TargetMode="External" /><Relationship Id="rId97" Type="http://schemas.openxmlformats.org/officeDocument/2006/relationships/hyperlink" Target="http://pbs.twimg.com/profile_images/1141301428369203200/oDx6bMsu_normal.jpg" TargetMode="External" /><Relationship Id="rId98" Type="http://schemas.openxmlformats.org/officeDocument/2006/relationships/hyperlink" Target="http://pbs.twimg.com/profile_images/1141301428369203200/oDx6bMsu_normal.jpg" TargetMode="External" /><Relationship Id="rId99" Type="http://schemas.openxmlformats.org/officeDocument/2006/relationships/hyperlink" Target="http://pbs.twimg.com/profile_images/973917260766236672/ui0_5o-s_normal.jpg" TargetMode="External" /><Relationship Id="rId100" Type="http://schemas.openxmlformats.org/officeDocument/2006/relationships/hyperlink" Target="http://pbs.twimg.com/profile_images/967619275203559424/EBN5w3z7_normal.jpg" TargetMode="External" /><Relationship Id="rId101" Type="http://schemas.openxmlformats.org/officeDocument/2006/relationships/hyperlink" Target="https://pbs.twimg.com/media/D9WQk0yXUAEoMUy.jpg" TargetMode="External" /><Relationship Id="rId102" Type="http://schemas.openxmlformats.org/officeDocument/2006/relationships/hyperlink" Target="https://pbs.twimg.com/tweet_video_thumb/D9WRiZ4XoAIJKaH.jpg" TargetMode="External" /><Relationship Id="rId103" Type="http://schemas.openxmlformats.org/officeDocument/2006/relationships/hyperlink" Target="https://pbs.twimg.com/tweet_video_thumb/D9WRiZ4XoAIJKaH.jpg" TargetMode="External" /><Relationship Id="rId104" Type="http://schemas.openxmlformats.org/officeDocument/2006/relationships/hyperlink" Target="https://pbs.twimg.com/tweet_video_thumb/D9WRiZ4XoAIJKaH.jpg" TargetMode="External" /><Relationship Id="rId105" Type="http://schemas.openxmlformats.org/officeDocument/2006/relationships/hyperlink" Target="https://pbs.twimg.com/media/D9WU4--XsAAknF0.jpg" TargetMode="External" /><Relationship Id="rId106" Type="http://schemas.openxmlformats.org/officeDocument/2006/relationships/hyperlink" Target="http://pbs.twimg.com/profile_images/973917260766236672/ui0_5o-s_normal.jpg" TargetMode="External" /><Relationship Id="rId107" Type="http://schemas.openxmlformats.org/officeDocument/2006/relationships/hyperlink" Target="http://pbs.twimg.com/profile_images/973917260766236672/ui0_5o-s_normal.jpg" TargetMode="External" /><Relationship Id="rId108" Type="http://schemas.openxmlformats.org/officeDocument/2006/relationships/hyperlink" Target="http://pbs.twimg.com/profile_images/973917260766236672/ui0_5o-s_normal.jpg" TargetMode="External" /><Relationship Id="rId109" Type="http://schemas.openxmlformats.org/officeDocument/2006/relationships/hyperlink" Target="http://pbs.twimg.com/profile_images/973917260766236672/ui0_5o-s_normal.jpg" TargetMode="External" /><Relationship Id="rId110" Type="http://schemas.openxmlformats.org/officeDocument/2006/relationships/hyperlink" Target="http://pbs.twimg.com/profile_images/973917260766236672/ui0_5o-s_normal.jpg" TargetMode="External" /><Relationship Id="rId111" Type="http://schemas.openxmlformats.org/officeDocument/2006/relationships/hyperlink" Target="http://pbs.twimg.com/profile_images/973917260766236672/ui0_5o-s_normal.jpg" TargetMode="External" /><Relationship Id="rId112" Type="http://schemas.openxmlformats.org/officeDocument/2006/relationships/hyperlink" Target="https://pbs.twimg.com/media/D9XQwQOW4AEbYII.jpg" TargetMode="External" /><Relationship Id="rId113" Type="http://schemas.openxmlformats.org/officeDocument/2006/relationships/hyperlink" Target="https://pbs.twimg.com/media/D9XRXxqXUAE3f7y.jpg" TargetMode="External" /><Relationship Id="rId114" Type="http://schemas.openxmlformats.org/officeDocument/2006/relationships/hyperlink" Target="http://pbs.twimg.com/profile_images/973917260766236672/ui0_5o-s_normal.jpg" TargetMode="External" /><Relationship Id="rId115" Type="http://schemas.openxmlformats.org/officeDocument/2006/relationships/hyperlink" Target="http://pbs.twimg.com/profile_images/973917260766236672/ui0_5o-s_normal.jpg" TargetMode="External" /><Relationship Id="rId116" Type="http://schemas.openxmlformats.org/officeDocument/2006/relationships/hyperlink" Target="https://pbs.twimg.com/media/D9XW_b5WwAAjdn7.jpg" TargetMode="External" /><Relationship Id="rId117" Type="http://schemas.openxmlformats.org/officeDocument/2006/relationships/hyperlink" Target="http://pbs.twimg.com/profile_images/1520513443/logo6_normal.jpg" TargetMode="External" /><Relationship Id="rId118" Type="http://schemas.openxmlformats.org/officeDocument/2006/relationships/hyperlink" Target="http://pbs.twimg.com/profile_images/1520513443/logo6_normal.jpg" TargetMode="External" /><Relationship Id="rId119" Type="http://schemas.openxmlformats.org/officeDocument/2006/relationships/hyperlink" Target="http://pbs.twimg.com/profile_images/614247454347653120/7Rhtruyd_normal.jpg" TargetMode="External" /><Relationship Id="rId120" Type="http://schemas.openxmlformats.org/officeDocument/2006/relationships/hyperlink" Target="http://pbs.twimg.com/profile_images/614247454347653120/7Rhtruyd_normal.jpg" TargetMode="External" /><Relationship Id="rId121" Type="http://schemas.openxmlformats.org/officeDocument/2006/relationships/hyperlink" Target="http://pbs.twimg.com/profile_images/1021939453550645249/GE2d6bEp_normal.jpg" TargetMode="External" /><Relationship Id="rId122" Type="http://schemas.openxmlformats.org/officeDocument/2006/relationships/hyperlink" Target="https://pbs.twimg.com/media/D9WRHcMWwAAev5c.jpg" TargetMode="External" /><Relationship Id="rId123" Type="http://schemas.openxmlformats.org/officeDocument/2006/relationships/hyperlink" Target="https://pbs.twimg.com/media/D9WPX7PWkAAKnQU.jpg" TargetMode="External" /><Relationship Id="rId124" Type="http://schemas.openxmlformats.org/officeDocument/2006/relationships/hyperlink" Target="http://pbs.twimg.com/profile_images/532743902835396608/dYb_9mCr_normal.jpeg" TargetMode="External" /><Relationship Id="rId125" Type="http://schemas.openxmlformats.org/officeDocument/2006/relationships/hyperlink" Target="http://pbs.twimg.com/profile_images/611502304777347072/vOXpjG7V_normal.jpg" TargetMode="External" /><Relationship Id="rId126" Type="http://schemas.openxmlformats.org/officeDocument/2006/relationships/hyperlink" Target="https://pbs.twimg.com/media/D9WnS_oXsAMn0h0.jpg" TargetMode="External" /><Relationship Id="rId127" Type="http://schemas.openxmlformats.org/officeDocument/2006/relationships/hyperlink" Target="http://pbs.twimg.com/profile_images/611502304777347072/vOXpjG7V_normal.jpg" TargetMode="External" /><Relationship Id="rId128" Type="http://schemas.openxmlformats.org/officeDocument/2006/relationships/hyperlink" Target="http://pbs.twimg.com/profile_images/1073546643075682304/iaP6H218_normal.jpg" TargetMode="External" /><Relationship Id="rId129" Type="http://schemas.openxmlformats.org/officeDocument/2006/relationships/hyperlink" Target="https://pbs.twimg.com/media/D9XA6uqXsAIocZs.jpg" TargetMode="External" /><Relationship Id="rId130" Type="http://schemas.openxmlformats.org/officeDocument/2006/relationships/hyperlink" Target="https://pbs.twimg.com/media/D9WcqZrXkAI1f7M.jpg" TargetMode="External" /><Relationship Id="rId131" Type="http://schemas.openxmlformats.org/officeDocument/2006/relationships/hyperlink" Target="https://pbs.twimg.com/media/D9WnS_oXsAMn0h0.jpg" TargetMode="External" /><Relationship Id="rId132" Type="http://schemas.openxmlformats.org/officeDocument/2006/relationships/hyperlink" Target="https://pbs.twimg.com/media/D9XGZTgXoAAkEhS.jpg" TargetMode="External" /><Relationship Id="rId133" Type="http://schemas.openxmlformats.org/officeDocument/2006/relationships/hyperlink" Target="https://pbs.twimg.com/media/D9Xb13PXoAAgb3w.jpg" TargetMode="External" /><Relationship Id="rId134" Type="http://schemas.openxmlformats.org/officeDocument/2006/relationships/hyperlink" Target="http://pbs.twimg.com/profile_images/611502304777347072/vOXpjG7V_normal.jpg" TargetMode="External" /><Relationship Id="rId135" Type="http://schemas.openxmlformats.org/officeDocument/2006/relationships/hyperlink" Target="http://pbs.twimg.com/profile_images/611502304777347072/vOXpjG7V_normal.jpg" TargetMode="External" /><Relationship Id="rId136" Type="http://schemas.openxmlformats.org/officeDocument/2006/relationships/hyperlink" Target="http://pbs.twimg.com/profile_images/510889623560921089/Di6WYBgA_normal.jpeg" TargetMode="External" /><Relationship Id="rId137" Type="http://schemas.openxmlformats.org/officeDocument/2006/relationships/hyperlink" Target="https://pbs.twimg.com/media/D9WZFyvXkAE8TIn.jpg" TargetMode="External" /><Relationship Id="rId138" Type="http://schemas.openxmlformats.org/officeDocument/2006/relationships/hyperlink" Target="https://pbs.twimg.com/media/D9XUlDFWwAE7Q-2.jpg" TargetMode="External" /><Relationship Id="rId139" Type="http://schemas.openxmlformats.org/officeDocument/2006/relationships/hyperlink" Target="http://pbs.twimg.com/profile_images/1059169771118313472/zrewJH1h_normal.jpg" TargetMode="External" /><Relationship Id="rId140" Type="http://schemas.openxmlformats.org/officeDocument/2006/relationships/hyperlink" Target="http://pbs.twimg.com/profile_images/1059169771118313472/zrewJH1h_normal.jpg" TargetMode="External" /><Relationship Id="rId141" Type="http://schemas.openxmlformats.org/officeDocument/2006/relationships/hyperlink" Target="http://pbs.twimg.com/profile_images/1126868543797121031/czSKW2i-_normal.jpg" TargetMode="External" /><Relationship Id="rId142" Type="http://schemas.openxmlformats.org/officeDocument/2006/relationships/hyperlink" Target="http://pbs.twimg.com/profile_images/1126868543797121031/czSKW2i-_normal.jpg" TargetMode="External" /><Relationship Id="rId143" Type="http://schemas.openxmlformats.org/officeDocument/2006/relationships/hyperlink" Target="http://pbs.twimg.com/profile_images/905233175068131328/ba_beq7e_normal.jpg" TargetMode="External" /><Relationship Id="rId144" Type="http://schemas.openxmlformats.org/officeDocument/2006/relationships/hyperlink" Target="http://pbs.twimg.com/profile_images/905233175068131328/ba_beq7e_normal.jpg" TargetMode="External" /><Relationship Id="rId145" Type="http://schemas.openxmlformats.org/officeDocument/2006/relationships/hyperlink" Target="https://pbs.twimg.com/media/D9XVJOQXsAA4HFG.jpg" TargetMode="External" /><Relationship Id="rId146" Type="http://schemas.openxmlformats.org/officeDocument/2006/relationships/hyperlink" Target="http://pbs.twimg.com/profile_images/685853210574196736/3jO7fEcw_normal.jpg" TargetMode="External" /><Relationship Id="rId147" Type="http://schemas.openxmlformats.org/officeDocument/2006/relationships/hyperlink" Target="http://pbs.twimg.com/profile_images/1046598792856780800/iiJfJK9B_normal.jpg" TargetMode="External" /><Relationship Id="rId148" Type="http://schemas.openxmlformats.org/officeDocument/2006/relationships/hyperlink" Target="http://pbs.twimg.com/profile_images/1065584732770115585/zJ4ApZ39_normal.jpg" TargetMode="External" /><Relationship Id="rId149" Type="http://schemas.openxmlformats.org/officeDocument/2006/relationships/hyperlink" Target="http://pbs.twimg.com/profile_images/1074877689708904448/JaD7NvkK_normal.jpg" TargetMode="External" /><Relationship Id="rId150" Type="http://schemas.openxmlformats.org/officeDocument/2006/relationships/hyperlink" Target="http://pbs.twimg.com/profile_images/1046598792856780800/iiJfJK9B_normal.jpg" TargetMode="External" /><Relationship Id="rId151" Type="http://schemas.openxmlformats.org/officeDocument/2006/relationships/hyperlink" Target="http://pbs.twimg.com/profile_images/1074877689708904448/JaD7NvkK_normal.jpg" TargetMode="External" /><Relationship Id="rId152" Type="http://schemas.openxmlformats.org/officeDocument/2006/relationships/hyperlink" Target="http://pbs.twimg.com/profile_images/1046598792856780800/iiJfJK9B_normal.jpg" TargetMode="External" /><Relationship Id="rId153" Type="http://schemas.openxmlformats.org/officeDocument/2006/relationships/hyperlink" Target="http://pbs.twimg.com/profile_images/1046598792856780800/iiJfJK9B_normal.jpg" TargetMode="External" /><Relationship Id="rId154" Type="http://schemas.openxmlformats.org/officeDocument/2006/relationships/hyperlink" Target="http://pbs.twimg.com/profile_images/1046598792856780800/iiJfJK9B_normal.jpg" TargetMode="External" /><Relationship Id="rId155" Type="http://schemas.openxmlformats.org/officeDocument/2006/relationships/hyperlink" Target="https://pbs.twimg.com/media/D9Wbei3WkAAvIKv.jpg" TargetMode="External" /><Relationship Id="rId156" Type="http://schemas.openxmlformats.org/officeDocument/2006/relationships/hyperlink" Target="https://pbs.twimg.com/media/D9WdRlEXoAg1Ai8.jpg" TargetMode="External" /><Relationship Id="rId157" Type="http://schemas.openxmlformats.org/officeDocument/2006/relationships/hyperlink" Target="http://pbs.twimg.com/profile_images/1046598792856780800/iiJfJK9B_normal.jpg" TargetMode="External" /><Relationship Id="rId158" Type="http://schemas.openxmlformats.org/officeDocument/2006/relationships/hyperlink" Target="http://pbs.twimg.com/profile_images/1046598792856780800/iiJfJK9B_normal.jpg" TargetMode="External" /><Relationship Id="rId159" Type="http://schemas.openxmlformats.org/officeDocument/2006/relationships/hyperlink" Target="http://pbs.twimg.com/profile_images/1046598792856780800/iiJfJK9B_normal.jpg" TargetMode="External" /><Relationship Id="rId160" Type="http://schemas.openxmlformats.org/officeDocument/2006/relationships/hyperlink" Target="https://pbs.twimg.com/media/D9WRHcMWwAAev5c.jpg" TargetMode="External" /><Relationship Id="rId161" Type="http://schemas.openxmlformats.org/officeDocument/2006/relationships/hyperlink" Target="http://pbs.twimg.com/profile_images/611502304777347072/vOXpjG7V_normal.jpg" TargetMode="External" /><Relationship Id="rId162" Type="http://schemas.openxmlformats.org/officeDocument/2006/relationships/hyperlink" Target="http://pbs.twimg.com/profile_images/481460116730818560/irb8z7oo_normal.jpeg" TargetMode="External" /><Relationship Id="rId163" Type="http://schemas.openxmlformats.org/officeDocument/2006/relationships/hyperlink" Target="https://pbs.twimg.com/media/D9WP2WpXUAAluJF.jpg" TargetMode="External" /><Relationship Id="rId164" Type="http://schemas.openxmlformats.org/officeDocument/2006/relationships/hyperlink" Target="https://pbs.twimg.com/media/D9WP2WpXUAAluJF.jpg" TargetMode="External" /><Relationship Id="rId165" Type="http://schemas.openxmlformats.org/officeDocument/2006/relationships/hyperlink" Target="https://pbs.twimg.com/media/D9WYk8OXYAgwh6s.jpg" TargetMode="External" /><Relationship Id="rId166" Type="http://schemas.openxmlformats.org/officeDocument/2006/relationships/hyperlink" Target="http://pbs.twimg.com/profile_images/967619275203559424/EBN5w3z7_normal.jpg" TargetMode="External" /><Relationship Id="rId167" Type="http://schemas.openxmlformats.org/officeDocument/2006/relationships/hyperlink" Target="http://pbs.twimg.com/profile_images/611502304777347072/vOXpjG7V_normal.jpg" TargetMode="External" /><Relationship Id="rId168" Type="http://schemas.openxmlformats.org/officeDocument/2006/relationships/hyperlink" Target="http://pbs.twimg.com/profile_images/481460116730818560/irb8z7oo_normal.jpeg" TargetMode="External" /><Relationship Id="rId169" Type="http://schemas.openxmlformats.org/officeDocument/2006/relationships/hyperlink" Target="http://pbs.twimg.com/profile_images/967619275203559424/EBN5w3z7_normal.jpg" TargetMode="External" /><Relationship Id="rId170" Type="http://schemas.openxmlformats.org/officeDocument/2006/relationships/hyperlink" Target="https://pbs.twimg.com/media/D9WPX7PWkAAKnQU.jpg" TargetMode="External" /><Relationship Id="rId171" Type="http://schemas.openxmlformats.org/officeDocument/2006/relationships/hyperlink" Target="https://pbs.twimg.com/media/D9WRnFnWsAAdq6e.jpg" TargetMode="External" /><Relationship Id="rId172" Type="http://schemas.openxmlformats.org/officeDocument/2006/relationships/hyperlink" Target="https://pbs.twimg.com/media/D9WcxmpWwAExV66.jpg" TargetMode="External" /><Relationship Id="rId173" Type="http://schemas.openxmlformats.org/officeDocument/2006/relationships/hyperlink" Target="https://pbs.twimg.com/media/D9XXnIKWsAAGHIM.jpg" TargetMode="External" /><Relationship Id="rId174" Type="http://schemas.openxmlformats.org/officeDocument/2006/relationships/hyperlink" Target="http://pbs.twimg.com/profile_images/611502304777347072/vOXpjG7V_normal.jpg" TargetMode="External" /><Relationship Id="rId175" Type="http://schemas.openxmlformats.org/officeDocument/2006/relationships/hyperlink" Target="http://pbs.twimg.com/profile_images/3084410953/9e74c780a629367e9e05aa9b784c4d97_normal.jpeg" TargetMode="External" /><Relationship Id="rId176" Type="http://schemas.openxmlformats.org/officeDocument/2006/relationships/hyperlink" Target="https://pbs.twimg.com/media/D9Xb0shX4AIlTth.jpg" TargetMode="External" /><Relationship Id="rId177" Type="http://schemas.openxmlformats.org/officeDocument/2006/relationships/hyperlink" Target="http://pbs.twimg.com/profile_images/3084410953/9e74c780a629367e9e05aa9b784c4d97_normal.jpeg" TargetMode="External" /><Relationship Id="rId178" Type="http://schemas.openxmlformats.org/officeDocument/2006/relationships/hyperlink" Target="http://pbs.twimg.com/profile_images/3084410953/9e74c780a629367e9e05aa9b784c4d97_normal.jpeg" TargetMode="External" /><Relationship Id="rId179" Type="http://schemas.openxmlformats.org/officeDocument/2006/relationships/hyperlink" Target="http://pbs.twimg.com/profile_images/1726356114/image_normal.jpg" TargetMode="External" /><Relationship Id="rId180" Type="http://schemas.openxmlformats.org/officeDocument/2006/relationships/hyperlink" Target="http://pbs.twimg.com/profile_images/532743902835396608/dYb_9mCr_normal.jpeg" TargetMode="External" /><Relationship Id="rId181" Type="http://schemas.openxmlformats.org/officeDocument/2006/relationships/hyperlink" Target="http://pbs.twimg.com/profile_images/532743902835396608/dYb_9mCr_normal.jpeg" TargetMode="External" /><Relationship Id="rId182" Type="http://schemas.openxmlformats.org/officeDocument/2006/relationships/hyperlink" Target="http://pbs.twimg.com/profile_images/1108491390244274176/Dz51pMJC_normal.jpg" TargetMode="External" /><Relationship Id="rId183" Type="http://schemas.openxmlformats.org/officeDocument/2006/relationships/hyperlink" Target="https://pbs.twimg.com/media/D9WQc_dXkAADRzF.jpg" TargetMode="External" /><Relationship Id="rId184" Type="http://schemas.openxmlformats.org/officeDocument/2006/relationships/hyperlink" Target="http://pbs.twimg.com/profile_images/1108491390244274176/Dz51pMJC_normal.jpg" TargetMode="External" /><Relationship Id="rId185" Type="http://schemas.openxmlformats.org/officeDocument/2006/relationships/hyperlink" Target="http://pbs.twimg.com/profile_images/1108491390244274176/Dz51pMJC_normal.jpg" TargetMode="External" /><Relationship Id="rId186" Type="http://schemas.openxmlformats.org/officeDocument/2006/relationships/hyperlink" Target="http://pbs.twimg.com/profile_images/975899506519797760/35VXeX6v_normal.jpg" TargetMode="External" /><Relationship Id="rId187" Type="http://schemas.openxmlformats.org/officeDocument/2006/relationships/hyperlink" Target="http://pbs.twimg.com/profile_images/695677744772939776/Kr3qlFAw_normal.png" TargetMode="External" /><Relationship Id="rId188" Type="http://schemas.openxmlformats.org/officeDocument/2006/relationships/hyperlink" Target="http://pbs.twimg.com/profile_images/967619275203559424/EBN5w3z7_normal.jpg" TargetMode="External" /><Relationship Id="rId189" Type="http://schemas.openxmlformats.org/officeDocument/2006/relationships/hyperlink" Target="http://pbs.twimg.com/profile_images/967619275203559424/EBN5w3z7_normal.jpg" TargetMode="External" /><Relationship Id="rId190" Type="http://schemas.openxmlformats.org/officeDocument/2006/relationships/hyperlink" Target="http://pbs.twimg.com/profile_images/1139740654857142272/wOzo7qsg_normal.jpg" TargetMode="External" /><Relationship Id="rId191" Type="http://schemas.openxmlformats.org/officeDocument/2006/relationships/hyperlink" Target="http://pbs.twimg.com/profile_images/967619275203559424/EBN5w3z7_normal.jpg" TargetMode="External" /><Relationship Id="rId192" Type="http://schemas.openxmlformats.org/officeDocument/2006/relationships/hyperlink" Target="http://pbs.twimg.com/profile_images/967619275203559424/EBN5w3z7_normal.jpg" TargetMode="External" /><Relationship Id="rId193" Type="http://schemas.openxmlformats.org/officeDocument/2006/relationships/hyperlink" Target="http://pbs.twimg.com/profile_images/967619275203559424/EBN5w3z7_normal.jpg" TargetMode="External" /><Relationship Id="rId194" Type="http://schemas.openxmlformats.org/officeDocument/2006/relationships/hyperlink" Target="http://pbs.twimg.com/profile_images/967619275203559424/EBN5w3z7_normal.jpg" TargetMode="External" /><Relationship Id="rId195" Type="http://schemas.openxmlformats.org/officeDocument/2006/relationships/hyperlink" Target="http://pbs.twimg.com/profile_images/967619275203559424/EBN5w3z7_normal.jpg" TargetMode="External" /><Relationship Id="rId196" Type="http://schemas.openxmlformats.org/officeDocument/2006/relationships/hyperlink" Target="http://pbs.twimg.com/profile_images/967619275203559424/EBN5w3z7_normal.jpg" TargetMode="External" /><Relationship Id="rId197" Type="http://schemas.openxmlformats.org/officeDocument/2006/relationships/hyperlink" Target="http://pbs.twimg.com/profile_images/967619275203559424/EBN5w3z7_normal.jpg" TargetMode="External" /><Relationship Id="rId198" Type="http://schemas.openxmlformats.org/officeDocument/2006/relationships/hyperlink" Target="http://pbs.twimg.com/profile_images/967619275203559424/EBN5w3z7_normal.jpg" TargetMode="External" /><Relationship Id="rId199" Type="http://schemas.openxmlformats.org/officeDocument/2006/relationships/hyperlink" Target="http://pbs.twimg.com/profile_images/1139740654857142272/wOzo7qsg_normal.jpg" TargetMode="External" /><Relationship Id="rId200" Type="http://schemas.openxmlformats.org/officeDocument/2006/relationships/hyperlink" Target="http://pbs.twimg.com/profile_images/1139740654857142272/wOzo7qsg_normal.jpg" TargetMode="External" /><Relationship Id="rId201" Type="http://schemas.openxmlformats.org/officeDocument/2006/relationships/hyperlink" Target="https://pbs.twimg.com/media/D9XKLwjXkAAbVtS.jpg" TargetMode="External" /><Relationship Id="rId202" Type="http://schemas.openxmlformats.org/officeDocument/2006/relationships/hyperlink" Target="http://pbs.twimg.com/profile_images/1136013927463182336/bx6I7v4p_normal.png" TargetMode="External" /><Relationship Id="rId203" Type="http://schemas.openxmlformats.org/officeDocument/2006/relationships/hyperlink" Target="http://pbs.twimg.com/profile_images/1102672268285693955/uhp2TpAK_normal.png" TargetMode="External" /><Relationship Id="rId204" Type="http://schemas.openxmlformats.org/officeDocument/2006/relationships/hyperlink" Target="http://pbs.twimg.com/profile_images/611502304777347072/vOXpjG7V_normal.jpg" TargetMode="External" /><Relationship Id="rId205" Type="http://schemas.openxmlformats.org/officeDocument/2006/relationships/hyperlink" Target="http://pbs.twimg.com/profile_images/378800000395715698/f3bc1df88e100d8ccdaae233a9a000a8_normal.jpeg" TargetMode="External" /><Relationship Id="rId206" Type="http://schemas.openxmlformats.org/officeDocument/2006/relationships/hyperlink" Target="https://pbs.twimg.com/media/D9WTJq7XYAAUftK.jpg" TargetMode="External" /><Relationship Id="rId207" Type="http://schemas.openxmlformats.org/officeDocument/2006/relationships/hyperlink" Target="https://pbs.twimg.com/media/D9WYFFtXkAEQOtD.jpg" TargetMode="External" /><Relationship Id="rId208" Type="http://schemas.openxmlformats.org/officeDocument/2006/relationships/hyperlink" Target="http://pbs.twimg.com/profile_images/378800000395715698/f3bc1df88e100d8ccdaae233a9a000a8_normal.jpeg" TargetMode="External" /><Relationship Id="rId209" Type="http://schemas.openxmlformats.org/officeDocument/2006/relationships/hyperlink" Target="http://pbs.twimg.com/profile_images/378800000395715698/f3bc1df88e100d8ccdaae233a9a000a8_normal.jpeg" TargetMode="External" /><Relationship Id="rId210" Type="http://schemas.openxmlformats.org/officeDocument/2006/relationships/hyperlink" Target="http://pbs.twimg.com/profile_images/378800000395715698/f3bc1df88e100d8ccdaae233a9a000a8_normal.jpeg" TargetMode="External" /><Relationship Id="rId211" Type="http://schemas.openxmlformats.org/officeDocument/2006/relationships/hyperlink" Target="https://pbs.twimg.com/media/D9WOQFkXUAYPwiE.jpg" TargetMode="External" /><Relationship Id="rId212" Type="http://schemas.openxmlformats.org/officeDocument/2006/relationships/hyperlink" Target="http://pbs.twimg.com/profile_images/611502304777347072/vOXpjG7V_normal.jpg" TargetMode="External" /><Relationship Id="rId213" Type="http://schemas.openxmlformats.org/officeDocument/2006/relationships/hyperlink" Target="https://pbs.twimg.com/media/D9WpEnNXkAEBs9I.jpg" TargetMode="External" /><Relationship Id="rId214" Type="http://schemas.openxmlformats.org/officeDocument/2006/relationships/hyperlink" Target="https://pbs.twimg.com/media/D9XPdiIWwAA9WiS.jpg" TargetMode="External" /><Relationship Id="rId215" Type="http://schemas.openxmlformats.org/officeDocument/2006/relationships/hyperlink" Target="https://pbs.twimg.com/media/D9XVq1fXoAE7zY8.jpg" TargetMode="External" /><Relationship Id="rId216" Type="http://schemas.openxmlformats.org/officeDocument/2006/relationships/hyperlink" Target="http://pbs.twimg.com/profile_images/481460116730818560/irb8z7oo_normal.jpeg" TargetMode="External" /><Relationship Id="rId217" Type="http://schemas.openxmlformats.org/officeDocument/2006/relationships/hyperlink" Target="https://pbs.twimg.com/media/D9b-gACXkAYQR-D.jpg" TargetMode="External" /><Relationship Id="rId218" Type="http://schemas.openxmlformats.org/officeDocument/2006/relationships/hyperlink" Target="https://pbs.twimg.com/media/D9b-gACXkAYQR-D.jpg" TargetMode="External" /><Relationship Id="rId219" Type="http://schemas.openxmlformats.org/officeDocument/2006/relationships/hyperlink" Target="http://pbs.twimg.com/profile_images/1043017987299504128/ad6RXJaK_normal.jpg" TargetMode="External" /><Relationship Id="rId220" Type="http://schemas.openxmlformats.org/officeDocument/2006/relationships/hyperlink" Target="http://pbs.twimg.com/profile_images/1043017987299504128/ad6RXJaK_normal.jpg" TargetMode="External" /><Relationship Id="rId221" Type="http://schemas.openxmlformats.org/officeDocument/2006/relationships/hyperlink" Target="http://pbs.twimg.com/profile_images/1043017987299504128/ad6RXJaK_normal.jpg" TargetMode="External" /><Relationship Id="rId222" Type="http://schemas.openxmlformats.org/officeDocument/2006/relationships/hyperlink" Target="http://pbs.twimg.com/profile_images/1113391173622751233/9rRnBcws_normal.png" TargetMode="External" /><Relationship Id="rId223" Type="http://schemas.openxmlformats.org/officeDocument/2006/relationships/hyperlink" Target="http://pbs.twimg.com/profile_images/1113391173622751233/9rRnBcws_normal.png" TargetMode="External" /><Relationship Id="rId224" Type="http://schemas.openxmlformats.org/officeDocument/2006/relationships/hyperlink" Target="http://pbs.twimg.com/profile_images/1043017987299504128/ad6RXJaK_normal.jpg" TargetMode="External" /><Relationship Id="rId225" Type="http://schemas.openxmlformats.org/officeDocument/2006/relationships/hyperlink" Target="http://pbs.twimg.com/profile_images/727239253529350144/Syga1r2Z_normal.jpg" TargetMode="External" /><Relationship Id="rId226" Type="http://schemas.openxmlformats.org/officeDocument/2006/relationships/hyperlink" Target="http://pbs.twimg.com/profile_images/727239253529350144/Syga1r2Z_normal.jpg" TargetMode="External" /><Relationship Id="rId227" Type="http://schemas.openxmlformats.org/officeDocument/2006/relationships/hyperlink" Target="https://twitter.com/#!/karam_bains/status/1140976609324875776" TargetMode="External" /><Relationship Id="rId228" Type="http://schemas.openxmlformats.org/officeDocument/2006/relationships/hyperlink" Target="https://twitter.com/#!/mohawkideaworks/status/1140978019995197445" TargetMode="External" /><Relationship Id="rId229" Type="http://schemas.openxmlformats.org/officeDocument/2006/relationships/hyperlink" Target="https://twitter.com/#!/lovecatsdogs55/status/1140978147900477440" TargetMode="External" /><Relationship Id="rId230" Type="http://schemas.openxmlformats.org/officeDocument/2006/relationships/hyperlink" Target="https://twitter.com/#!/b_a_h_t/status/1140981785918152704" TargetMode="External" /><Relationship Id="rId231" Type="http://schemas.openxmlformats.org/officeDocument/2006/relationships/hyperlink" Target="https://twitter.com/#!/kevin_jackson/status/1140983784168284162" TargetMode="External" /><Relationship Id="rId232" Type="http://schemas.openxmlformats.org/officeDocument/2006/relationships/hyperlink" Target="https://twitter.com/#!/kevin_jackson/status/1140983784168284162" TargetMode="External" /><Relationship Id="rId233" Type="http://schemas.openxmlformats.org/officeDocument/2006/relationships/hyperlink" Target="https://twitter.com/#!/egruenwoldt/status/1140991267322699776" TargetMode="External" /><Relationship Id="rId234" Type="http://schemas.openxmlformats.org/officeDocument/2006/relationships/hyperlink" Target="https://twitter.com/#!/phriresearch/status/1140996192056336386" TargetMode="External" /><Relationship Id="rId235" Type="http://schemas.openxmlformats.org/officeDocument/2006/relationships/hyperlink" Target="https://twitter.com/#!/allendavidov/status/1141022150750560256" TargetMode="External" /><Relationship Id="rId236" Type="http://schemas.openxmlformats.org/officeDocument/2006/relationships/hyperlink" Target="https://twitter.com/#!/allendavidov/status/1141022150750560256" TargetMode="External" /><Relationship Id="rId237" Type="http://schemas.openxmlformats.org/officeDocument/2006/relationships/hyperlink" Target="https://twitter.com/#!/andydonovancfre/status/1140980668568150017" TargetMode="External" /><Relationship Id="rId238" Type="http://schemas.openxmlformats.org/officeDocument/2006/relationships/hyperlink" Target="https://twitter.com/#!/andydonovancfre/status/1141023181593071616" TargetMode="External" /><Relationship Id="rId239" Type="http://schemas.openxmlformats.org/officeDocument/2006/relationships/hyperlink" Target="https://twitter.com/#!/andydonovancfre/status/1141023181593071616" TargetMode="External" /><Relationship Id="rId240" Type="http://schemas.openxmlformats.org/officeDocument/2006/relationships/hyperlink" Target="https://twitter.com/#!/rakhshankamran/status/1141024608730124288" TargetMode="External" /><Relationship Id="rId241" Type="http://schemas.openxmlformats.org/officeDocument/2006/relationships/hyperlink" Target="https://twitter.com/#!/cherylr16765704/status/1141025653850030080" TargetMode="External" /><Relationship Id="rId242" Type="http://schemas.openxmlformats.org/officeDocument/2006/relationships/hyperlink" Target="https://twitter.com/#!/mbohl07/status/1141029245742981121" TargetMode="External" /><Relationship Id="rId243" Type="http://schemas.openxmlformats.org/officeDocument/2006/relationships/hyperlink" Target="https://twitter.com/#!/thepatclifford/status/1141040408325251072" TargetMode="External" /><Relationship Id="rId244" Type="http://schemas.openxmlformats.org/officeDocument/2006/relationships/hyperlink" Target="https://twitter.com/#!/magee_on/status/1141045579499364353" TargetMode="External" /><Relationship Id="rId245" Type="http://schemas.openxmlformats.org/officeDocument/2006/relationships/hyperlink" Target="https://twitter.com/#!/wpinnovates/status/1141045857728548867" TargetMode="External" /><Relationship Id="rId246" Type="http://schemas.openxmlformats.org/officeDocument/2006/relationships/hyperlink" Target="https://twitter.com/#!/iarnavagarwal/status/1141048911219613696" TargetMode="External" /><Relationship Id="rId247" Type="http://schemas.openxmlformats.org/officeDocument/2006/relationships/hyperlink" Target="https://twitter.com/#!/iarnavagarwal/status/1141048911219613696" TargetMode="External" /><Relationship Id="rId248" Type="http://schemas.openxmlformats.org/officeDocument/2006/relationships/hyperlink" Target="https://twitter.com/#!/hamiltonecdev/status/1141050521161261056" TargetMode="External" /><Relationship Id="rId249" Type="http://schemas.openxmlformats.org/officeDocument/2006/relationships/hyperlink" Target="https://twitter.com/#!/cahohospitals/status/1141052199516160000" TargetMode="External" /><Relationship Id="rId250" Type="http://schemas.openxmlformats.org/officeDocument/2006/relationships/hyperlink" Target="https://twitter.com/#!/colin_hung/status/1140977063702224897" TargetMode="External" /><Relationship Id="rId251" Type="http://schemas.openxmlformats.org/officeDocument/2006/relationships/hyperlink" Target="https://twitter.com/#!/colin_hung/status/1140989851984179200" TargetMode="External" /><Relationship Id="rId252" Type="http://schemas.openxmlformats.org/officeDocument/2006/relationships/hyperlink" Target="https://twitter.com/#!/colin_hung/status/1140977063702224897" TargetMode="External" /><Relationship Id="rId253" Type="http://schemas.openxmlformats.org/officeDocument/2006/relationships/hyperlink" Target="https://twitter.com/#!/colin_hung/status/1140989851984179200" TargetMode="External" /><Relationship Id="rId254" Type="http://schemas.openxmlformats.org/officeDocument/2006/relationships/hyperlink" Target="https://twitter.com/#!/dkemper/status/1141041654360678400" TargetMode="External" /><Relationship Id="rId255" Type="http://schemas.openxmlformats.org/officeDocument/2006/relationships/hyperlink" Target="https://twitter.com/#!/dkemper/status/1141041654360678400" TargetMode="External" /><Relationship Id="rId256" Type="http://schemas.openxmlformats.org/officeDocument/2006/relationships/hyperlink" Target="https://twitter.com/#!/dkemper/status/1141041654360678400" TargetMode="External" /><Relationship Id="rId257" Type="http://schemas.openxmlformats.org/officeDocument/2006/relationships/hyperlink" Target="https://twitter.com/#!/dkemper/status/1141047834336251905" TargetMode="External" /><Relationship Id="rId258" Type="http://schemas.openxmlformats.org/officeDocument/2006/relationships/hyperlink" Target="https://twitter.com/#!/dkemper/status/1141048085449183232" TargetMode="External" /><Relationship Id="rId259" Type="http://schemas.openxmlformats.org/officeDocument/2006/relationships/hyperlink" Target="https://twitter.com/#!/dkemper/status/1141048085449183232" TargetMode="External" /><Relationship Id="rId260" Type="http://schemas.openxmlformats.org/officeDocument/2006/relationships/hyperlink" Target="https://twitter.com/#!/colin_hung/status/1141048918454784000" TargetMode="External" /><Relationship Id="rId261" Type="http://schemas.openxmlformats.org/officeDocument/2006/relationships/hyperlink" Target="https://twitter.com/#!/genevievelea/status/1140990838727761921" TargetMode="External" /><Relationship Id="rId262" Type="http://schemas.openxmlformats.org/officeDocument/2006/relationships/hyperlink" Target="https://twitter.com/#!/colin_hung/status/1140977063702224897" TargetMode="External" /><Relationship Id="rId263" Type="http://schemas.openxmlformats.org/officeDocument/2006/relationships/hyperlink" Target="https://twitter.com/#!/colin_hung/status/1140978107895226373" TargetMode="External" /><Relationship Id="rId264" Type="http://schemas.openxmlformats.org/officeDocument/2006/relationships/hyperlink" Target="https://twitter.com/#!/colin_hung/status/1140978107895226373" TargetMode="External" /><Relationship Id="rId265" Type="http://schemas.openxmlformats.org/officeDocument/2006/relationships/hyperlink" Target="https://twitter.com/#!/colin_hung/status/1140978107895226373" TargetMode="External" /><Relationship Id="rId266" Type="http://schemas.openxmlformats.org/officeDocument/2006/relationships/hyperlink" Target="https://twitter.com/#!/colin_hung/status/1140981804859645952" TargetMode="External" /><Relationship Id="rId267" Type="http://schemas.openxmlformats.org/officeDocument/2006/relationships/hyperlink" Target="https://twitter.com/#!/colin_hung/status/1140989851984179200" TargetMode="External" /><Relationship Id="rId268" Type="http://schemas.openxmlformats.org/officeDocument/2006/relationships/hyperlink" Target="https://twitter.com/#!/colin_hung/status/1140989851984179200" TargetMode="External" /><Relationship Id="rId269" Type="http://schemas.openxmlformats.org/officeDocument/2006/relationships/hyperlink" Target="https://twitter.com/#!/colin_hung/status/1140993743354552320" TargetMode="External" /><Relationship Id="rId270" Type="http://schemas.openxmlformats.org/officeDocument/2006/relationships/hyperlink" Target="https://twitter.com/#!/colin_hung/status/1140993743354552320" TargetMode="External" /><Relationship Id="rId271" Type="http://schemas.openxmlformats.org/officeDocument/2006/relationships/hyperlink" Target="https://twitter.com/#!/colin_hung/status/1140993972103462912" TargetMode="External" /><Relationship Id="rId272" Type="http://schemas.openxmlformats.org/officeDocument/2006/relationships/hyperlink" Target="https://twitter.com/#!/colin_hung/status/1140993972103462912" TargetMode="External" /><Relationship Id="rId273" Type="http://schemas.openxmlformats.org/officeDocument/2006/relationships/hyperlink" Target="https://twitter.com/#!/colin_hung/status/1141047617482309633" TargetMode="External" /><Relationship Id="rId274" Type="http://schemas.openxmlformats.org/officeDocument/2006/relationships/hyperlink" Target="https://twitter.com/#!/colin_hung/status/1141048300507996164" TargetMode="External" /><Relationship Id="rId275" Type="http://schemas.openxmlformats.org/officeDocument/2006/relationships/hyperlink" Target="https://twitter.com/#!/colin_hung/status/1141053867737718784" TargetMode="External" /><Relationship Id="rId276" Type="http://schemas.openxmlformats.org/officeDocument/2006/relationships/hyperlink" Target="https://twitter.com/#!/colin_hung/status/1141053867737718784" TargetMode="External" /><Relationship Id="rId277" Type="http://schemas.openxmlformats.org/officeDocument/2006/relationships/hyperlink" Target="https://twitter.com/#!/colin_hung/status/1141054480760344578" TargetMode="External" /><Relationship Id="rId278" Type="http://schemas.openxmlformats.org/officeDocument/2006/relationships/hyperlink" Target="https://twitter.com/#!/macnursing/status/1141049691892781057" TargetMode="External" /><Relationship Id="rId279" Type="http://schemas.openxmlformats.org/officeDocument/2006/relationships/hyperlink" Target="https://twitter.com/#!/macnursing/status/1141055266231848960" TargetMode="External" /><Relationship Id="rId280" Type="http://schemas.openxmlformats.org/officeDocument/2006/relationships/hyperlink" Target="https://twitter.com/#!/williamslaura/status/1141055995189354498" TargetMode="External" /><Relationship Id="rId281" Type="http://schemas.openxmlformats.org/officeDocument/2006/relationships/hyperlink" Target="https://twitter.com/#!/williamslaura/status/1141055995189354498" TargetMode="External" /><Relationship Id="rId282" Type="http://schemas.openxmlformats.org/officeDocument/2006/relationships/hyperlink" Target="https://twitter.com/#!/rebeccaganann/status/1141077956875476993" TargetMode="External" /><Relationship Id="rId283" Type="http://schemas.openxmlformats.org/officeDocument/2006/relationships/hyperlink" Target="https://twitter.com/#!/synapselifesci/status/1140977907659153409" TargetMode="External" /><Relationship Id="rId284" Type="http://schemas.openxmlformats.org/officeDocument/2006/relationships/hyperlink" Target="https://twitter.com/#!/laurengogo_w/status/1140975746040696832" TargetMode="External" /><Relationship Id="rId285" Type="http://schemas.openxmlformats.org/officeDocument/2006/relationships/hyperlink" Target="https://twitter.com/#!/marysiegner/status/1141067937144627200" TargetMode="External" /><Relationship Id="rId286" Type="http://schemas.openxmlformats.org/officeDocument/2006/relationships/hyperlink" Target="https://twitter.com/#!/hamhealthsci/status/1140976856746868736" TargetMode="External" /><Relationship Id="rId287" Type="http://schemas.openxmlformats.org/officeDocument/2006/relationships/hyperlink" Target="https://twitter.com/#!/dbianco_hhsc/status/1141002030330339329" TargetMode="External" /><Relationship Id="rId288" Type="http://schemas.openxmlformats.org/officeDocument/2006/relationships/hyperlink" Target="https://twitter.com/#!/hamhealthsci/status/1141002450968752129" TargetMode="External" /><Relationship Id="rId289" Type="http://schemas.openxmlformats.org/officeDocument/2006/relationships/hyperlink" Target="https://twitter.com/#!/drrussrd/status/1141049982671368192" TargetMode="External" /><Relationship Id="rId290" Type="http://schemas.openxmlformats.org/officeDocument/2006/relationships/hyperlink" Target="https://twitter.com/#!/hamhealthsci/status/1141030208037892096" TargetMode="External" /><Relationship Id="rId291" Type="http://schemas.openxmlformats.org/officeDocument/2006/relationships/hyperlink" Target="https://twitter.com/#!/dbianco_hhsc/status/1140990349319520256" TargetMode="External" /><Relationship Id="rId292" Type="http://schemas.openxmlformats.org/officeDocument/2006/relationships/hyperlink" Target="https://twitter.com/#!/dbianco_hhsc/status/1141002030330339329" TargetMode="External" /><Relationship Id="rId293" Type="http://schemas.openxmlformats.org/officeDocument/2006/relationships/hyperlink" Target="https://twitter.com/#!/dbianco_hhsc/status/1141036227438743552" TargetMode="External" /><Relationship Id="rId294" Type="http://schemas.openxmlformats.org/officeDocument/2006/relationships/hyperlink" Target="https://twitter.com/#!/dbianco_hhsc/status/1141059803923570688" TargetMode="External" /><Relationship Id="rId295" Type="http://schemas.openxmlformats.org/officeDocument/2006/relationships/hyperlink" Target="https://twitter.com/#!/hamhealthsci/status/1141002450968752129" TargetMode="External" /><Relationship Id="rId296" Type="http://schemas.openxmlformats.org/officeDocument/2006/relationships/hyperlink" Target="https://twitter.com/#!/hamhealthsci/status/1141078155014397952" TargetMode="External" /><Relationship Id="rId297" Type="http://schemas.openxmlformats.org/officeDocument/2006/relationships/hyperlink" Target="https://twitter.com/#!/nityankhanna/status/1141080195102892032" TargetMode="External" /><Relationship Id="rId298" Type="http://schemas.openxmlformats.org/officeDocument/2006/relationships/hyperlink" Target="https://twitter.com/#!/cahohospitals/status/1140986413787340800" TargetMode="External" /><Relationship Id="rId299" Type="http://schemas.openxmlformats.org/officeDocument/2006/relationships/hyperlink" Target="https://twitter.com/#!/cahohospitals/status/1141052199516160000" TargetMode="External" /><Relationship Id="rId300" Type="http://schemas.openxmlformats.org/officeDocument/2006/relationships/hyperlink" Target="https://twitter.com/#!/capticcanada/status/1141090995976773632" TargetMode="External" /><Relationship Id="rId301" Type="http://schemas.openxmlformats.org/officeDocument/2006/relationships/hyperlink" Target="https://twitter.com/#!/capticcanada/status/1141090995976773632" TargetMode="External" /><Relationship Id="rId302" Type="http://schemas.openxmlformats.org/officeDocument/2006/relationships/hyperlink" Target="https://twitter.com/#!/sugrabai/status/1141109593818456064" TargetMode="External" /><Relationship Id="rId303" Type="http://schemas.openxmlformats.org/officeDocument/2006/relationships/hyperlink" Target="https://twitter.com/#!/sugrabai/status/1141109593818456064" TargetMode="External" /><Relationship Id="rId304" Type="http://schemas.openxmlformats.org/officeDocument/2006/relationships/hyperlink" Target="https://twitter.com/#!/marissagbird/status/1141051071420358656" TargetMode="External" /><Relationship Id="rId305" Type="http://schemas.openxmlformats.org/officeDocument/2006/relationships/hyperlink" Target="https://twitter.com/#!/marissagbird/status/1141051166962401281" TargetMode="External" /><Relationship Id="rId306" Type="http://schemas.openxmlformats.org/officeDocument/2006/relationships/hyperlink" Target="https://twitter.com/#!/marissagbird/status/1141052438620921858" TargetMode="External" /><Relationship Id="rId307" Type="http://schemas.openxmlformats.org/officeDocument/2006/relationships/hyperlink" Target="https://twitter.com/#!/tavaresfil/status/1141109809170866176" TargetMode="External" /><Relationship Id="rId308" Type="http://schemas.openxmlformats.org/officeDocument/2006/relationships/hyperlink" Target="https://twitter.com/#!/gilmanfamily/status/1141117675118088194" TargetMode="External" /><Relationship Id="rId309" Type="http://schemas.openxmlformats.org/officeDocument/2006/relationships/hyperlink" Target="https://twitter.com/#!/weirmark/status/1141088301329408000" TargetMode="External" /><Relationship Id="rId310" Type="http://schemas.openxmlformats.org/officeDocument/2006/relationships/hyperlink" Target="https://twitter.com/#!/katieporter_mba/status/1141107784869654533" TargetMode="External" /><Relationship Id="rId311" Type="http://schemas.openxmlformats.org/officeDocument/2006/relationships/hyperlink" Target="https://twitter.com/#!/gilmanfamily/status/1141117675118088194" TargetMode="External" /><Relationship Id="rId312" Type="http://schemas.openxmlformats.org/officeDocument/2006/relationships/hyperlink" Target="https://twitter.com/#!/katieporter_mba/status/1141107784869654533" TargetMode="External" /><Relationship Id="rId313" Type="http://schemas.openxmlformats.org/officeDocument/2006/relationships/hyperlink" Target="https://twitter.com/#!/gilmanfamily/status/1140979737155817473" TargetMode="External" /><Relationship Id="rId314" Type="http://schemas.openxmlformats.org/officeDocument/2006/relationships/hyperlink" Target="https://twitter.com/#!/gilmanfamily/status/1140983605080076288" TargetMode="External" /><Relationship Id="rId315" Type="http://schemas.openxmlformats.org/officeDocument/2006/relationships/hyperlink" Target="https://twitter.com/#!/gilmanfamily/status/1140988438122061824" TargetMode="External" /><Relationship Id="rId316" Type="http://schemas.openxmlformats.org/officeDocument/2006/relationships/hyperlink" Target="https://twitter.com/#!/gilmanfamily/status/1140989196389289985" TargetMode="External" /><Relationship Id="rId317" Type="http://schemas.openxmlformats.org/officeDocument/2006/relationships/hyperlink" Target="https://twitter.com/#!/gilmanfamily/status/1140992546254049285" TargetMode="External" /><Relationship Id="rId318" Type="http://schemas.openxmlformats.org/officeDocument/2006/relationships/hyperlink" Target="https://twitter.com/#!/gilmanfamily/status/1140994022670049283" TargetMode="External" /><Relationship Id="rId319" Type="http://schemas.openxmlformats.org/officeDocument/2006/relationships/hyperlink" Target="https://twitter.com/#!/gilmanfamily/status/1140994022670049283" TargetMode="External" /><Relationship Id="rId320" Type="http://schemas.openxmlformats.org/officeDocument/2006/relationships/hyperlink" Target="https://twitter.com/#!/gilmanfamily/status/1141042537056165889" TargetMode="External" /><Relationship Id="rId321" Type="http://schemas.openxmlformats.org/officeDocument/2006/relationships/hyperlink" Target="https://twitter.com/#!/synapselifesci/status/1140977907659153409" TargetMode="External" /><Relationship Id="rId322" Type="http://schemas.openxmlformats.org/officeDocument/2006/relationships/hyperlink" Target="https://twitter.com/#!/hamhealthsci/status/1140980170356068352" TargetMode="External" /><Relationship Id="rId323" Type="http://schemas.openxmlformats.org/officeDocument/2006/relationships/hyperlink" Target="https://twitter.com/#!/mip_hamilton/status/1141060783222267904" TargetMode="External" /><Relationship Id="rId324" Type="http://schemas.openxmlformats.org/officeDocument/2006/relationships/hyperlink" Target="https://twitter.com/#!/calynapettit/status/1140976252842631168" TargetMode="External" /><Relationship Id="rId325" Type="http://schemas.openxmlformats.org/officeDocument/2006/relationships/hyperlink" Target="https://twitter.com/#!/calynapettit/status/1140976252842631168" TargetMode="External" /><Relationship Id="rId326" Type="http://schemas.openxmlformats.org/officeDocument/2006/relationships/hyperlink" Target="https://twitter.com/#!/calynapettit/status/1140985849422712834" TargetMode="External" /><Relationship Id="rId327" Type="http://schemas.openxmlformats.org/officeDocument/2006/relationships/hyperlink" Target="https://twitter.com/#!/genevievelea/status/1140989681489911808" TargetMode="External" /><Relationship Id="rId328" Type="http://schemas.openxmlformats.org/officeDocument/2006/relationships/hyperlink" Target="https://twitter.com/#!/hamhealthsci/status/1140977153758113792" TargetMode="External" /><Relationship Id="rId329" Type="http://schemas.openxmlformats.org/officeDocument/2006/relationships/hyperlink" Target="https://twitter.com/#!/mip_hamilton/status/1141126244764934144" TargetMode="External" /><Relationship Id="rId330" Type="http://schemas.openxmlformats.org/officeDocument/2006/relationships/hyperlink" Target="https://twitter.com/#!/genevievelea/status/1140990964942684166" TargetMode="External" /><Relationship Id="rId331" Type="http://schemas.openxmlformats.org/officeDocument/2006/relationships/hyperlink" Target="https://twitter.com/#!/laurengogo_w/status/1140975746040696832" TargetMode="External" /><Relationship Id="rId332" Type="http://schemas.openxmlformats.org/officeDocument/2006/relationships/hyperlink" Target="https://twitter.com/#!/laurengogo_w/status/1140978186639085568" TargetMode="External" /><Relationship Id="rId333" Type="http://schemas.openxmlformats.org/officeDocument/2006/relationships/hyperlink" Target="https://twitter.com/#!/laurengogo_w/status/1140990463756918784" TargetMode="External" /><Relationship Id="rId334" Type="http://schemas.openxmlformats.org/officeDocument/2006/relationships/hyperlink" Target="https://twitter.com/#!/laurengogo_w/status/1141056268532166659" TargetMode="External" /><Relationship Id="rId335" Type="http://schemas.openxmlformats.org/officeDocument/2006/relationships/hyperlink" Target="https://twitter.com/#!/hamhealthsci/status/1140976856746868736" TargetMode="External" /><Relationship Id="rId336" Type="http://schemas.openxmlformats.org/officeDocument/2006/relationships/hyperlink" Target="https://twitter.com/#!/emily_nicholas8/status/1141048427960307712" TargetMode="External" /><Relationship Id="rId337" Type="http://schemas.openxmlformats.org/officeDocument/2006/relationships/hyperlink" Target="https://twitter.com/#!/hamhealthsci/status/1141059789423828993" TargetMode="External" /><Relationship Id="rId338" Type="http://schemas.openxmlformats.org/officeDocument/2006/relationships/hyperlink" Target="https://twitter.com/#!/emily_nicholas8/status/1141048427960307712" TargetMode="External" /><Relationship Id="rId339" Type="http://schemas.openxmlformats.org/officeDocument/2006/relationships/hyperlink" Target="https://twitter.com/#!/emily_nicholas8/status/1141147709891633154" TargetMode="External" /><Relationship Id="rId340" Type="http://schemas.openxmlformats.org/officeDocument/2006/relationships/hyperlink" Target="https://twitter.com/#!/mfarrow1960/status/1141160883814637569" TargetMode="External" /><Relationship Id="rId341" Type="http://schemas.openxmlformats.org/officeDocument/2006/relationships/hyperlink" Target="https://twitter.com/#!/marysiegner/status/1141067937144627200" TargetMode="External" /><Relationship Id="rId342" Type="http://schemas.openxmlformats.org/officeDocument/2006/relationships/hyperlink" Target="https://twitter.com/#!/marysiegner/status/1141067937144627200" TargetMode="External" /><Relationship Id="rId343" Type="http://schemas.openxmlformats.org/officeDocument/2006/relationships/hyperlink" Target="https://twitter.com/#!/patricecloutier/status/1141068650599919616" TargetMode="External" /><Relationship Id="rId344" Type="http://schemas.openxmlformats.org/officeDocument/2006/relationships/hyperlink" Target="https://twitter.com/#!/katieporter_mba/status/1140976913554518017" TargetMode="External" /><Relationship Id="rId345" Type="http://schemas.openxmlformats.org/officeDocument/2006/relationships/hyperlink" Target="https://twitter.com/#!/patricecloutier/status/1141068650599919616" TargetMode="External" /><Relationship Id="rId346" Type="http://schemas.openxmlformats.org/officeDocument/2006/relationships/hyperlink" Target="https://twitter.com/#!/patricecloutier/status/1141167006953168897" TargetMode="External" /><Relationship Id="rId347" Type="http://schemas.openxmlformats.org/officeDocument/2006/relationships/hyperlink" Target="https://twitter.com/#!/gorda_ibm/status/1141294655075749889" TargetMode="External" /><Relationship Id="rId348" Type="http://schemas.openxmlformats.org/officeDocument/2006/relationships/hyperlink" Target="https://twitter.com/#!/offordcentre/status/1141300831553302529" TargetMode="External" /><Relationship Id="rId349" Type="http://schemas.openxmlformats.org/officeDocument/2006/relationships/hyperlink" Target="https://twitter.com/#!/genevievelea/status/1140995778229473280" TargetMode="External" /><Relationship Id="rId350" Type="http://schemas.openxmlformats.org/officeDocument/2006/relationships/hyperlink" Target="https://twitter.com/#!/genevievelea/status/1141034014725279745" TargetMode="External" /><Relationship Id="rId351" Type="http://schemas.openxmlformats.org/officeDocument/2006/relationships/hyperlink" Target="https://twitter.com/#!/mackinprof/status/1141312331378569216" TargetMode="External" /><Relationship Id="rId352" Type="http://schemas.openxmlformats.org/officeDocument/2006/relationships/hyperlink" Target="https://twitter.com/#!/genevievelea/status/1140989681489911808" TargetMode="External" /><Relationship Id="rId353" Type="http://schemas.openxmlformats.org/officeDocument/2006/relationships/hyperlink" Target="https://twitter.com/#!/genevievelea/status/1140989681489911808" TargetMode="External" /><Relationship Id="rId354" Type="http://schemas.openxmlformats.org/officeDocument/2006/relationships/hyperlink" Target="https://twitter.com/#!/genevievelea/status/1140989713190465542" TargetMode="External" /><Relationship Id="rId355" Type="http://schemas.openxmlformats.org/officeDocument/2006/relationships/hyperlink" Target="https://twitter.com/#!/genevievelea/status/1140990838727761921" TargetMode="External" /><Relationship Id="rId356" Type="http://schemas.openxmlformats.org/officeDocument/2006/relationships/hyperlink" Target="https://twitter.com/#!/genevievelea/status/1140990964942684166" TargetMode="External" /><Relationship Id="rId357" Type="http://schemas.openxmlformats.org/officeDocument/2006/relationships/hyperlink" Target="https://twitter.com/#!/genevievelea/status/1140995778229473280" TargetMode="External" /><Relationship Id="rId358" Type="http://schemas.openxmlformats.org/officeDocument/2006/relationships/hyperlink" Target="https://twitter.com/#!/genevievelea/status/1141034014725279745" TargetMode="External" /><Relationship Id="rId359" Type="http://schemas.openxmlformats.org/officeDocument/2006/relationships/hyperlink" Target="https://twitter.com/#!/genevievelea/status/1141034014725279745" TargetMode="External" /><Relationship Id="rId360" Type="http://schemas.openxmlformats.org/officeDocument/2006/relationships/hyperlink" Target="https://twitter.com/#!/mackinprof/status/1141312331378569216" TargetMode="External" /><Relationship Id="rId361" Type="http://schemas.openxmlformats.org/officeDocument/2006/relationships/hyperlink" Target="https://twitter.com/#!/mackinprof/status/1141312331378569216" TargetMode="External" /><Relationship Id="rId362" Type="http://schemas.openxmlformats.org/officeDocument/2006/relationships/hyperlink" Target="https://twitter.com/#!/thepatclifford/status/1141040408325251072" TargetMode="External" /><Relationship Id="rId363" Type="http://schemas.openxmlformats.org/officeDocument/2006/relationships/hyperlink" Target="https://twitter.com/#!/otntelemedicine/status/1141337546632376320" TargetMode="External" /><Relationship Id="rId364" Type="http://schemas.openxmlformats.org/officeDocument/2006/relationships/hyperlink" Target="https://twitter.com/#!/mcmasterhla/status/1140990177587933184" TargetMode="External" /><Relationship Id="rId365" Type="http://schemas.openxmlformats.org/officeDocument/2006/relationships/hyperlink" Target="https://twitter.com/#!/hamhealthsci/status/1140992378402217986" TargetMode="External" /><Relationship Id="rId366" Type="http://schemas.openxmlformats.org/officeDocument/2006/relationships/hyperlink" Target="https://twitter.com/#!/mlgg2/status/1141372697798238208" TargetMode="External" /><Relationship Id="rId367" Type="http://schemas.openxmlformats.org/officeDocument/2006/relationships/hyperlink" Target="https://twitter.com/#!/hamhealthsci/status/1140979890440814593" TargetMode="External" /><Relationship Id="rId368" Type="http://schemas.openxmlformats.org/officeDocument/2006/relationships/hyperlink" Target="https://twitter.com/#!/hamhealthsci/status/1140985311310352385" TargetMode="External" /><Relationship Id="rId369" Type="http://schemas.openxmlformats.org/officeDocument/2006/relationships/hyperlink" Target="https://twitter.com/#!/mlgg2/status/1141372725312860161" TargetMode="External" /><Relationship Id="rId370" Type="http://schemas.openxmlformats.org/officeDocument/2006/relationships/hyperlink" Target="https://twitter.com/#!/mlgg2/status/1141372697798238208" TargetMode="External" /><Relationship Id="rId371" Type="http://schemas.openxmlformats.org/officeDocument/2006/relationships/hyperlink" Target="https://twitter.com/#!/mlgg2/status/1141372725312860161" TargetMode="External" /><Relationship Id="rId372" Type="http://schemas.openxmlformats.org/officeDocument/2006/relationships/hyperlink" Target="https://twitter.com/#!/hamhealthsci/status/1140974502085632001" TargetMode="External" /><Relationship Id="rId373" Type="http://schemas.openxmlformats.org/officeDocument/2006/relationships/hyperlink" Target="https://twitter.com/#!/hamhealthsci/status/1140977153758113792" TargetMode="External" /><Relationship Id="rId374" Type="http://schemas.openxmlformats.org/officeDocument/2006/relationships/hyperlink" Target="https://twitter.com/#!/hamhealthsci/status/1141003989925974016" TargetMode="External" /><Relationship Id="rId375" Type="http://schemas.openxmlformats.org/officeDocument/2006/relationships/hyperlink" Target="https://twitter.com/#!/hamhealthsci/status/1141046255688310785" TargetMode="External" /><Relationship Id="rId376" Type="http://schemas.openxmlformats.org/officeDocument/2006/relationships/hyperlink" Target="https://twitter.com/#!/hamhealthsci/status/1141053023571066880" TargetMode="External" /><Relationship Id="rId377" Type="http://schemas.openxmlformats.org/officeDocument/2006/relationships/hyperlink" Target="https://twitter.com/#!/mip_hamilton/status/1141126244764934144" TargetMode="External" /><Relationship Id="rId378" Type="http://schemas.openxmlformats.org/officeDocument/2006/relationships/hyperlink" Target="https://twitter.com/#!/paulsesther/status/1141379426950758402" TargetMode="External" /><Relationship Id="rId379" Type="http://schemas.openxmlformats.org/officeDocument/2006/relationships/hyperlink" Target="https://twitter.com/#!/paulsesther/status/1141379426950758402" TargetMode="External" /><Relationship Id="rId380" Type="http://schemas.openxmlformats.org/officeDocument/2006/relationships/hyperlink" Target="https://twitter.com/#!/joeristaessen/status/1141383304853315584" TargetMode="External" /><Relationship Id="rId381" Type="http://schemas.openxmlformats.org/officeDocument/2006/relationships/hyperlink" Target="https://twitter.com/#!/joeristaessen/status/1141383304853315584" TargetMode="External" /><Relationship Id="rId382" Type="http://schemas.openxmlformats.org/officeDocument/2006/relationships/hyperlink" Target="https://twitter.com/#!/joeristaessen/status/1141383304853315584" TargetMode="External" /><Relationship Id="rId383" Type="http://schemas.openxmlformats.org/officeDocument/2006/relationships/hyperlink" Target="https://twitter.com/#!/digitalhealthbe/status/1141383997710372864" TargetMode="External" /><Relationship Id="rId384" Type="http://schemas.openxmlformats.org/officeDocument/2006/relationships/hyperlink" Target="https://twitter.com/#!/digitalhealthbe/status/1141383997710372864" TargetMode="External" /><Relationship Id="rId385" Type="http://schemas.openxmlformats.org/officeDocument/2006/relationships/hyperlink" Target="https://twitter.com/#!/joeristaessen/status/1141383304853315584" TargetMode="External" /><Relationship Id="rId386" Type="http://schemas.openxmlformats.org/officeDocument/2006/relationships/hyperlink" Target="https://twitter.com/#!/caring_mobile/status/1141384511705550848" TargetMode="External" /><Relationship Id="rId387" Type="http://schemas.openxmlformats.org/officeDocument/2006/relationships/hyperlink" Target="https://twitter.com/#!/caring_mobile/status/1141384511705550848" TargetMode="External" /><Relationship Id="rId388" Type="http://schemas.openxmlformats.org/officeDocument/2006/relationships/hyperlink" Target="https://api.twitter.com/1.1/geo/id/07d9e3d328082002.json" TargetMode="External" /><Relationship Id="rId389" Type="http://schemas.openxmlformats.org/officeDocument/2006/relationships/hyperlink" Target="https://api.twitter.com/1.1/geo/id/4939b600461c30a4.json" TargetMode="External" /><Relationship Id="rId390" Type="http://schemas.openxmlformats.org/officeDocument/2006/relationships/hyperlink" Target="https://api.twitter.com/1.1/geo/id/4939b600461c30a4.json" TargetMode="External" /><Relationship Id="rId391" Type="http://schemas.openxmlformats.org/officeDocument/2006/relationships/hyperlink" Target="https://api.twitter.com/1.1/geo/id/4939b600461c30a4.json" TargetMode="External" /><Relationship Id="rId392" Type="http://schemas.openxmlformats.org/officeDocument/2006/relationships/hyperlink" Target="https://api.twitter.com/1.1/geo/id/4939b600461c30a4.json" TargetMode="External" /><Relationship Id="rId393" Type="http://schemas.openxmlformats.org/officeDocument/2006/relationships/hyperlink" Target="https://api.twitter.com/1.1/geo/id/4939b600461c30a4.json" TargetMode="External" /><Relationship Id="rId394" Type="http://schemas.openxmlformats.org/officeDocument/2006/relationships/comments" Target="../comments1.xml" /><Relationship Id="rId395" Type="http://schemas.openxmlformats.org/officeDocument/2006/relationships/vmlDrawing" Target="../drawings/vmlDrawing1.vml" /><Relationship Id="rId396" Type="http://schemas.openxmlformats.org/officeDocument/2006/relationships/table" Target="../tables/table1.xml" /><Relationship Id="rId39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t.co/0Cze5bHxiu" TargetMode="External" /><Relationship Id="rId2" Type="http://schemas.openxmlformats.org/officeDocument/2006/relationships/hyperlink" Target="https://t.co/sgESYkTIEJ" TargetMode="External" /><Relationship Id="rId3" Type="http://schemas.openxmlformats.org/officeDocument/2006/relationships/hyperlink" Target="https://t.co/1uJb5K4Gmu" TargetMode="External" /><Relationship Id="rId4" Type="http://schemas.openxmlformats.org/officeDocument/2006/relationships/hyperlink" Target="https://t.co/aIeMs2tGYX" TargetMode="External" /><Relationship Id="rId5" Type="http://schemas.openxmlformats.org/officeDocument/2006/relationships/hyperlink" Target="http://t.co/Zq2o6d8AIc" TargetMode="External" /><Relationship Id="rId6" Type="http://schemas.openxmlformats.org/officeDocument/2006/relationships/hyperlink" Target="https://t.co/BpWWjNtDj5" TargetMode="External" /><Relationship Id="rId7" Type="http://schemas.openxmlformats.org/officeDocument/2006/relationships/hyperlink" Target="https://t.co/Oq2xsgaO9S" TargetMode="External" /><Relationship Id="rId8" Type="http://schemas.openxmlformats.org/officeDocument/2006/relationships/hyperlink" Target="https://t.co/VWkuT4C8qk" TargetMode="External" /><Relationship Id="rId9" Type="http://schemas.openxmlformats.org/officeDocument/2006/relationships/hyperlink" Target="http://t.co/Ve37LBevLE" TargetMode="External" /><Relationship Id="rId10" Type="http://schemas.openxmlformats.org/officeDocument/2006/relationships/hyperlink" Target="https://t.co/e2AzZpuQtU" TargetMode="External" /><Relationship Id="rId11" Type="http://schemas.openxmlformats.org/officeDocument/2006/relationships/hyperlink" Target="https://t.co/6X3vl7y6xz" TargetMode="External" /><Relationship Id="rId12" Type="http://schemas.openxmlformats.org/officeDocument/2006/relationships/hyperlink" Target="https://t.co/tz66h9os8M" TargetMode="External" /><Relationship Id="rId13" Type="http://schemas.openxmlformats.org/officeDocument/2006/relationships/hyperlink" Target="https://t.co/NEFZRx48Ju" TargetMode="External" /><Relationship Id="rId14" Type="http://schemas.openxmlformats.org/officeDocument/2006/relationships/hyperlink" Target="https://t.co/hYYKHhrWiw" TargetMode="External" /><Relationship Id="rId15" Type="http://schemas.openxmlformats.org/officeDocument/2006/relationships/hyperlink" Target="http://t.co/89cvsFZMOl" TargetMode="External" /><Relationship Id="rId16" Type="http://schemas.openxmlformats.org/officeDocument/2006/relationships/hyperlink" Target="https://t.co/1PI27BAvuF" TargetMode="External" /><Relationship Id="rId17" Type="http://schemas.openxmlformats.org/officeDocument/2006/relationships/hyperlink" Target="https://t.co/KUiwxW19IX" TargetMode="External" /><Relationship Id="rId18" Type="http://schemas.openxmlformats.org/officeDocument/2006/relationships/hyperlink" Target="https://t.co/c5LjsHcvQz" TargetMode="External" /><Relationship Id="rId19" Type="http://schemas.openxmlformats.org/officeDocument/2006/relationships/hyperlink" Target="https://t.co/JRVsENZpTn" TargetMode="External" /><Relationship Id="rId20" Type="http://schemas.openxmlformats.org/officeDocument/2006/relationships/hyperlink" Target="https://t.co/Xwj2sieiyj" TargetMode="External" /><Relationship Id="rId21" Type="http://schemas.openxmlformats.org/officeDocument/2006/relationships/hyperlink" Target="https://t.co/Mzx4ZBE5xz" TargetMode="External" /><Relationship Id="rId22" Type="http://schemas.openxmlformats.org/officeDocument/2006/relationships/hyperlink" Target="https://t.co/e4I8Scy5DE" TargetMode="External" /><Relationship Id="rId23" Type="http://schemas.openxmlformats.org/officeDocument/2006/relationships/hyperlink" Target="https://t.co/mgb62xXAr0" TargetMode="External" /><Relationship Id="rId24" Type="http://schemas.openxmlformats.org/officeDocument/2006/relationships/hyperlink" Target="https://t.co/Q94zKfv4Mu" TargetMode="External" /><Relationship Id="rId25" Type="http://schemas.openxmlformats.org/officeDocument/2006/relationships/hyperlink" Target="https://t.co/mgb62xXAr0" TargetMode="External" /><Relationship Id="rId26" Type="http://schemas.openxmlformats.org/officeDocument/2006/relationships/hyperlink" Target="https://t.co/XidkccGRKn" TargetMode="External" /><Relationship Id="rId27" Type="http://schemas.openxmlformats.org/officeDocument/2006/relationships/hyperlink" Target="https://t.co/Ptqv0V2lXH" TargetMode="External" /><Relationship Id="rId28" Type="http://schemas.openxmlformats.org/officeDocument/2006/relationships/hyperlink" Target="https://t.co/F8UagC6mj4" TargetMode="External" /><Relationship Id="rId29" Type="http://schemas.openxmlformats.org/officeDocument/2006/relationships/hyperlink" Target="https://t.co/qbxTKMgZ2l" TargetMode="External" /><Relationship Id="rId30" Type="http://schemas.openxmlformats.org/officeDocument/2006/relationships/hyperlink" Target="http://t.co/4GBftcsbmA" TargetMode="External" /><Relationship Id="rId31" Type="http://schemas.openxmlformats.org/officeDocument/2006/relationships/hyperlink" Target="http://t.co/Pvxj3FWJ0X" TargetMode="External" /><Relationship Id="rId32" Type="http://schemas.openxmlformats.org/officeDocument/2006/relationships/hyperlink" Target="https://t.co/fFhjCtj6ql" TargetMode="External" /><Relationship Id="rId33" Type="http://schemas.openxmlformats.org/officeDocument/2006/relationships/hyperlink" Target="https://t.co/OhdeyT1rN7" TargetMode="External" /><Relationship Id="rId34" Type="http://schemas.openxmlformats.org/officeDocument/2006/relationships/hyperlink" Target="https://t.co/7kJruvGbV0" TargetMode="External" /><Relationship Id="rId35" Type="http://schemas.openxmlformats.org/officeDocument/2006/relationships/hyperlink" Target="https://t.co/dUPNaW3Amw" TargetMode="External" /><Relationship Id="rId36" Type="http://schemas.openxmlformats.org/officeDocument/2006/relationships/hyperlink" Target="https://t.co/AQduypY5ni" TargetMode="External" /><Relationship Id="rId37" Type="http://schemas.openxmlformats.org/officeDocument/2006/relationships/hyperlink" Target="https://t.co/DA8NGQ2IBx" TargetMode="External" /><Relationship Id="rId38" Type="http://schemas.openxmlformats.org/officeDocument/2006/relationships/hyperlink" Target="http://t.co/P8jR7bVlkJ" TargetMode="External" /><Relationship Id="rId39" Type="http://schemas.openxmlformats.org/officeDocument/2006/relationships/hyperlink" Target="https://pbs.twimg.com/profile_banners/315316111/1434633669" TargetMode="External" /><Relationship Id="rId40" Type="http://schemas.openxmlformats.org/officeDocument/2006/relationships/hyperlink" Target="https://pbs.twimg.com/profile_banners/494293623/1515775096" TargetMode="External" /><Relationship Id="rId41" Type="http://schemas.openxmlformats.org/officeDocument/2006/relationships/hyperlink" Target="https://pbs.twimg.com/profile_banners/963052379112427522/1518445448" TargetMode="External" /><Relationship Id="rId42" Type="http://schemas.openxmlformats.org/officeDocument/2006/relationships/hyperlink" Target="https://pbs.twimg.com/profile_banners/790535337135054848/1556817962" TargetMode="External" /><Relationship Id="rId43" Type="http://schemas.openxmlformats.org/officeDocument/2006/relationships/hyperlink" Target="https://pbs.twimg.com/profile_banners/168712343/1554152650" TargetMode="External" /><Relationship Id="rId44" Type="http://schemas.openxmlformats.org/officeDocument/2006/relationships/hyperlink" Target="https://pbs.twimg.com/profile_banners/1104037982548475905/1552058684" TargetMode="External" /><Relationship Id="rId45" Type="http://schemas.openxmlformats.org/officeDocument/2006/relationships/hyperlink" Target="https://pbs.twimg.com/profile_banners/124338202/1511555939" TargetMode="External" /><Relationship Id="rId46" Type="http://schemas.openxmlformats.org/officeDocument/2006/relationships/hyperlink" Target="https://pbs.twimg.com/profile_banners/17899712/1560911562" TargetMode="External" /><Relationship Id="rId47" Type="http://schemas.openxmlformats.org/officeDocument/2006/relationships/hyperlink" Target="https://pbs.twimg.com/profile_banners/33197493/1480347226" TargetMode="External" /><Relationship Id="rId48" Type="http://schemas.openxmlformats.org/officeDocument/2006/relationships/hyperlink" Target="https://pbs.twimg.com/profile_banners/208153889/1556476847" TargetMode="External" /><Relationship Id="rId49" Type="http://schemas.openxmlformats.org/officeDocument/2006/relationships/hyperlink" Target="https://pbs.twimg.com/profile_banners/272182298/1540426274" TargetMode="External" /><Relationship Id="rId50" Type="http://schemas.openxmlformats.org/officeDocument/2006/relationships/hyperlink" Target="https://pbs.twimg.com/profile_banners/1697514204/1538363573" TargetMode="External" /><Relationship Id="rId51" Type="http://schemas.openxmlformats.org/officeDocument/2006/relationships/hyperlink" Target="https://pbs.twimg.com/profile_banners/1069649619653672962/1546438609" TargetMode="External" /><Relationship Id="rId52" Type="http://schemas.openxmlformats.org/officeDocument/2006/relationships/hyperlink" Target="https://pbs.twimg.com/profile_banners/19777610/1541979467" TargetMode="External" /><Relationship Id="rId53" Type="http://schemas.openxmlformats.org/officeDocument/2006/relationships/hyperlink" Target="https://pbs.twimg.com/profile_banners/821616540/1381951502" TargetMode="External" /><Relationship Id="rId54" Type="http://schemas.openxmlformats.org/officeDocument/2006/relationships/hyperlink" Target="https://pbs.twimg.com/profile_banners/14041452/1415986933" TargetMode="External" /><Relationship Id="rId55" Type="http://schemas.openxmlformats.org/officeDocument/2006/relationships/hyperlink" Target="https://pbs.twimg.com/profile_banners/796098735050805252/1533436515" TargetMode="External" /><Relationship Id="rId56" Type="http://schemas.openxmlformats.org/officeDocument/2006/relationships/hyperlink" Target="https://pbs.twimg.com/profile_banners/985938313784807425/1546461491" TargetMode="External" /><Relationship Id="rId57" Type="http://schemas.openxmlformats.org/officeDocument/2006/relationships/hyperlink" Target="https://pbs.twimg.com/profile_banners/4105233201/1446842911" TargetMode="External" /><Relationship Id="rId58" Type="http://schemas.openxmlformats.org/officeDocument/2006/relationships/hyperlink" Target="https://pbs.twimg.com/profile_banners/487787739/1548270508" TargetMode="External" /><Relationship Id="rId59" Type="http://schemas.openxmlformats.org/officeDocument/2006/relationships/hyperlink" Target="https://pbs.twimg.com/profile_banners/2163287706/1403411659" TargetMode="External" /><Relationship Id="rId60" Type="http://schemas.openxmlformats.org/officeDocument/2006/relationships/hyperlink" Target="https://pbs.twimg.com/profile_banners/351991258/1495683060" TargetMode="External" /><Relationship Id="rId61" Type="http://schemas.openxmlformats.org/officeDocument/2006/relationships/hyperlink" Target="https://pbs.twimg.com/profile_banners/729837316773138432/1536159585" TargetMode="External" /><Relationship Id="rId62" Type="http://schemas.openxmlformats.org/officeDocument/2006/relationships/hyperlink" Target="https://pbs.twimg.com/profile_banners/29490009/1509109425" TargetMode="External" /><Relationship Id="rId63" Type="http://schemas.openxmlformats.org/officeDocument/2006/relationships/hyperlink" Target="https://pbs.twimg.com/profile_banners/253688871/1469814246" TargetMode="External" /><Relationship Id="rId64" Type="http://schemas.openxmlformats.org/officeDocument/2006/relationships/hyperlink" Target="https://pbs.twimg.com/profile_banners/227427298/1499966622" TargetMode="External" /><Relationship Id="rId65" Type="http://schemas.openxmlformats.org/officeDocument/2006/relationships/hyperlink" Target="https://pbs.twimg.com/profile_banners/4076739933/1503067144" TargetMode="External" /><Relationship Id="rId66" Type="http://schemas.openxmlformats.org/officeDocument/2006/relationships/hyperlink" Target="https://pbs.twimg.com/profile_banners/3100011/1560942440" TargetMode="External" /><Relationship Id="rId67" Type="http://schemas.openxmlformats.org/officeDocument/2006/relationships/hyperlink" Target="https://pbs.twimg.com/profile_banners/577412009/1430751262" TargetMode="External" /><Relationship Id="rId68" Type="http://schemas.openxmlformats.org/officeDocument/2006/relationships/hyperlink" Target="https://pbs.twimg.com/profile_banners/918321811/1486833303" TargetMode="External" /><Relationship Id="rId69" Type="http://schemas.openxmlformats.org/officeDocument/2006/relationships/hyperlink" Target="https://pbs.twimg.com/profile_banners/19548011/1538599991" TargetMode="External" /><Relationship Id="rId70" Type="http://schemas.openxmlformats.org/officeDocument/2006/relationships/hyperlink" Target="https://pbs.twimg.com/profile_banners/820219591/1381433663" TargetMode="External" /><Relationship Id="rId71" Type="http://schemas.openxmlformats.org/officeDocument/2006/relationships/hyperlink" Target="https://pbs.twimg.com/profile_banners/774730180912750592/1551492240" TargetMode="External" /><Relationship Id="rId72" Type="http://schemas.openxmlformats.org/officeDocument/2006/relationships/hyperlink" Target="https://pbs.twimg.com/profile_banners/30589268/1435283669" TargetMode="External" /><Relationship Id="rId73" Type="http://schemas.openxmlformats.org/officeDocument/2006/relationships/hyperlink" Target="https://pbs.twimg.com/profile_banners/396188858/1414954733" TargetMode="External" /><Relationship Id="rId74" Type="http://schemas.openxmlformats.org/officeDocument/2006/relationships/hyperlink" Target="https://pbs.twimg.com/profile_banners/2651769126/1512001386" TargetMode="External" /><Relationship Id="rId75" Type="http://schemas.openxmlformats.org/officeDocument/2006/relationships/hyperlink" Target="https://pbs.twimg.com/profile_banners/1073542003571519488/1553806148" TargetMode="External" /><Relationship Id="rId76" Type="http://schemas.openxmlformats.org/officeDocument/2006/relationships/hyperlink" Target="https://pbs.twimg.com/profile_banners/2649050406/1511562647" TargetMode="External" /><Relationship Id="rId77" Type="http://schemas.openxmlformats.org/officeDocument/2006/relationships/hyperlink" Target="https://pbs.twimg.com/profile_banners/1020314349666164736/1541360003" TargetMode="External" /><Relationship Id="rId78" Type="http://schemas.openxmlformats.org/officeDocument/2006/relationships/hyperlink" Target="https://pbs.twimg.com/profile_banners/3051569414/1501417280" TargetMode="External" /><Relationship Id="rId79" Type="http://schemas.openxmlformats.org/officeDocument/2006/relationships/hyperlink" Target="https://pbs.twimg.com/profile_banners/575389015/1505501897" TargetMode="External" /><Relationship Id="rId80" Type="http://schemas.openxmlformats.org/officeDocument/2006/relationships/hyperlink" Target="https://pbs.twimg.com/profile_banners/2782068059/1530540163" TargetMode="External" /><Relationship Id="rId81" Type="http://schemas.openxmlformats.org/officeDocument/2006/relationships/hyperlink" Target="https://pbs.twimg.com/profile_banners/86114906/1489771045" TargetMode="External" /><Relationship Id="rId82" Type="http://schemas.openxmlformats.org/officeDocument/2006/relationships/hyperlink" Target="https://pbs.twimg.com/profile_banners/869041072239935489/1496032009" TargetMode="External" /><Relationship Id="rId83" Type="http://schemas.openxmlformats.org/officeDocument/2006/relationships/hyperlink" Target="https://pbs.twimg.com/profile_banners/4515007294/1525700168" TargetMode="External" /><Relationship Id="rId84" Type="http://schemas.openxmlformats.org/officeDocument/2006/relationships/hyperlink" Target="https://pbs.twimg.com/profile_banners/262158694/1556718102" TargetMode="External" /><Relationship Id="rId85" Type="http://schemas.openxmlformats.org/officeDocument/2006/relationships/hyperlink" Target="https://pbs.twimg.com/profile_banners/23950468/1560550942" TargetMode="External" /><Relationship Id="rId86" Type="http://schemas.openxmlformats.org/officeDocument/2006/relationships/hyperlink" Target="https://pbs.twimg.com/profile_banners/211898317/1539098718" TargetMode="External" /><Relationship Id="rId87" Type="http://schemas.openxmlformats.org/officeDocument/2006/relationships/hyperlink" Target="https://pbs.twimg.com/profile_banners/935936411194351621/1551732681" TargetMode="External" /><Relationship Id="rId88" Type="http://schemas.openxmlformats.org/officeDocument/2006/relationships/hyperlink" Target="https://pbs.twimg.com/profile_banners/386007819/1540757506" TargetMode="External" /><Relationship Id="rId89" Type="http://schemas.openxmlformats.org/officeDocument/2006/relationships/hyperlink" Target="https://pbs.twimg.com/profile_banners/267631801/1441297941" TargetMode="External" /><Relationship Id="rId90" Type="http://schemas.openxmlformats.org/officeDocument/2006/relationships/hyperlink" Target="https://pbs.twimg.com/profile_banners/4558657277/1450969569" TargetMode="External" /><Relationship Id="rId91" Type="http://schemas.openxmlformats.org/officeDocument/2006/relationships/hyperlink" Target="https://pbs.twimg.com/profile_banners/765132255450763270/1505294126" TargetMode="External" /><Relationship Id="rId92" Type="http://schemas.openxmlformats.org/officeDocument/2006/relationships/hyperlink" Target="https://pbs.twimg.com/profile_banners/1068001698/1408527159" TargetMode="External" /><Relationship Id="rId93" Type="http://schemas.openxmlformats.org/officeDocument/2006/relationships/hyperlink" Target="http://abs.twimg.com/images/themes/theme14/bg.gif"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bs.twimg.com/images/themes/theme1/bg.png"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4/bg.gif"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9/bg.gif"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4/bg.gif"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4/bg.gif"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7/bg.gif"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7/bg.gif" TargetMode="External" /><Relationship Id="rId119" Type="http://schemas.openxmlformats.org/officeDocument/2006/relationships/hyperlink" Target="http://abs.twimg.com/images/themes/theme9/bg.gif"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2/bg.gif"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3/bg.gif" TargetMode="External" /><Relationship Id="rId126" Type="http://schemas.openxmlformats.org/officeDocument/2006/relationships/hyperlink" Target="http://abs.twimg.com/images/themes/theme13/bg.gif"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4/bg.gif"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4/bg.gif"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5/bg.gif"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pbs.twimg.com/profile_images/611524045218164738/uC-gqtNz_normal.jpg" TargetMode="External" /><Relationship Id="rId151" Type="http://schemas.openxmlformats.org/officeDocument/2006/relationships/hyperlink" Target="http://pbs.twimg.com/profile_images/951855720835829760/gt_Lhp7Q_normal.jpg" TargetMode="External" /><Relationship Id="rId152" Type="http://schemas.openxmlformats.org/officeDocument/2006/relationships/hyperlink" Target="http://pbs.twimg.com/profile_images/963060581266808834/PcVmEdA2_normal.jpg" TargetMode="External" /><Relationship Id="rId153" Type="http://schemas.openxmlformats.org/officeDocument/2006/relationships/hyperlink" Target="http://pbs.twimg.com/profile_images/1124002114215251969/IBD70yDq_normal.jpg" TargetMode="External" /><Relationship Id="rId154" Type="http://schemas.openxmlformats.org/officeDocument/2006/relationships/hyperlink" Target="http://pbs.twimg.com/profile_images/611502304777347072/vOXpjG7V_normal.jpg" TargetMode="External" /><Relationship Id="rId155" Type="http://schemas.openxmlformats.org/officeDocument/2006/relationships/hyperlink" Target="http://pbs.twimg.com/profile_images/1104052990929981440/NvaDQs7p_normal.png" TargetMode="External" /><Relationship Id="rId156" Type="http://schemas.openxmlformats.org/officeDocument/2006/relationships/hyperlink" Target="http://pbs.twimg.com/profile_images/934131823826923523/cFxm2j1-_normal.jpg" TargetMode="External" /><Relationship Id="rId157" Type="http://schemas.openxmlformats.org/officeDocument/2006/relationships/hyperlink" Target="http://pbs.twimg.com/profile_images/1141171916834668546/W41M291t_normal.jpg" TargetMode="External" /><Relationship Id="rId158" Type="http://schemas.openxmlformats.org/officeDocument/2006/relationships/hyperlink" Target="http://pbs.twimg.com/profile_images/803261024858210304/q2A08BBc_normal.jpg" TargetMode="External" /><Relationship Id="rId159" Type="http://schemas.openxmlformats.org/officeDocument/2006/relationships/hyperlink" Target="http://pbs.twimg.com/profile_images/973917260766236672/ui0_5o-s_normal.jpg" TargetMode="External" /><Relationship Id="rId160" Type="http://schemas.openxmlformats.org/officeDocument/2006/relationships/hyperlink" Target="http://pbs.twimg.com/profile_images/819579420885315587/b6K7UaZi_normal.jpg" TargetMode="External" /><Relationship Id="rId161" Type="http://schemas.openxmlformats.org/officeDocument/2006/relationships/hyperlink" Target="http://pbs.twimg.com/profile_images/1046598792856780800/iiJfJK9B_normal.jpg" TargetMode="External" /><Relationship Id="rId162" Type="http://schemas.openxmlformats.org/officeDocument/2006/relationships/hyperlink" Target="http://pbs.twimg.com/profile_images/1131609873463033857/hM71HofK_normal.jpg" TargetMode="External" /><Relationship Id="rId163" Type="http://schemas.openxmlformats.org/officeDocument/2006/relationships/hyperlink" Target="http://pbs.twimg.com/profile_images/1125860902673186817/viQD1Cez_normal.jpg" TargetMode="External" /><Relationship Id="rId164" Type="http://schemas.openxmlformats.org/officeDocument/2006/relationships/hyperlink" Target="http://pbs.twimg.com/profile_images/1073302665294049280/cfkO-VT6_normal.jpg" TargetMode="External" /><Relationship Id="rId165" Type="http://schemas.openxmlformats.org/officeDocument/2006/relationships/hyperlink" Target="http://pbs.twimg.com/profile_images/664789100847697920/GdamLDr4_normal.jpg" TargetMode="External" /><Relationship Id="rId166" Type="http://schemas.openxmlformats.org/officeDocument/2006/relationships/hyperlink" Target="http://pbs.twimg.com/profile_images/1124128564021014529/hkOfNGs7_normal.jpg" TargetMode="External" /><Relationship Id="rId167" Type="http://schemas.openxmlformats.org/officeDocument/2006/relationships/hyperlink" Target="http://abs.twimg.com/sticky/default_profile_images/default_profile_normal.png" TargetMode="External" /><Relationship Id="rId168" Type="http://schemas.openxmlformats.org/officeDocument/2006/relationships/hyperlink" Target="http://pbs.twimg.com/profile_images/1037782695324119041/0zUUPdnM_normal.jpg" TargetMode="External" /><Relationship Id="rId169" Type="http://schemas.openxmlformats.org/officeDocument/2006/relationships/hyperlink" Target="http://pbs.twimg.com/profile_images/662990544231010309/_dPw0lh__normal.jpg" TargetMode="External" /><Relationship Id="rId170" Type="http://schemas.openxmlformats.org/officeDocument/2006/relationships/hyperlink" Target="http://pbs.twimg.com/profile_images/1134184894270230528/BvgUqzyV_normal.png" TargetMode="External" /><Relationship Id="rId171" Type="http://schemas.openxmlformats.org/officeDocument/2006/relationships/hyperlink" Target="http://pbs.twimg.com/profile_images/480569643443044352/g5nfjp0u_normal.jpeg" TargetMode="External" /><Relationship Id="rId172" Type="http://schemas.openxmlformats.org/officeDocument/2006/relationships/hyperlink" Target="http://pbs.twimg.com/profile_images/1137010103935229952/hSeITv_Z_normal.png" TargetMode="External" /><Relationship Id="rId173" Type="http://schemas.openxmlformats.org/officeDocument/2006/relationships/hyperlink" Target="http://pbs.twimg.com/profile_images/989962594940280834/kBq6zZJD_normal.jpg" TargetMode="External" /><Relationship Id="rId174" Type="http://schemas.openxmlformats.org/officeDocument/2006/relationships/hyperlink" Target="http://pbs.twimg.com/profile_images/729838712125833218/S8dvsRc-_normal.jpg" TargetMode="External" /><Relationship Id="rId175" Type="http://schemas.openxmlformats.org/officeDocument/2006/relationships/hyperlink" Target="http://pbs.twimg.com/profile_images/378800000766133062/e032ccd1c4ee696d6c8ada9d96b7cd1f_normal.jpeg" TargetMode="External" /><Relationship Id="rId176" Type="http://schemas.openxmlformats.org/officeDocument/2006/relationships/hyperlink" Target="http://pbs.twimg.com/profile_images/1116756458589364224/Apl3t_98_normal.png" TargetMode="External" /><Relationship Id="rId177" Type="http://schemas.openxmlformats.org/officeDocument/2006/relationships/hyperlink" Target="http://pbs.twimg.com/profile_images/1139596376659177473/fQJT32Kn_normal.png" TargetMode="External" /><Relationship Id="rId178" Type="http://schemas.openxmlformats.org/officeDocument/2006/relationships/hyperlink" Target="http://pbs.twimg.com/profile_images/1128001786877554689/WFfDbZGZ_normal.png" TargetMode="External" /><Relationship Id="rId179" Type="http://schemas.openxmlformats.org/officeDocument/2006/relationships/hyperlink" Target="http://pbs.twimg.com/profile_images/1141301428369203200/oDx6bMsu_normal.jpg" TargetMode="External" /><Relationship Id="rId180" Type="http://schemas.openxmlformats.org/officeDocument/2006/relationships/hyperlink" Target="http://pbs.twimg.com/profile_images/481460116730818560/irb8z7oo_normal.jpeg" TargetMode="External" /><Relationship Id="rId181" Type="http://schemas.openxmlformats.org/officeDocument/2006/relationships/hyperlink" Target="http://pbs.twimg.com/profile_images/967619275203559424/EBN5w3z7_normal.jpg" TargetMode="External" /><Relationship Id="rId182" Type="http://schemas.openxmlformats.org/officeDocument/2006/relationships/hyperlink" Target="http://pbs.twimg.com/profile_images/1065584732770115585/zJ4ApZ39_normal.jpg" TargetMode="External" /><Relationship Id="rId183" Type="http://schemas.openxmlformats.org/officeDocument/2006/relationships/hyperlink" Target="http://pbs.twimg.com/profile_images/3084410953/9e74c780a629367e9e05aa9b784c4d97_normal.jpeg" TargetMode="External" /><Relationship Id="rId184" Type="http://schemas.openxmlformats.org/officeDocument/2006/relationships/hyperlink" Target="http://pbs.twimg.com/profile_images/1520513443/logo6_normal.jpg" TargetMode="External" /><Relationship Id="rId185" Type="http://schemas.openxmlformats.org/officeDocument/2006/relationships/hyperlink" Target="http://pbs.twimg.com/profile_images/905233175068131328/ba_beq7e_normal.jpg" TargetMode="External" /><Relationship Id="rId186" Type="http://schemas.openxmlformats.org/officeDocument/2006/relationships/hyperlink" Target="http://pbs.twimg.com/profile_images/614247454347653120/7Rhtruyd_normal.jpg" TargetMode="External" /><Relationship Id="rId187" Type="http://schemas.openxmlformats.org/officeDocument/2006/relationships/hyperlink" Target="http://pbs.twimg.com/profile_images/1021939453550645249/GE2d6bEp_normal.jpg" TargetMode="External" /><Relationship Id="rId188" Type="http://schemas.openxmlformats.org/officeDocument/2006/relationships/hyperlink" Target="http://pbs.twimg.com/profile_images/532743902835396608/dYb_9mCr_normal.jpeg" TargetMode="External" /><Relationship Id="rId189" Type="http://schemas.openxmlformats.org/officeDocument/2006/relationships/hyperlink" Target="http://pbs.twimg.com/profile_images/489501035740667904/OBUNIQtw_normal.jpeg" TargetMode="External" /><Relationship Id="rId190" Type="http://schemas.openxmlformats.org/officeDocument/2006/relationships/hyperlink" Target="http://abs.twimg.com/sticky/default_profile_images/default_profile_normal.png" TargetMode="External" /><Relationship Id="rId191" Type="http://schemas.openxmlformats.org/officeDocument/2006/relationships/hyperlink" Target="http://pbs.twimg.com/profile_images/1073546643075682304/iaP6H218_normal.jpg" TargetMode="External" /><Relationship Id="rId192" Type="http://schemas.openxmlformats.org/officeDocument/2006/relationships/hyperlink" Target="http://pbs.twimg.com/profile_images/510889623560921089/Di6WYBgA_normal.jpeg" TargetMode="External" /><Relationship Id="rId193" Type="http://schemas.openxmlformats.org/officeDocument/2006/relationships/hyperlink" Target="http://pbs.twimg.com/profile_images/1074877689708904448/JaD7NvkK_normal.jpg" TargetMode="External" /><Relationship Id="rId194" Type="http://schemas.openxmlformats.org/officeDocument/2006/relationships/hyperlink" Target="http://pbs.twimg.com/profile_images/1059169771118313472/zrewJH1h_normal.jpg" TargetMode="External" /><Relationship Id="rId195" Type="http://schemas.openxmlformats.org/officeDocument/2006/relationships/hyperlink" Target="http://pbs.twimg.com/profile_images/1126868543797121031/czSKW2i-_normal.jpg" TargetMode="External" /><Relationship Id="rId196" Type="http://schemas.openxmlformats.org/officeDocument/2006/relationships/hyperlink" Target="http://pbs.twimg.com/profile_images/685853210574196736/3jO7fEcw_normal.jpg" TargetMode="External" /><Relationship Id="rId197" Type="http://schemas.openxmlformats.org/officeDocument/2006/relationships/hyperlink" Target="http://pbs.twimg.com/profile_images/908765641208934400/eKCtDXlJ_normal.jpg" TargetMode="External" /><Relationship Id="rId198" Type="http://schemas.openxmlformats.org/officeDocument/2006/relationships/hyperlink" Target="http://pbs.twimg.com/profile_images/847258420797358080/D5YUSybz_normal.jpg" TargetMode="External" /><Relationship Id="rId199" Type="http://schemas.openxmlformats.org/officeDocument/2006/relationships/hyperlink" Target="http://pbs.twimg.com/profile_images/1726356114/image_normal.jpg" TargetMode="External" /><Relationship Id="rId200" Type="http://schemas.openxmlformats.org/officeDocument/2006/relationships/hyperlink" Target="http://pbs.twimg.com/profile_images/1108491390244274176/Dz51pMJC_normal.jpg" TargetMode="External" /><Relationship Id="rId201" Type="http://schemas.openxmlformats.org/officeDocument/2006/relationships/hyperlink" Target="http://pbs.twimg.com/profile_images/975899506519797760/35VXeX6v_normal.jpg" TargetMode="External" /><Relationship Id="rId202" Type="http://schemas.openxmlformats.org/officeDocument/2006/relationships/hyperlink" Target="http://pbs.twimg.com/profile_images/695677744772939776/Kr3qlFAw_normal.png" TargetMode="External" /><Relationship Id="rId203" Type="http://schemas.openxmlformats.org/officeDocument/2006/relationships/hyperlink" Target="http://pbs.twimg.com/profile_images/889841829809594368/DNnV8NcW_normal.jpg" TargetMode="External" /><Relationship Id="rId204" Type="http://schemas.openxmlformats.org/officeDocument/2006/relationships/hyperlink" Target="http://pbs.twimg.com/profile_images/1139740654857142272/wOzo7qsg_normal.jpg" TargetMode="External" /><Relationship Id="rId205" Type="http://schemas.openxmlformats.org/officeDocument/2006/relationships/hyperlink" Target="http://pbs.twimg.com/profile_images/1136013927463182336/bx6I7v4p_normal.png" TargetMode="External" /><Relationship Id="rId206" Type="http://schemas.openxmlformats.org/officeDocument/2006/relationships/hyperlink" Target="http://pbs.twimg.com/profile_images/1102672268285693955/uhp2TpAK_normal.png" TargetMode="External" /><Relationship Id="rId207" Type="http://schemas.openxmlformats.org/officeDocument/2006/relationships/hyperlink" Target="http://pbs.twimg.com/profile_images/378800000395715698/f3bc1df88e100d8ccdaae233a9a000a8_normal.jpeg" TargetMode="External" /><Relationship Id="rId208" Type="http://schemas.openxmlformats.org/officeDocument/2006/relationships/hyperlink" Target="http://pbs.twimg.com/profile_images/1092462836813426688/gSxVGsSr_normal.jpg" TargetMode="External" /><Relationship Id="rId209" Type="http://schemas.openxmlformats.org/officeDocument/2006/relationships/hyperlink" Target="http://pbs.twimg.com/profile_images/1043017987299504128/ad6RXJaK_normal.jpg" TargetMode="External" /><Relationship Id="rId210" Type="http://schemas.openxmlformats.org/officeDocument/2006/relationships/hyperlink" Target="http://pbs.twimg.com/profile_images/680044157688221696/rQf4VApP_normal.png" TargetMode="External" /><Relationship Id="rId211" Type="http://schemas.openxmlformats.org/officeDocument/2006/relationships/hyperlink" Target="http://pbs.twimg.com/profile_images/556480997751918592/pqgE774__normal.jpeg" TargetMode="External" /><Relationship Id="rId212" Type="http://schemas.openxmlformats.org/officeDocument/2006/relationships/hyperlink" Target="http://pbs.twimg.com/profile_images/1113391173622751233/9rRnBcws_normal.png" TargetMode="External" /><Relationship Id="rId213" Type="http://schemas.openxmlformats.org/officeDocument/2006/relationships/hyperlink" Target="http://pbs.twimg.com/profile_images/839748463495639041/RpkGzaCw_normal.jpg" TargetMode="External" /><Relationship Id="rId214" Type="http://schemas.openxmlformats.org/officeDocument/2006/relationships/hyperlink" Target="http://pbs.twimg.com/profile_images/727239253529350144/Syga1r2Z_normal.jpg" TargetMode="External" /><Relationship Id="rId215" Type="http://schemas.openxmlformats.org/officeDocument/2006/relationships/hyperlink" Target="https://twitter.com/karam_bains" TargetMode="External" /><Relationship Id="rId216" Type="http://schemas.openxmlformats.org/officeDocument/2006/relationships/hyperlink" Target="https://twitter.com/mohawkideaworks" TargetMode="External" /><Relationship Id="rId217" Type="http://schemas.openxmlformats.org/officeDocument/2006/relationships/hyperlink" Target="https://twitter.com/synapselifesci" TargetMode="External" /><Relationship Id="rId218" Type="http://schemas.openxmlformats.org/officeDocument/2006/relationships/hyperlink" Target="https://twitter.com/lovecatsdogs55" TargetMode="External" /><Relationship Id="rId219" Type="http://schemas.openxmlformats.org/officeDocument/2006/relationships/hyperlink" Target="https://twitter.com/hamhealthsci" TargetMode="External" /><Relationship Id="rId220" Type="http://schemas.openxmlformats.org/officeDocument/2006/relationships/hyperlink" Target="https://twitter.com/b_a_h_t" TargetMode="External" /><Relationship Id="rId221" Type="http://schemas.openxmlformats.org/officeDocument/2006/relationships/hyperlink" Target="https://twitter.com/chief_innovator" TargetMode="External" /><Relationship Id="rId222" Type="http://schemas.openxmlformats.org/officeDocument/2006/relationships/hyperlink" Target="https://twitter.com/kevin_jackson" TargetMode="External" /><Relationship Id="rId223" Type="http://schemas.openxmlformats.org/officeDocument/2006/relationships/hyperlink" Target="https://twitter.com/alexjadad" TargetMode="External" /><Relationship Id="rId224" Type="http://schemas.openxmlformats.org/officeDocument/2006/relationships/hyperlink" Target="https://twitter.com/colin_hung" TargetMode="External" /><Relationship Id="rId225" Type="http://schemas.openxmlformats.org/officeDocument/2006/relationships/hyperlink" Target="https://twitter.com/egruenwoldt" TargetMode="External" /><Relationship Id="rId226" Type="http://schemas.openxmlformats.org/officeDocument/2006/relationships/hyperlink" Target="https://twitter.com/gilmanfamily" TargetMode="External" /><Relationship Id="rId227" Type="http://schemas.openxmlformats.org/officeDocument/2006/relationships/hyperlink" Target="https://twitter.com/phriresearch" TargetMode="External" /><Relationship Id="rId228" Type="http://schemas.openxmlformats.org/officeDocument/2006/relationships/hyperlink" Target="https://twitter.com/allendavidov" TargetMode="External" /><Relationship Id="rId229" Type="http://schemas.openxmlformats.org/officeDocument/2006/relationships/hyperlink" Target="https://twitter.com/cahohospitals" TargetMode="External" /><Relationship Id="rId230" Type="http://schemas.openxmlformats.org/officeDocument/2006/relationships/hyperlink" Target="https://twitter.com/andydonovancfre" TargetMode="External" /><Relationship Id="rId231" Type="http://schemas.openxmlformats.org/officeDocument/2006/relationships/hyperlink" Target="https://twitter.com/rakhshankamran" TargetMode="External" /><Relationship Id="rId232" Type="http://schemas.openxmlformats.org/officeDocument/2006/relationships/hyperlink" Target="https://twitter.com/cherylr16765704" TargetMode="External" /><Relationship Id="rId233" Type="http://schemas.openxmlformats.org/officeDocument/2006/relationships/hyperlink" Target="https://twitter.com/mbohl07" TargetMode="External" /><Relationship Id="rId234" Type="http://schemas.openxmlformats.org/officeDocument/2006/relationships/hyperlink" Target="https://twitter.com/thepatclifford" TargetMode="External" /><Relationship Id="rId235" Type="http://schemas.openxmlformats.org/officeDocument/2006/relationships/hyperlink" Target="https://twitter.com/southlake_news" TargetMode="External" /><Relationship Id="rId236" Type="http://schemas.openxmlformats.org/officeDocument/2006/relationships/hyperlink" Target="https://twitter.com/magee_on" TargetMode="External" /><Relationship Id="rId237" Type="http://schemas.openxmlformats.org/officeDocument/2006/relationships/hyperlink" Target="https://twitter.com/wpinnovates" TargetMode="External" /><Relationship Id="rId238" Type="http://schemas.openxmlformats.org/officeDocument/2006/relationships/hyperlink" Target="https://twitter.com/iarnavagarwal" TargetMode="External" /><Relationship Id="rId239" Type="http://schemas.openxmlformats.org/officeDocument/2006/relationships/hyperlink" Target="https://twitter.com/laurengogo_w" TargetMode="External" /><Relationship Id="rId240" Type="http://schemas.openxmlformats.org/officeDocument/2006/relationships/hyperlink" Target="https://twitter.com/hamiltonecdev" TargetMode="External" /><Relationship Id="rId241" Type="http://schemas.openxmlformats.org/officeDocument/2006/relationships/hyperlink" Target="https://twitter.com/onthealth" TargetMode="External" /><Relationship Id="rId242" Type="http://schemas.openxmlformats.org/officeDocument/2006/relationships/hyperlink" Target="https://twitter.com/memotext" TargetMode="External" /><Relationship Id="rId243" Type="http://schemas.openxmlformats.org/officeDocument/2006/relationships/hyperlink" Target="https://twitter.com/forahealthyme1" TargetMode="External" /><Relationship Id="rId244" Type="http://schemas.openxmlformats.org/officeDocument/2006/relationships/hyperlink" Target="https://twitter.com/dkemper" TargetMode="External" /><Relationship Id="rId245" Type="http://schemas.openxmlformats.org/officeDocument/2006/relationships/hyperlink" Target="https://twitter.com/mip_hamilton" TargetMode="External" /><Relationship Id="rId246" Type="http://schemas.openxmlformats.org/officeDocument/2006/relationships/hyperlink" Target="https://twitter.com/genevievelea" TargetMode="External" /><Relationship Id="rId247" Type="http://schemas.openxmlformats.org/officeDocument/2006/relationships/hyperlink" Target="https://twitter.com/weirmark" TargetMode="External" /><Relationship Id="rId248" Type="http://schemas.openxmlformats.org/officeDocument/2006/relationships/hyperlink" Target="https://twitter.com/emily_nicholas8" TargetMode="External" /><Relationship Id="rId249" Type="http://schemas.openxmlformats.org/officeDocument/2006/relationships/hyperlink" Target="https://twitter.com/macnursing" TargetMode="External" /><Relationship Id="rId250" Type="http://schemas.openxmlformats.org/officeDocument/2006/relationships/hyperlink" Target="https://twitter.com/marissagbird" TargetMode="External" /><Relationship Id="rId251" Type="http://schemas.openxmlformats.org/officeDocument/2006/relationships/hyperlink" Target="https://twitter.com/williamslaura" TargetMode="External" /><Relationship Id="rId252" Type="http://schemas.openxmlformats.org/officeDocument/2006/relationships/hyperlink" Target="https://twitter.com/rebeccaganann" TargetMode="External" /><Relationship Id="rId253" Type="http://schemas.openxmlformats.org/officeDocument/2006/relationships/hyperlink" Target="https://twitter.com/marysiegner" TargetMode="External" /><Relationship Id="rId254" Type="http://schemas.openxmlformats.org/officeDocument/2006/relationships/hyperlink" Target="https://twitter.com/dbianco_hhsc" TargetMode="External" /><Relationship Id="rId255" Type="http://schemas.openxmlformats.org/officeDocument/2006/relationships/hyperlink" Target="https://twitter.com/drmknatarajan" TargetMode="External" /><Relationship Id="rId256" Type="http://schemas.openxmlformats.org/officeDocument/2006/relationships/hyperlink" Target="https://twitter.com/drrussrd" TargetMode="External" /><Relationship Id="rId257" Type="http://schemas.openxmlformats.org/officeDocument/2006/relationships/hyperlink" Target="https://twitter.com/nityankhanna" TargetMode="External" /><Relationship Id="rId258" Type="http://schemas.openxmlformats.org/officeDocument/2006/relationships/hyperlink" Target="https://twitter.com/katieporter_mba" TargetMode="External" /><Relationship Id="rId259" Type="http://schemas.openxmlformats.org/officeDocument/2006/relationships/hyperlink" Target="https://twitter.com/capticcanada" TargetMode="External" /><Relationship Id="rId260" Type="http://schemas.openxmlformats.org/officeDocument/2006/relationships/hyperlink" Target="https://twitter.com/sugrabai" TargetMode="External" /><Relationship Id="rId261" Type="http://schemas.openxmlformats.org/officeDocument/2006/relationships/hyperlink" Target="https://twitter.com/tavaresfil" TargetMode="External" /><Relationship Id="rId262" Type="http://schemas.openxmlformats.org/officeDocument/2006/relationships/hyperlink" Target="https://twitter.com/solidfooting" TargetMode="External" /><Relationship Id="rId263" Type="http://schemas.openxmlformats.org/officeDocument/2006/relationships/hyperlink" Target="https://twitter.com/calynapettit" TargetMode="External" /><Relationship Id="rId264" Type="http://schemas.openxmlformats.org/officeDocument/2006/relationships/hyperlink" Target="https://twitter.com/mfarrow1960" TargetMode="External" /><Relationship Id="rId265" Type="http://schemas.openxmlformats.org/officeDocument/2006/relationships/hyperlink" Target="https://twitter.com/patricecloutier" TargetMode="External" /><Relationship Id="rId266" Type="http://schemas.openxmlformats.org/officeDocument/2006/relationships/hyperlink" Target="https://twitter.com/gorda_ibm" TargetMode="External" /><Relationship Id="rId267" Type="http://schemas.openxmlformats.org/officeDocument/2006/relationships/hyperlink" Target="https://twitter.com/offordcentre" TargetMode="External" /><Relationship Id="rId268" Type="http://schemas.openxmlformats.org/officeDocument/2006/relationships/hyperlink" Target="https://twitter.com/ymcahbb" TargetMode="External" /><Relationship Id="rId269" Type="http://schemas.openxmlformats.org/officeDocument/2006/relationships/hyperlink" Target="https://twitter.com/mackinprof" TargetMode="External" /><Relationship Id="rId270" Type="http://schemas.openxmlformats.org/officeDocument/2006/relationships/hyperlink" Target="https://twitter.com/otntelemedicine" TargetMode="External" /><Relationship Id="rId271" Type="http://schemas.openxmlformats.org/officeDocument/2006/relationships/hyperlink" Target="https://twitter.com/mcmasterhla" TargetMode="External" /><Relationship Id="rId272" Type="http://schemas.openxmlformats.org/officeDocument/2006/relationships/hyperlink" Target="https://twitter.com/mlgg2" TargetMode="External" /><Relationship Id="rId273" Type="http://schemas.openxmlformats.org/officeDocument/2006/relationships/hyperlink" Target="https://twitter.com/paulsesther" TargetMode="External" /><Relationship Id="rId274" Type="http://schemas.openxmlformats.org/officeDocument/2006/relationships/hyperlink" Target="https://twitter.com/joeristaessen" TargetMode="External" /><Relationship Id="rId275" Type="http://schemas.openxmlformats.org/officeDocument/2006/relationships/hyperlink" Target="https://twitter.com/mobilehealthbe" TargetMode="External" /><Relationship Id="rId276" Type="http://schemas.openxmlformats.org/officeDocument/2006/relationships/hyperlink" Target="https://twitter.com/healthskouts" TargetMode="External" /><Relationship Id="rId277" Type="http://schemas.openxmlformats.org/officeDocument/2006/relationships/hyperlink" Target="https://twitter.com/digitalhealthbe" TargetMode="External" /><Relationship Id="rId278" Type="http://schemas.openxmlformats.org/officeDocument/2006/relationships/hyperlink" Target="https://twitter.com/partena" TargetMode="External" /><Relationship Id="rId279" Type="http://schemas.openxmlformats.org/officeDocument/2006/relationships/hyperlink" Target="https://twitter.com/caring_mobile" TargetMode="External" /><Relationship Id="rId280" Type="http://schemas.openxmlformats.org/officeDocument/2006/relationships/comments" Target="../comments2.xml" /><Relationship Id="rId281" Type="http://schemas.openxmlformats.org/officeDocument/2006/relationships/vmlDrawing" Target="../drawings/vmlDrawing2.vml" /><Relationship Id="rId282" Type="http://schemas.openxmlformats.org/officeDocument/2006/relationships/table" Target="../tables/table2.xml" /><Relationship Id="rId283" Type="http://schemas.openxmlformats.org/officeDocument/2006/relationships/drawing" Target="../drawings/drawing1.xml" /><Relationship Id="rId28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twitter.com/vrtnws/status/1141365149258985473" TargetMode="External" /><Relationship Id="rId2" Type="http://schemas.openxmlformats.org/officeDocument/2006/relationships/hyperlink" Target="https://twitter.com/hamhealthsci/status/1140985311310352385" TargetMode="External" /><Relationship Id="rId3" Type="http://schemas.openxmlformats.org/officeDocument/2006/relationships/hyperlink" Target="https://twitter.com/Stelios_2015/status/1140974532095827971" TargetMode="External" /><Relationship Id="rId4" Type="http://schemas.openxmlformats.org/officeDocument/2006/relationships/hyperlink" Target="https://twitter.com/katieporter_mba/status/1141064365711548416" TargetMode="External" /><Relationship Id="rId5" Type="http://schemas.openxmlformats.org/officeDocument/2006/relationships/hyperlink" Target="https://twitter.com/weirmark/status/1141088301329408000" TargetMode="External" /><Relationship Id="rId6" Type="http://schemas.openxmlformats.org/officeDocument/2006/relationships/hyperlink" Target="https://twitter.com/CAHOhospitals/status/1141052199516160000" TargetMode="External" /><Relationship Id="rId7" Type="http://schemas.openxmlformats.org/officeDocument/2006/relationships/hyperlink" Target="https://twitter.com/hamhealthsci/status/1140985311310352385" TargetMode="External" /><Relationship Id="rId8" Type="http://schemas.openxmlformats.org/officeDocument/2006/relationships/hyperlink" Target="https://twitter.com/Stelios_2015/status/1140974532095827971" TargetMode="External" /><Relationship Id="rId9" Type="http://schemas.openxmlformats.org/officeDocument/2006/relationships/hyperlink" Target="https://twitter.com/CAHOhospitals/status/1141052199516160000" TargetMode="External" /><Relationship Id="rId10" Type="http://schemas.openxmlformats.org/officeDocument/2006/relationships/hyperlink" Target="https://twitter.com/vrtnws/status/1141365149258985473" TargetMode="External" /><Relationship Id="rId11" Type="http://schemas.openxmlformats.org/officeDocument/2006/relationships/hyperlink" Target="https://twitter.com/weirmark/status/1141088301329408000" TargetMode="External" /><Relationship Id="rId12" Type="http://schemas.openxmlformats.org/officeDocument/2006/relationships/hyperlink" Target="https://twitter.com/katieporter_mba/status/1141064365711548416" TargetMode="External" /><Relationship Id="rId13" Type="http://schemas.openxmlformats.org/officeDocument/2006/relationships/table" Target="../tables/table12.xml" /><Relationship Id="rId14" Type="http://schemas.openxmlformats.org/officeDocument/2006/relationships/table" Target="../tables/table13.xml" /><Relationship Id="rId15" Type="http://schemas.openxmlformats.org/officeDocument/2006/relationships/table" Target="../tables/table14.xml" /><Relationship Id="rId16" Type="http://schemas.openxmlformats.org/officeDocument/2006/relationships/table" Target="../tables/table15.xml" /><Relationship Id="rId17" Type="http://schemas.openxmlformats.org/officeDocument/2006/relationships/table" Target="../tables/table16.xml" /><Relationship Id="rId18" Type="http://schemas.openxmlformats.org/officeDocument/2006/relationships/table" Target="../tables/table17.xml" /><Relationship Id="rId19" Type="http://schemas.openxmlformats.org/officeDocument/2006/relationships/table" Target="../tables/table18.xml" /><Relationship Id="rId20"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6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1185</v>
      </c>
      <c r="BB2" s="13" t="s">
        <v>1205</v>
      </c>
      <c r="BC2" s="13" t="s">
        <v>1206</v>
      </c>
      <c r="BD2" s="118" t="s">
        <v>1799</v>
      </c>
      <c r="BE2" s="118" t="s">
        <v>1800</v>
      </c>
      <c r="BF2" s="118" t="s">
        <v>1801</v>
      </c>
      <c r="BG2" s="118" t="s">
        <v>1802</v>
      </c>
      <c r="BH2" s="118" t="s">
        <v>1803</v>
      </c>
      <c r="BI2" s="118" t="s">
        <v>1804</v>
      </c>
      <c r="BJ2" s="118" t="s">
        <v>1805</v>
      </c>
      <c r="BK2" s="118" t="s">
        <v>1806</v>
      </c>
      <c r="BL2" s="118" t="s">
        <v>1807</v>
      </c>
    </row>
    <row r="3" spans="1:64" ht="15" customHeight="1">
      <c r="A3" s="64" t="s">
        <v>212</v>
      </c>
      <c r="B3" s="64" t="s">
        <v>212</v>
      </c>
      <c r="C3" s="65" t="s">
        <v>1812</v>
      </c>
      <c r="D3" s="66">
        <v>3</v>
      </c>
      <c r="E3" s="67" t="s">
        <v>132</v>
      </c>
      <c r="F3" s="68">
        <v>32</v>
      </c>
      <c r="G3" s="65"/>
      <c r="H3" s="69"/>
      <c r="I3" s="70"/>
      <c r="J3" s="70"/>
      <c r="K3" s="34" t="s">
        <v>65</v>
      </c>
      <c r="L3" s="71">
        <v>3</v>
      </c>
      <c r="M3" s="71"/>
      <c r="N3" s="72"/>
      <c r="O3" s="78" t="s">
        <v>176</v>
      </c>
      <c r="P3" s="80">
        <v>43634.567083333335</v>
      </c>
      <c r="Q3" s="78" t="s">
        <v>279</v>
      </c>
      <c r="R3" s="78"/>
      <c r="S3" s="78"/>
      <c r="T3" s="78" t="s">
        <v>365</v>
      </c>
      <c r="U3" s="83" t="s">
        <v>385</v>
      </c>
      <c r="V3" s="83" t="s">
        <v>385</v>
      </c>
      <c r="W3" s="80">
        <v>43634.567083333335</v>
      </c>
      <c r="X3" s="83" t="s">
        <v>466</v>
      </c>
      <c r="Y3" s="78"/>
      <c r="Z3" s="78"/>
      <c r="AA3" s="84" t="s">
        <v>573</v>
      </c>
      <c r="AB3" s="78"/>
      <c r="AC3" s="78" t="b">
        <v>0</v>
      </c>
      <c r="AD3" s="78">
        <v>10</v>
      </c>
      <c r="AE3" s="84" t="s">
        <v>682</v>
      </c>
      <c r="AF3" s="78" t="b">
        <v>0</v>
      </c>
      <c r="AG3" s="78" t="s">
        <v>690</v>
      </c>
      <c r="AH3" s="78"/>
      <c r="AI3" s="84" t="s">
        <v>682</v>
      </c>
      <c r="AJ3" s="78" t="b">
        <v>0</v>
      </c>
      <c r="AK3" s="78">
        <v>0</v>
      </c>
      <c r="AL3" s="84" t="s">
        <v>682</v>
      </c>
      <c r="AM3" s="78" t="s">
        <v>696</v>
      </c>
      <c r="AN3" s="78" t="b">
        <v>0</v>
      </c>
      <c r="AO3" s="84" t="s">
        <v>573</v>
      </c>
      <c r="AP3" s="78" t="s">
        <v>176</v>
      </c>
      <c r="AQ3" s="78">
        <v>0</v>
      </c>
      <c r="AR3" s="78">
        <v>0</v>
      </c>
      <c r="AS3" s="78"/>
      <c r="AT3" s="78"/>
      <c r="AU3" s="78"/>
      <c r="AV3" s="78"/>
      <c r="AW3" s="78"/>
      <c r="AX3" s="78"/>
      <c r="AY3" s="78"/>
      <c r="AZ3" s="78"/>
      <c r="BA3">
        <v>1</v>
      </c>
      <c r="BB3" s="78" t="str">
        <f>REPLACE(INDEX(GroupVertices[Group],MATCH(Edges[[#This Row],[Vertex 1]],GroupVertices[Vertex],0)),1,1,"")</f>
        <v>9</v>
      </c>
      <c r="BC3" s="78" t="str">
        <f>REPLACE(INDEX(GroupVertices[Group],MATCH(Edges[[#This Row],[Vertex 2]],GroupVertices[Vertex],0)),1,1,"")</f>
        <v>9</v>
      </c>
      <c r="BD3" s="48">
        <v>0</v>
      </c>
      <c r="BE3" s="49">
        <v>0</v>
      </c>
      <c r="BF3" s="48">
        <v>0</v>
      </c>
      <c r="BG3" s="49">
        <v>0</v>
      </c>
      <c r="BH3" s="48">
        <v>0</v>
      </c>
      <c r="BI3" s="49">
        <v>0</v>
      </c>
      <c r="BJ3" s="48">
        <v>19</v>
      </c>
      <c r="BK3" s="49">
        <v>100</v>
      </c>
      <c r="BL3" s="48">
        <v>19</v>
      </c>
    </row>
    <row r="4" spans="1:64" ht="15" customHeight="1">
      <c r="A4" s="64" t="s">
        <v>213</v>
      </c>
      <c r="B4" s="64" t="s">
        <v>236</v>
      </c>
      <c r="C4" s="65" t="s">
        <v>1812</v>
      </c>
      <c r="D4" s="66">
        <v>3</v>
      </c>
      <c r="E4" s="67" t="s">
        <v>132</v>
      </c>
      <c r="F4" s="68">
        <v>32</v>
      </c>
      <c r="G4" s="65"/>
      <c r="H4" s="69"/>
      <c r="I4" s="70"/>
      <c r="J4" s="70"/>
      <c r="K4" s="34" t="s">
        <v>65</v>
      </c>
      <c r="L4" s="77">
        <v>4</v>
      </c>
      <c r="M4" s="77"/>
      <c r="N4" s="72"/>
      <c r="O4" s="79" t="s">
        <v>277</v>
      </c>
      <c r="P4" s="81">
        <v>43634.570972222224</v>
      </c>
      <c r="Q4" s="79" t="s">
        <v>280</v>
      </c>
      <c r="R4" s="79"/>
      <c r="S4" s="79"/>
      <c r="T4" s="79"/>
      <c r="U4" s="79"/>
      <c r="V4" s="82" t="s">
        <v>425</v>
      </c>
      <c r="W4" s="81">
        <v>43634.570972222224</v>
      </c>
      <c r="X4" s="82" t="s">
        <v>467</v>
      </c>
      <c r="Y4" s="79"/>
      <c r="Z4" s="79"/>
      <c r="AA4" s="85" t="s">
        <v>574</v>
      </c>
      <c r="AB4" s="79"/>
      <c r="AC4" s="79" t="b">
        <v>0</v>
      </c>
      <c r="AD4" s="79">
        <v>0</v>
      </c>
      <c r="AE4" s="85" t="s">
        <v>682</v>
      </c>
      <c r="AF4" s="79" t="b">
        <v>0</v>
      </c>
      <c r="AG4" s="79" t="s">
        <v>690</v>
      </c>
      <c r="AH4" s="79"/>
      <c r="AI4" s="85" t="s">
        <v>682</v>
      </c>
      <c r="AJ4" s="79" t="b">
        <v>0</v>
      </c>
      <c r="AK4" s="79">
        <v>6</v>
      </c>
      <c r="AL4" s="85" t="s">
        <v>611</v>
      </c>
      <c r="AM4" s="79" t="s">
        <v>696</v>
      </c>
      <c r="AN4" s="79" t="b">
        <v>0</v>
      </c>
      <c r="AO4" s="85" t="s">
        <v>611</v>
      </c>
      <c r="AP4" s="79" t="s">
        <v>176</v>
      </c>
      <c r="AQ4" s="79">
        <v>0</v>
      </c>
      <c r="AR4" s="79">
        <v>0</v>
      </c>
      <c r="AS4" s="79"/>
      <c r="AT4" s="79"/>
      <c r="AU4" s="79"/>
      <c r="AV4" s="79"/>
      <c r="AW4" s="79"/>
      <c r="AX4" s="79"/>
      <c r="AY4" s="79"/>
      <c r="AZ4" s="79"/>
      <c r="BA4">
        <v>1</v>
      </c>
      <c r="BB4" s="78" t="str">
        <f>REPLACE(INDEX(GroupVertices[Group],MATCH(Edges[[#This Row],[Vertex 1]],GroupVertices[Vertex],0)),1,1,"")</f>
        <v>7</v>
      </c>
      <c r="BC4" s="78" t="str">
        <f>REPLACE(INDEX(GroupVertices[Group],MATCH(Edges[[#This Row],[Vertex 2]],GroupVertices[Vertex],0)),1,1,"")</f>
        <v>7</v>
      </c>
      <c r="BD4" s="48">
        <v>1</v>
      </c>
      <c r="BE4" s="49">
        <v>4.545454545454546</v>
      </c>
      <c r="BF4" s="48">
        <v>0</v>
      </c>
      <c r="BG4" s="49">
        <v>0</v>
      </c>
      <c r="BH4" s="48">
        <v>0</v>
      </c>
      <c r="BI4" s="49">
        <v>0</v>
      </c>
      <c r="BJ4" s="48">
        <v>21</v>
      </c>
      <c r="BK4" s="49">
        <v>95.45454545454545</v>
      </c>
      <c r="BL4" s="48">
        <v>22</v>
      </c>
    </row>
    <row r="5" spans="1:64" ht="15">
      <c r="A5" s="64" t="s">
        <v>214</v>
      </c>
      <c r="B5" s="64" t="s">
        <v>239</v>
      </c>
      <c r="C5" s="65" t="s">
        <v>1812</v>
      </c>
      <c r="D5" s="66">
        <v>3</v>
      </c>
      <c r="E5" s="67" t="s">
        <v>132</v>
      </c>
      <c r="F5" s="68">
        <v>32</v>
      </c>
      <c r="G5" s="65"/>
      <c r="H5" s="69"/>
      <c r="I5" s="70"/>
      <c r="J5" s="70"/>
      <c r="K5" s="34" t="s">
        <v>65</v>
      </c>
      <c r="L5" s="77">
        <v>5</v>
      </c>
      <c r="M5" s="77"/>
      <c r="N5" s="72"/>
      <c r="O5" s="79" t="s">
        <v>277</v>
      </c>
      <c r="P5" s="81">
        <v>43634.57133101852</v>
      </c>
      <c r="Q5" s="79" t="s">
        <v>281</v>
      </c>
      <c r="R5" s="79"/>
      <c r="S5" s="79"/>
      <c r="T5" s="79"/>
      <c r="U5" s="79"/>
      <c r="V5" s="82" t="s">
        <v>426</v>
      </c>
      <c r="W5" s="81">
        <v>43634.57133101852</v>
      </c>
      <c r="X5" s="82" t="s">
        <v>468</v>
      </c>
      <c r="Y5" s="79"/>
      <c r="Z5" s="79"/>
      <c r="AA5" s="85" t="s">
        <v>575</v>
      </c>
      <c r="AB5" s="79"/>
      <c r="AC5" s="79" t="b">
        <v>0</v>
      </c>
      <c r="AD5" s="79">
        <v>0</v>
      </c>
      <c r="AE5" s="85" t="s">
        <v>682</v>
      </c>
      <c r="AF5" s="79" t="b">
        <v>0</v>
      </c>
      <c r="AG5" s="79" t="s">
        <v>690</v>
      </c>
      <c r="AH5" s="79"/>
      <c r="AI5" s="85" t="s">
        <v>682</v>
      </c>
      <c r="AJ5" s="79" t="b">
        <v>0</v>
      </c>
      <c r="AK5" s="79">
        <v>4</v>
      </c>
      <c r="AL5" s="85" t="s">
        <v>672</v>
      </c>
      <c r="AM5" s="79" t="s">
        <v>697</v>
      </c>
      <c r="AN5" s="79" t="b">
        <v>0</v>
      </c>
      <c r="AO5" s="85" t="s">
        <v>672</v>
      </c>
      <c r="AP5" s="79" t="s">
        <v>176</v>
      </c>
      <c r="AQ5" s="79">
        <v>0</v>
      </c>
      <c r="AR5" s="79">
        <v>0</v>
      </c>
      <c r="AS5" s="79"/>
      <c r="AT5" s="79"/>
      <c r="AU5" s="79"/>
      <c r="AV5" s="79"/>
      <c r="AW5" s="79"/>
      <c r="AX5" s="79"/>
      <c r="AY5" s="79"/>
      <c r="AZ5" s="79"/>
      <c r="BA5">
        <v>1</v>
      </c>
      <c r="BB5" s="78" t="str">
        <f>REPLACE(INDEX(GroupVertices[Group],MATCH(Edges[[#This Row],[Vertex 1]],GroupVertices[Vertex],0)),1,1,"")</f>
        <v>2</v>
      </c>
      <c r="BC5" s="78" t="str">
        <f>REPLACE(INDEX(GroupVertices[Group],MATCH(Edges[[#This Row],[Vertex 2]],GroupVertices[Vertex],0)),1,1,"")</f>
        <v>2</v>
      </c>
      <c r="BD5" s="48">
        <v>1</v>
      </c>
      <c r="BE5" s="49">
        <v>5.2631578947368425</v>
      </c>
      <c r="BF5" s="48">
        <v>0</v>
      </c>
      <c r="BG5" s="49">
        <v>0</v>
      </c>
      <c r="BH5" s="48">
        <v>0</v>
      </c>
      <c r="BI5" s="49">
        <v>0</v>
      </c>
      <c r="BJ5" s="48">
        <v>18</v>
      </c>
      <c r="BK5" s="49">
        <v>94.73684210526316</v>
      </c>
      <c r="BL5" s="48">
        <v>19</v>
      </c>
    </row>
    <row r="6" spans="1:64" ht="15">
      <c r="A6" s="64" t="s">
        <v>215</v>
      </c>
      <c r="B6" s="64" t="s">
        <v>265</v>
      </c>
      <c r="C6" s="65" t="s">
        <v>1812</v>
      </c>
      <c r="D6" s="66">
        <v>3</v>
      </c>
      <c r="E6" s="67" t="s">
        <v>132</v>
      </c>
      <c r="F6" s="68">
        <v>32</v>
      </c>
      <c r="G6" s="65"/>
      <c r="H6" s="69"/>
      <c r="I6" s="70"/>
      <c r="J6" s="70"/>
      <c r="K6" s="34" t="s">
        <v>65</v>
      </c>
      <c r="L6" s="77">
        <v>6</v>
      </c>
      <c r="M6" s="77"/>
      <c r="N6" s="72"/>
      <c r="O6" s="79" t="s">
        <v>277</v>
      </c>
      <c r="P6" s="81">
        <v>43634.58136574074</v>
      </c>
      <c r="Q6" s="79" t="s">
        <v>282</v>
      </c>
      <c r="R6" s="79"/>
      <c r="S6" s="79"/>
      <c r="T6" s="79" t="s">
        <v>365</v>
      </c>
      <c r="U6" s="82" t="s">
        <v>386</v>
      </c>
      <c r="V6" s="82" t="s">
        <v>386</v>
      </c>
      <c r="W6" s="81">
        <v>43634.58136574074</v>
      </c>
      <c r="X6" s="82" t="s">
        <v>469</v>
      </c>
      <c r="Y6" s="79"/>
      <c r="Z6" s="79"/>
      <c r="AA6" s="85" t="s">
        <v>576</v>
      </c>
      <c r="AB6" s="79"/>
      <c r="AC6" s="79" t="b">
        <v>0</v>
      </c>
      <c r="AD6" s="79">
        <v>7</v>
      </c>
      <c r="AE6" s="85" t="s">
        <v>682</v>
      </c>
      <c r="AF6" s="79" t="b">
        <v>0</v>
      </c>
      <c r="AG6" s="79" t="s">
        <v>690</v>
      </c>
      <c r="AH6" s="79"/>
      <c r="AI6" s="85" t="s">
        <v>682</v>
      </c>
      <c r="AJ6" s="79" t="b">
        <v>0</v>
      </c>
      <c r="AK6" s="79">
        <v>0</v>
      </c>
      <c r="AL6" s="85" t="s">
        <v>682</v>
      </c>
      <c r="AM6" s="79" t="s">
        <v>696</v>
      </c>
      <c r="AN6" s="79" t="b">
        <v>0</v>
      </c>
      <c r="AO6" s="85" t="s">
        <v>576</v>
      </c>
      <c r="AP6" s="79" t="s">
        <v>176</v>
      </c>
      <c r="AQ6" s="79">
        <v>0</v>
      </c>
      <c r="AR6" s="79">
        <v>0</v>
      </c>
      <c r="AS6" s="79" t="s">
        <v>704</v>
      </c>
      <c r="AT6" s="79" t="s">
        <v>706</v>
      </c>
      <c r="AU6" s="79" t="s">
        <v>707</v>
      </c>
      <c r="AV6" s="79" t="s">
        <v>708</v>
      </c>
      <c r="AW6" s="79" t="s">
        <v>710</v>
      </c>
      <c r="AX6" s="79" t="s">
        <v>708</v>
      </c>
      <c r="AY6" s="79" t="s">
        <v>713</v>
      </c>
      <c r="AZ6" s="82" t="s">
        <v>715</v>
      </c>
      <c r="BA6">
        <v>1</v>
      </c>
      <c r="BB6" s="78" t="str">
        <f>REPLACE(INDEX(GroupVertices[Group],MATCH(Edges[[#This Row],[Vertex 1]],GroupVertices[Vertex],0)),1,1,"")</f>
        <v>1</v>
      </c>
      <c r="BC6" s="78" t="str">
        <f>REPLACE(INDEX(GroupVertices[Group],MATCH(Edges[[#This Row],[Vertex 2]],GroupVertices[Vertex],0)),1,1,"")</f>
        <v>1</v>
      </c>
      <c r="BD6" s="48">
        <v>0</v>
      </c>
      <c r="BE6" s="49">
        <v>0</v>
      </c>
      <c r="BF6" s="48">
        <v>0</v>
      </c>
      <c r="BG6" s="49">
        <v>0</v>
      </c>
      <c r="BH6" s="48">
        <v>0</v>
      </c>
      <c r="BI6" s="49">
        <v>0</v>
      </c>
      <c r="BJ6" s="48">
        <v>9</v>
      </c>
      <c r="BK6" s="49">
        <v>100</v>
      </c>
      <c r="BL6" s="48">
        <v>9</v>
      </c>
    </row>
    <row r="7" spans="1:64" ht="15">
      <c r="A7" s="64" t="s">
        <v>216</v>
      </c>
      <c r="B7" s="64" t="s">
        <v>266</v>
      </c>
      <c r="C7" s="65" t="s">
        <v>1812</v>
      </c>
      <c r="D7" s="66">
        <v>3</v>
      </c>
      <c r="E7" s="67" t="s">
        <v>132</v>
      </c>
      <c r="F7" s="68">
        <v>32</v>
      </c>
      <c r="G7" s="65"/>
      <c r="H7" s="69"/>
      <c r="I7" s="70"/>
      <c r="J7" s="70"/>
      <c r="K7" s="34" t="s">
        <v>65</v>
      </c>
      <c r="L7" s="77">
        <v>7</v>
      </c>
      <c r="M7" s="77"/>
      <c r="N7" s="72"/>
      <c r="O7" s="79" t="s">
        <v>277</v>
      </c>
      <c r="P7" s="81">
        <v>43634.58688657408</v>
      </c>
      <c r="Q7" s="79" t="s">
        <v>283</v>
      </c>
      <c r="R7" s="79"/>
      <c r="S7" s="79"/>
      <c r="T7" s="79" t="s">
        <v>365</v>
      </c>
      <c r="U7" s="79"/>
      <c r="V7" s="82" t="s">
        <v>427</v>
      </c>
      <c r="W7" s="81">
        <v>43634.58688657408</v>
      </c>
      <c r="X7" s="82" t="s">
        <v>470</v>
      </c>
      <c r="Y7" s="79"/>
      <c r="Z7" s="79"/>
      <c r="AA7" s="85" t="s">
        <v>577</v>
      </c>
      <c r="AB7" s="79"/>
      <c r="AC7" s="79" t="b">
        <v>0</v>
      </c>
      <c r="AD7" s="79">
        <v>0</v>
      </c>
      <c r="AE7" s="85" t="s">
        <v>682</v>
      </c>
      <c r="AF7" s="79" t="b">
        <v>0</v>
      </c>
      <c r="AG7" s="79" t="s">
        <v>690</v>
      </c>
      <c r="AH7" s="79"/>
      <c r="AI7" s="85" t="s">
        <v>682</v>
      </c>
      <c r="AJ7" s="79" t="b">
        <v>0</v>
      </c>
      <c r="AK7" s="79">
        <v>2</v>
      </c>
      <c r="AL7" s="85" t="s">
        <v>600</v>
      </c>
      <c r="AM7" s="79" t="s">
        <v>698</v>
      </c>
      <c r="AN7" s="79" t="b">
        <v>0</v>
      </c>
      <c r="AO7" s="85" t="s">
        <v>600</v>
      </c>
      <c r="AP7" s="79" t="s">
        <v>176</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1</v>
      </c>
      <c r="BD7" s="48"/>
      <c r="BE7" s="49"/>
      <c r="BF7" s="48"/>
      <c r="BG7" s="49"/>
      <c r="BH7" s="48"/>
      <c r="BI7" s="49"/>
      <c r="BJ7" s="48"/>
      <c r="BK7" s="49"/>
      <c r="BL7" s="48"/>
    </row>
    <row r="8" spans="1:64" ht="15">
      <c r="A8" s="64" t="s">
        <v>216</v>
      </c>
      <c r="B8" s="64" t="s">
        <v>230</v>
      </c>
      <c r="C8" s="65" t="s">
        <v>1812</v>
      </c>
      <c r="D8" s="66">
        <v>3</v>
      </c>
      <c r="E8" s="67" t="s">
        <v>132</v>
      </c>
      <c r="F8" s="68">
        <v>32</v>
      </c>
      <c r="G8" s="65"/>
      <c r="H8" s="69"/>
      <c r="I8" s="70"/>
      <c r="J8" s="70"/>
      <c r="K8" s="34" t="s">
        <v>65</v>
      </c>
      <c r="L8" s="77">
        <v>8</v>
      </c>
      <c r="M8" s="77"/>
      <c r="N8" s="72"/>
      <c r="O8" s="79" t="s">
        <v>277</v>
      </c>
      <c r="P8" s="81">
        <v>43634.58688657408</v>
      </c>
      <c r="Q8" s="79" t="s">
        <v>283</v>
      </c>
      <c r="R8" s="79"/>
      <c r="S8" s="79"/>
      <c r="T8" s="79" t="s">
        <v>365</v>
      </c>
      <c r="U8" s="79"/>
      <c r="V8" s="82" t="s">
        <v>427</v>
      </c>
      <c r="W8" s="81">
        <v>43634.58688657408</v>
      </c>
      <c r="X8" s="82" t="s">
        <v>470</v>
      </c>
      <c r="Y8" s="79"/>
      <c r="Z8" s="79"/>
      <c r="AA8" s="85" t="s">
        <v>577</v>
      </c>
      <c r="AB8" s="79"/>
      <c r="AC8" s="79" t="b">
        <v>0</v>
      </c>
      <c r="AD8" s="79">
        <v>0</v>
      </c>
      <c r="AE8" s="85" t="s">
        <v>682</v>
      </c>
      <c r="AF8" s="79" t="b">
        <v>0</v>
      </c>
      <c r="AG8" s="79" t="s">
        <v>690</v>
      </c>
      <c r="AH8" s="79"/>
      <c r="AI8" s="85" t="s">
        <v>682</v>
      </c>
      <c r="AJ8" s="79" t="b">
        <v>0</v>
      </c>
      <c r="AK8" s="79">
        <v>2</v>
      </c>
      <c r="AL8" s="85" t="s">
        <v>600</v>
      </c>
      <c r="AM8" s="79" t="s">
        <v>698</v>
      </c>
      <c r="AN8" s="79" t="b">
        <v>0</v>
      </c>
      <c r="AO8" s="85" t="s">
        <v>600</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v>0</v>
      </c>
      <c r="BE8" s="49">
        <v>0</v>
      </c>
      <c r="BF8" s="48">
        <v>1</v>
      </c>
      <c r="BG8" s="49">
        <v>5.2631578947368425</v>
      </c>
      <c r="BH8" s="48">
        <v>0</v>
      </c>
      <c r="BI8" s="49">
        <v>0</v>
      </c>
      <c r="BJ8" s="48">
        <v>18</v>
      </c>
      <c r="BK8" s="49">
        <v>94.73684210526316</v>
      </c>
      <c r="BL8" s="48">
        <v>19</v>
      </c>
    </row>
    <row r="9" spans="1:64" ht="15">
      <c r="A9" s="64" t="s">
        <v>217</v>
      </c>
      <c r="B9" s="64" t="s">
        <v>247</v>
      </c>
      <c r="C9" s="65" t="s">
        <v>1812</v>
      </c>
      <c r="D9" s="66">
        <v>3</v>
      </c>
      <c r="E9" s="67" t="s">
        <v>132</v>
      </c>
      <c r="F9" s="68">
        <v>32</v>
      </c>
      <c r="G9" s="65"/>
      <c r="H9" s="69"/>
      <c r="I9" s="70"/>
      <c r="J9" s="70"/>
      <c r="K9" s="34" t="s">
        <v>65</v>
      </c>
      <c r="L9" s="77">
        <v>9</v>
      </c>
      <c r="M9" s="77"/>
      <c r="N9" s="72"/>
      <c r="O9" s="79" t="s">
        <v>277</v>
      </c>
      <c r="P9" s="81">
        <v>43634.60753472222</v>
      </c>
      <c r="Q9" s="79" t="s">
        <v>284</v>
      </c>
      <c r="R9" s="79"/>
      <c r="S9" s="79"/>
      <c r="T9" s="79"/>
      <c r="U9" s="79"/>
      <c r="V9" s="82" t="s">
        <v>428</v>
      </c>
      <c r="W9" s="81">
        <v>43634.60753472222</v>
      </c>
      <c r="X9" s="82" t="s">
        <v>471</v>
      </c>
      <c r="Y9" s="79"/>
      <c r="Z9" s="79"/>
      <c r="AA9" s="85" t="s">
        <v>578</v>
      </c>
      <c r="AB9" s="79"/>
      <c r="AC9" s="79" t="b">
        <v>0</v>
      </c>
      <c r="AD9" s="79">
        <v>0</v>
      </c>
      <c r="AE9" s="85" t="s">
        <v>682</v>
      </c>
      <c r="AF9" s="79" t="b">
        <v>0</v>
      </c>
      <c r="AG9" s="79" t="s">
        <v>690</v>
      </c>
      <c r="AH9" s="79"/>
      <c r="AI9" s="85" t="s">
        <v>682</v>
      </c>
      <c r="AJ9" s="79" t="b">
        <v>0</v>
      </c>
      <c r="AK9" s="79">
        <v>1</v>
      </c>
      <c r="AL9" s="85" t="s">
        <v>636</v>
      </c>
      <c r="AM9" s="79" t="s">
        <v>699</v>
      </c>
      <c r="AN9" s="79" t="b">
        <v>0</v>
      </c>
      <c r="AO9" s="85" t="s">
        <v>636</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v>0</v>
      </c>
      <c r="BE9" s="49">
        <v>0</v>
      </c>
      <c r="BF9" s="48">
        <v>0</v>
      </c>
      <c r="BG9" s="49">
        <v>0</v>
      </c>
      <c r="BH9" s="48">
        <v>0</v>
      </c>
      <c r="BI9" s="49">
        <v>0</v>
      </c>
      <c r="BJ9" s="48">
        <v>25</v>
      </c>
      <c r="BK9" s="49">
        <v>100</v>
      </c>
      <c r="BL9" s="48">
        <v>25</v>
      </c>
    </row>
    <row r="10" spans="1:64" ht="15">
      <c r="A10" s="64" t="s">
        <v>218</v>
      </c>
      <c r="B10" s="64" t="s">
        <v>239</v>
      </c>
      <c r="C10" s="65" t="s">
        <v>1812</v>
      </c>
      <c r="D10" s="66">
        <v>3</v>
      </c>
      <c r="E10" s="67" t="s">
        <v>132</v>
      </c>
      <c r="F10" s="68">
        <v>32</v>
      </c>
      <c r="G10" s="65"/>
      <c r="H10" s="69"/>
      <c r="I10" s="70"/>
      <c r="J10" s="70"/>
      <c r="K10" s="34" t="s">
        <v>65</v>
      </c>
      <c r="L10" s="77">
        <v>10</v>
      </c>
      <c r="M10" s="77"/>
      <c r="N10" s="72"/>
      <c r="O10" s="79" t="s">
        <v>277</v>
      </c>
      <c r="P10" s="81">
        <v>43634.62112268519</v>
      </c>
      <c r="Q10" s="79" t="s">
        <v>281</v>
      </c>
      <c r="R10" s="79"/>
      <c r="S10" s="79"/>
      <c r="T10" s="79"/>
      <c r="U10" s="79"/>
      <c r="V10" s="82" t="s">
        <v>429</v>
      </c>
      <c r="W10" s="81">
        <v>43634.62112268519</v>
      </c>
      <c r="X10" s="82" t="s">
        <v>472</v>
      </c>
      <c r="Y10" s="79"/>
      <c r="Z10" s="79"/>
      <c r="AA10" s="85" t="s">
        <v>579</v>
      </c>
      <c r="AB10" s="79"/>
      <c r="AC10" s="79" t="b">
        <v>0</v>
      </c>
      <c r="AD10" s="79">
        <v>0</v>
      </c>
      <c r="AE10" s="85" t="s">
        <v>682</v>
      </c>
      <c r="AF10" s="79" t="b">
        <v>0</v>
      </c>
      <c r="AG10" s="79" t="s">
        <v>690</v>
      </c>
      <c r="AH10" s="79"/>
      <c r="AI10" s="85" t="s">
        <v>682</v>
      </c>
      <c r="AJ10" s="79" t="b">
        <v>0</v>
      </c>
      <c r="AK10" s="79">
        <v>4</v>
      </c>
      <c r="AL10" s="85" t="s">
        <v>672</v>
      </c>
      <c r="AM10" s="79" t="s">
        <v>699</v>
      </c>
      <c r="AN10" s="79" t="b">
        <v>0</v>
      </c>
      <c r="AO10" s="85" t="s">
        <v>672</v>
      </c>
      <c r="AP10" s="79" t="s">
        <v>176</v>
      </c>
      <c r="AQ10" s="79">
        <v>0</v>
      </c>
      <c r="AR10" s="79">
        <v>0</v>
      </c>
      <c r="AS10" s="79"/>
      <c r="AT10" s="79"/>
      <c r="AU10" s="79"/>
      <c r="AV10" s="79"/>
      <c r="AW10" s="79"/>
      <c r="AX10" s="79"/>
      <c r="AY10" s="79"/>
      <c r="AZ10" s="79"/>
      <c r="BA10">
        <v>1</v>
      </c>
      <c r="BB10" s="78" t="str">
        <f>REPLACE(INDEX(GroupVertices[Group],MATCH(Edges[[#This Row],[Vertex 1]],GroupVertices[Vertex],0)),1,1,"")</f>
        <v>2</v>
      </c>
      <c r="BC10" s="78" t="str">
        <f>REPLACE(INDEX(GroupVertices[Group],MATCH(Edges[[#This Row],[Vertex 2]],GroupVertices[Vertex],0)),1,1,"")</f>
        <v>2</v>
      </c>
      <c r="BD10" s="48">
        <v>1</v>
      </c>
      <c r="BE10" s="49">
        <v>5.2631578947368425</v>
      </c>
      <c r="BF10" s="48">
        <v>0</v>
      </c>
      <c r="BG10" s="49">
        <v>0</v>
      </c>
      <c r="BH10" s="48">
        <v>0</v>
      </c>
      <c r="BI10" s="49">
        <v>0</v>
      </c>
      <c r="BJ10" s="48">
        <v>18</v>
      </c>
      <c r="BK10" s="49">
        <v>94.73684210526316</v>
      </c>
      <c r="BL10" s="48">
        <v>19</v>
      </c>
    </row>
    <row r="11" spans="1:64" ht="15">
      <c r="A11" s="64" t="s">
        <v>219</v>
      </c>
      <c r="B11" s="64" t="s">
        <v>239</v>
      </c>
      <c r="C11" s="65" t="s">
        <v>1812</v>
      </c>
      <c r="D11" s="66">
        <v>3</v>
      </c>
      <c r="E11" s="67" t="s">
        <v>132</v>
      </c>
      <c r="F11" s="68">
        <v>32</v>
      </c>
      <c r="G11" s="65"/>
      <c r="H11" s="69"/>
      <c r="I11" s="70"/>
      <c r="J11" s="70"/>
      <c r="K11" s="34" t="s">
        <v>65</v>
      </c>
      <c r="L11" s="77">
        <v>11</v>
      </c>
      <c r="M11" s="77"/>
      <c r="N11" s="72"/>
      <c r="O11" s="79" t="s">
        <v>277</v>
      </c>
      <c r="P11" s="81">
        <v>43634.69275462963</v>
      </c>
      <c r="Q11" s="79" t="s">
        <v>285</v>
      </c>
      <c r="R11" s="79"/>
      <c r="S11" s="79"/>
      <c r="T11" s="79" t="s">
        <v>366</v>
      </c>
      <c r="U11" s="79"/>
      <c r="V11" s="82" t="s">
        <v>430</v>
      </c>
      <c r="W11" s="81">
        <v>43634.69275462963</v>
      </c>
      <c r="X11" s="82" t="s">
        <v>473</v>
      </c>
      <c r="Y11" s="79"/>
      <c r="Z11" s="79"/>
      <c r="AA11" s="85" t="s">
        <v>580</v>
      </c>
      <c r="AB11" s="79"/>
      <c r="AC11" s="79" t="b">
        <v>0</v>
      </c>
      <c r="AD11" s="79">
        <v>0</v>
      </c>
      <c r="AE11" s="85" t="s">
        <v>682</v>
      </c>
      <c r="AF11" s="79" t="b">
        <v>0</v>
      </c>
      <c r="AG11" s="79" t="s">
        <v>690</v>
      </c>
      <c r="AH11" s="79"/>
      <c r="AI11" s="85" t="s">
        <v>682</v>
      </c>
      <c r="AJ11" s="79" t="b">
        <v>0</v>
      </c>
      <c r="AK11" s="79">
        <v>2</v>
      </c>
      <c r="AL11" s="85" t="s">
        <v>624</v>
      </c>
      <c r="AM11" s="79" t="s">
        <v>696</v>
      </c>
      <c r="AN11" s="79" t="b">
        <v>0</v>
      </c>
      <c r="AO11" s="85" t="s">
        <v>624</v>
      </c>
      <c r="AP11" s="79" t="s">
        <v>176</v>
      </c>
      <c r="AQ11" s="79">
        <v>0</v>
      </c>
      <c r="AR11" s="79">
        <v>0</v>
      </c>
      <c r="AS11" s="79"/>
      <c r="AT11" s="79"/>
      <c r="AU11" s="79"/>
      <c r="AV11" s="79"/>
      <c r="AW11" s="79"/>
      <c r="AX11" s="79"/>
      <c r="AY11" s="79"/>
      <c r="AZ11" s="79"/>
      <c r="BA11">
        <v>1</v>
      </c>
      <c r="BB11" s="78" t="str">
        <f>REPLACE(INDEX(GroupVertices[Group],MATCH(Edges[[#This Row],[Vertex 1]],GroupVertices[Vertex],0)),1,1,"")</f>
        <v>4</v>
      </c>
      <c r="BC11" s="78" t="str">
        <f>REPLACE(INDEX(GroupVertices[Group],MATCH(Edges[[#This Row],[Vertex 2]],GroupVertices[Vertex],0)),1,1,"")</f>
        <v>2</v>
      </c>
      <c r="BD11" s="48"/>
      <c r="BE11" s="49"/>
      <c r="BF11" s="48"/>
      <c r="BG11" s="49"/>
      <c r="BH11" s="48"/>
      <c r="BI11" s="49"/>
      <c r="BJ11" s="48"/>
      <c r="BK11" s="49"/>
      <c r="BL11" s="48"/>
    </row>
    <row r="12" spans="1:64" ht="15">
      <c r="A12" s="64" t="s">
        <v>219</v>
      </c>
      <c r="B12" s="64" t="s">
        <v>229</v>
      </c>
      <c r="C12" s="65" t="s">
        <v>1812</v>
      </c>
      <c r="D12" s="66">
        <v>3</v>
      </c>
      <c r="E12" s="67" t="s">
        <v>132</v>
      </c>
      <c r="F12" s="68">
        <v>32</v>
      </c>
      <c r="G12" s="65"/>
      <c r="H12" s="69"/>
      <c r="I12" s="70"/>
      <c r="J12" s="70"/>
      <c r="K12" s="34" t="s">
        <v>65</v>
      </c>
      <c r="L12" s="77">
        <v>12</v>
      </c>
      <c r="M12" s="77"/>
      <c r="N12" s="72"/>
      <c r="O12" s="79" t="s">
        <v>277</v>
      </c>
      <c r="P12" s="81">
        <v>43634.69275462963</v>
      </c>
      <c r="Q12" s="79" t="s">
        <v>285</v>
      </c>
      <c r="R12" s="79"/>
      <c r="S12" s="79"/>
      <c r="T12" s="79" t="s">
        <v>366</v>
      </c>
      <c r="U12" s="79"/>
      <c r="V12" s="82" t="s">
        <v>430</v>
      </c>
      <c r="W12" s="81">
        <v>43634.69275462963</v>
      </c>
      <c r="X12" s="82" t="s">
        <v>473</v>
      </c>
      <c r="Y12" s="79"/>
      <c r="Z12" s="79"/>
      <c r="AA12" s="85" t="s">
        <v>580</v>
      </c>
      <c r="AB12" s="79"/>
      <c r="AC12" s="79" t="b">
        <v>0</v>
      </c>
      <c r="AD12" s="79">
        <v>0</v>
      </c>
      <c r="AE12" s="85" t="s">
        <v>682</v>
      </c>
      <c r="AF12" s="79" t="b">
        <v>0</v>
      </c>
      <c r="AG12" s="79" t="s">
        <v>690</v>
      </c>
      <c r="AH12" s="79"/>
      <c r="AI12" s="85" t="s">
        <v>682</v>
      </c>
      <c r="AJ12" s="79" t="b">
        <v>0</v>
      </c>
      <c r="AK12" s="79">
        <v>2</v>
      </c>
      <c r="AL12" s="85" t="s">
        <v>624</v>
      </c>
      <c r="AM12" s="79" t="s">
        <v>696</v>
      </c>
      <c r="AN12" s="79" t="b">
        <v>0</v>
      </c>
      <c r="AO12" s="85" t="s">
        <v>624</v>
      </c>
      <c r="AP12" s="79" t="s">
        <v>176</v>
      </c>
      <c r="AQ12" s="79">
        <v>0</v>
      </c>
      <c r="AR12" s="79">
        <v>0</v>
      </c>
      <c r="AS12" s="79"/>
      <c r="AT12" s="79"/>
      <c r="AU12" s="79"/>
      <c r="AV12" s="79"/>
      <c r="AW12" s="79"/>
      <c r="AX12" s="79"/>
      <c r="AY12" s="79"/>
      <c r="AZ12" s="79"/>
      <c r="BA12">
        <v>1</v>
      </c>
      <c r="BB12" s="78" t="str">
        <f>REPLACE(INDEX(GroupVertices[Group],MATCH(Edges[[#This Row],[Vertex 1]],GroupVertices[Vertex],0)),1,1,"")</f>
        <v>4</v>
      </c>
      <c r="BC12" s="78" t="str">
        <f>REPLACE(INDEX(GroupVertices[Group],MATCH(Edges[[#This Row],[Vertex 2]],GroupVertices[Vertex],0)),1,1,"")</f>
        <v>4</v>
      </c>
      <c r="BD12" s="48">
        <v>1</v>
      </c>
      <c r="BE12" s="49">
        <v>4.761904761904762</v>
      </c>
      <c r="BF12" s="48">
        <v>0</v>
      </c>
      <c r="BG12" s="49">
        <v>0</v>
      </c>
      <c r="BH12" s="48">
        <v>0</v>
      </c>
      <c r="BI12" s="49">
        <v>0</v>
      </c>
      <c r="BJ12" s="48">
        <v>20</v>
      </c>
      <c r="BK12" s="49">
        <v>95.23809523809524</v>
      </c>
      <c r="BL12" s="48">
        <v>21</v>
      </c>
    </row>
    <row r="13" spans="1:64" ht="15">
      <c r="A13" s="64" t="s">
        <v>220</v>
      </c>
      <c r="B13" s="64" t="s">
        <v>236</v>
      </c>
      <c r="C13" s="65" t="s">
        <v>1812</v>
      </c>
      <c r="D13" s="66">
        <v>3</v>
      </c>
      <c r="E13" s="67" t="s">
        <v>132</v>
      </c>
      <c r="F13" s="68">
        <v>32</v>
      </c>
      <c r="G13" s="65"/>
      <c r="H13" s="69"/>
      <c r="I13" s="70"/>
      <c r="J13" s="70"/>
      <c r="K13" s="34" t="s">
        <v>65</v>
      </c>
      <c r="L13" s="77">
        <v>13</v>
      </c>
      <c r="M13" s="77"/>
      <c r="N13" s="72"/>
      <c r="O13" s="79" t="s">
        <v>277</v>
      </c>
      <c r="P13" s="81">
        <v>43634.57828703704</v>
      </c>
      <c r="Q13" s="79" t="s">
        <v>280</v>
      </c>
      <c r="R13" s="79"/>
      <c r="S13" s="79"/>
      <c r="T13" s="79"/>
      <c r="U13" s="79"/>
      <c r="V13" s="82" t="s">
        <v>431</v>
      </c>
      <c r="W13" s="81">
        <v>43634.57828703704</v>
      </c>
      <c r="X13" s="82" t="s">
        <v>474</v>
      </c>
      <c r="Y13" s="79"/>
      <c r="Z13" s="79"/>
      <c r="AA13" s="85" t="s">
        <v>581</v>
      </c>
      <c r="AB13" s="79"/>
      <c r="AC13" s="79" t="b">
        <v>0</v>
      </c>
      <c r="AD13" s="79">
        <v>0</v>
      </c>
      <c r="AE13" s="85" t="s">
        <v>682</v>
      </c>
      <c r="AF13" s="79" t="b">
        <v>0</v>
      </c>
      <c r="AG13" s="79" t="s">
        <v>690</v>
      </c>
      <c r="AH13" s="79"/>
      <c r="AI13" s="85" t="s">
        <v>682</v>
      </c>
      <c r="AJ13" s="79" t="b">
        <v>0</v>
      </c>
      <c r="AK13" s="79">
        <v>6</v>
      </c>
      <c r="AL13" s="85" t="s">
        <v>611</v>
      </c>
      <c r="AM13" s="79" t="s">
        <v>700</v>
      </c>
      <c r="AN13" s="79" t="b">
        <v>0</v>
      </c>
      <c r="AO13" s="85" t="s">
        <v>611</v>
      </c>
      <c r="AP13" s="79" t="s">
        <v>176</v>
      </c>
      <c r="AQ13" s="79">
        <v>0</v>
      </c>
      <c r="AR13" s="79">
        <v>0</v>
      </c>
      <c r="AS13" s="79"/>
      <c r="AT13" s="79"/>
      <c r="AU13" s="79"/>
      <c r="AV13" s="79"/>
      <c r="AW13" s="79"/>
      <c r="AX13" s="79"/>
      <c r="AY13" s="79"/>
      <c r="AZ13" s="79"/>
      <c r="BA13">
        <v>1</v>
      </c>
      <c r="BB13" s="78" t="str">
        <f>REPLACE(INDEX(GroupVertices[Group],MATCH(Edges[[#This Row],[Vertex 1]],GroupVertices[Vertex],0)),1,1,"")</f>
        <v>7</v>
      </c>
      <c r="BC13" s="78" t="str">
        <f>REPLACE(INDEX(GroupVertices[Group],MATCH(Edges[[#This Row],[Vertex 2]],GroupVertices[Vertex],0)),1,1,"")</f>
        <v>7</v>
      </c>
      <c r="BD13" s="48">
        <v>1</v>
      </c>
      <c r="BE13" s="49">
        <v>4.545454545454546</v>
      </c>
      <c r="BF13" s="48">
        <v>0</v>
      </c>
      <c r="BG13" s="49">
        <v>0</v>
      </c>
      <c r="BH13" s="48">
        <v>0</v>
      </c>
      <c r="BI13" s="49">
        <v>0</v>
      </c>
      <c r="BJ13" s="48">
        <v>21</v>
      </c>
      <c r="BK13" s="49">
        <v>95.45454545454545</v>
      </c>
      <c r="BL13" s="48">
        <v>22</v>
      </c>
    </row>
    <row r="14" spans="1:64" ht="15">
      <c r="A14" s="64" t="s">
        <v>220</v>
      </c>
      <c r="B14" s="64" t="s">
        <v>239</v>
      </c>
      <c r="C14" s="65" t="s">
        <v>1812</v>
      </c>
      <c r="D14" s="66">
        <v>3</v>
      </c>
      <c r="E14" s="67" t="s">
        <v>132</v>
      </c>
      <c r="F14" s="68">
        <v>32</v>
      </c>
      <c r="G14" s="65"/>
      <c r="H14" s="69"/>
      <c r="I14" s="70"/>
      <c r="J14" s="70"/>
      <c r="K14" s="34" t="s">
        <v>65</v>
      </c>
      <c r="L14" s="77">
        <v>14</v>
      </c>
      <c r="M14" s="77"/>
      <c r="N14" s="72"/>
      <c r="O14" s="79" t="s">
        <v>277</v>
      </c>
      <c r="P14" s="81">
        <v>43634.695601851854</v>
      </c>
      <c r="Q14" s="79" t="s">
        <v>285</v>
      </c>
      <c r="R14" s="79"/>
      <c r="S14" s="79"/>
      <c r="T14" s="79" t="s">
        <v>366</v>
      </c>
      <c r="U14" s="79"/>
      <c r="V14" s="82" t="s">
        <v>431</v>
      </c>
      <c r="W14" s="81">
        <v>43634.695601851854</v>
      </c>
      <c r="X14" s="82" t="s">
        <v>475</v>
      </c>
      <c r="Y14" s="79"/>
      <c r="Z14" s="79"/>
      <c r="AA14" s="85" t="s">
        <v>582</v>
      </c>
      <c r="AB14" s="79"/>
      <c r="AC14" s="79" t="b">
        <v>0</v>
      </c>
      <c r="AD14" s="79">
        <v>0</v>
      </c>
      <c r="AE14" s="85" t="s">
        <v>682</v>
      </c>
      <c r="AF14" s="79" t="b">
        <v>0</v>
      </c>
      <c r="AG14" s="79" t="s">
        <v>690</v>
      </c>
      <c r="AH14" s="79"/>
      <c r="AI14" s="85" t="s">
        <v>682</v>
      </c>
      <c r="AJ14" s="79" t="b">
        <v>0</v>
      </c>
      <c r="AK14" s="79">
        <v>2</v>
      </c>
      <c r="AL14" s="85" t="s">
        <v>624</v>
      </c>
      <c r="AM14" s="79" t="s">
        <v>700</v>
      </c>
      <c r="AN14" s="79" t="b">
        <v>0</v>
      </c>
      <c r="AO14" s="85" t="s">
        <v>624</v>
      </c>
      <c r="AP14" s="79" t="s">
        <v>176</v>
      </c>
      <c r="AQ14" s="79">
        <v>0</v>
      </c>
      <c r="AR14" s="79">
        <v>0</v>
      </c>
      <c r="AS14" s="79"/>
      <c r="AT14" s="79"/>
      <c r="AU14" s="79"/>
      <c r="AV14" s="79"/>
      <c r="AW14" s="79"/>
      <c r="AX14" s="79"/>
      <c r="AY14" s="79"/>
      <c r="AZ14" s="79"/>
      <c r="BA14">
        <v>1</v>
      </c>
      <c r="BB14" s="78" t="str">
        <f>REPLACE(INDEX(GroupVertices[Group],MATCH(Edges[[#This Row],[Vertex 1]],GroupVertices[Vertex],0)),1,1,"")</f>
        <v>7</v>
      </c>
      <c r="BC14" s="78" t="str">
        <f>REPLACE(INDEX(GroupVertices[Group],MATCH(Edges[[#This Row],[Vertex 2]],GroupVertices[Vertex],0)),1,1,"")</f>
        <v>2</v>
      </c>
      <c r="BD14" s="48"/>
      <c r="BE14" s="49"/>
      <c r="BF14" s="48"/>
      <c r="BG14" s="49"/>
      <c r="BH14" s="48"/>
      <c r="BI14" s="49"/>
      <c r="BJ14" s="48"/>
      <c r="BK14" s="49"/>
      <c r="BL14" s="48"/>
    </row>
    <row r="15" spans="1:64" ht="15">
      <c r="A15" s="64" t="s">
        <v>220</v>
      </c>
      <c r="B15" s="64" t="s">
        <v>229</v>
      </c>
      <c r="C15" s="65" t="s">
        <v>1812</v>
      </c>
      <c r="D15" s="66">
        <v>3</v>
      </c>
      <c r="E15" s="67" t="s">
        <v>132</v>
      </c>
      <c r="F15" s="68">
        <v>32</v>
      </c>
      <c r="G15" s="65"/>
      <c r="H15" s="69"/>
      <c r="I15" s="70"/>
      <c r="J15" s="70"/>
      <c r="K15" s="34" t="s">
        <v>65</v>
      </c>
      <c r="L15" s="77">
        <v>15</v>
      </c>
      <c r="M15" s="77"/>
      <c r="N15" s="72"/>
      <c r="O15" s="79" t="s">
        <v>277</v>
      </c>
      <c r="P15" s="81">
        <v>43634.695601851854</v>
      </c>
      <c r="Q15" s="79" t="s">
        <v>285</v>
      </c>
      <c r="R15" s="79"/>
      <c r="S15" s="79"/>
      <c r="T15" s="79" t="s">
        <v>366</v>
      </c>
      <c r="U15" s="79"/>
      <c r="V15" s="82" t="s">
        <v>431</v>
      </c>
      <c r="W15" s="81">
        <v>43634.695601851854</v>
      </c>
      <c r="X15" s="82" t="s">
        <v>475</v>
      </c>
      <c r="Y15" s="79"/>
      <c r="Z15" s="79"/>
      <c r="AA15" s="85" t="s">
        <v>582</v>
      </c>
      <c r="AB15" s="79"/>
      <c r="AC15" s="79" t="b">
        <v>0</v>
      </c>
      <c r="AD15" s="79">
        <v>0</v>
      </c>
      <c r="AE15" s="85" t="s">
        <v>682</v>
      </c>
      <c r="AF15" s="79" t="b">
        <v>0</v>
      </c>
      <c r="AG15" s="79" t="s">
        <v>690</v>
      </c>
      <c r="AH15" s="79"/>
      <c r="AI15" s="85" t="s">
        <v>682</v>
      </c>
      <c r="AJ15" s="79" t="b">
        <v>0</v>
      </c>
      <c r="AK15" s="79">
        <v>2</v>
      </c>
      <c r="AL15" s="85" t="s">
        <v>624</v>
      </c>
      <c r="AM15" s="79" t="s">
        <v>700</v>
      </c>
      <c r="AN15" s="79" t="b">
        <v>0</v>
      </c>
      <c r="AO15" s="85" t="s">
        <v>624</v>
      </c>
      <c r="AP15" s="79" t="s">
        <v>176</v>
      </c>
      <c r="AQ15" s="79">
        <v>0</v>
      </c>
      <c r="AR15" s="79">
        <v>0</v>
      </c>
      <c r="AS15" s="79"/>
      <c r="AT15" s="79"/>
      <c r="AU15" s="79"/>
      <c r="AV15" s="79"/>
      <c r="AW15" s="79"/>
      <c r="AX15" s="79"/>
      <c r="AY15" s="79"/>
      <c r="AZ15" s="79"/>
      <c r="BA15">
        <v>1</v>
      </c>
      <c r="BB15" s="78" t="str">
        <f>REPLACE(INDEX(GroupVertices[Group],MATCH(Edges[[#This Row],[Vertex 1]],GroupVertices[Vertex],0)),1,1,"")</f>
        <v>7</v>
      </c>
      <c r="BC15" s="78" t="str">
        <f>REPLACE(INDEX(GroupVertices[Group],MATCH(Edges[[#This Row],[Vertex 2]],GroupVertices[Vertex],0)),1,1,"")</f>
        <v>4</v>
      </c>
      <c r="BD15" s="48">
        <v>1</v>
      </c>
      <c r="BE15" s="49">
        <v>4.761904761904762</v>
      </c>
      <c r="BF15" s="48">
        <v>0</v>
      </c>
      <c r="BG15" s="49">
        <v>0</v>
      </c>
      <c r="BH15" s="48">
        <v>0</v>
      </c>
      <c r="BI15" s="49">
        <v>0</v>
      </c>
      <c r="BJ15" s="48">
        <v>20</v>
      </c>
      <c r="BK15" s="49">
        <v>95.23809523809524</v>
      </c>
      <c r="BL15" s="48">
        <v>21</v>
      </c>
    </row>
    <row r="16" spans="1:64" ht="15">
      <c r="A16" s="64" t="s">
        <v>221</v>
      </c>
      <c r="B16" s="64" t="s">
        <v>239</v>
      </c>
      <c r="C16" s="65" t="s">
        <v>1812</v>
      </c>
      <c r="D16" s="66">
        <v>3</v>
      </c>
      <c r="E16" s="67" t="s">
        <v>132</v>
      </c>
      <c r="F16" s="68">
        <v>32</v>
      </c>
      <c r="G16" s="65"/>
      <c r="H16" s="69"/>
      <c r="I16" s="70"/>
      <c r="J16" s="70"/>
      <c r="K16" s="34" t="s">
        <v>65</v>
      </c>
      <c r="L16" s="77">
        <v>16</v>
      </c>
      <c r="M16" s="77"/>
      <c r="N16" s="72"/>
      <c r="O16" s="79" t="s">
        <v>277</v>
      </c>
      <c r="P16" s="81">
        <v>43634.699537037035</v>
      </c>
      <c r="Q16" s="79" t="s">
        <v>286</v>
      </c>
      <c r="R16" s="79"/>
      <c r="S16" s="79"/>
      <c r="T16" s="79" t="s">
        <v>365</v>
      </c>
      <c r="U16" s="82" t="s">
        <v>387</v>
      </c>
      <c r="V16" s="82" t="s">
        <v>387</v>
      </c>
      <c r="W16" s="81">
        <v>43634.699537037035</v>
      </c>
      <c r="X16" s="82" t="s">
        <v>476</v>
      </c>
      <c r="Y16" s="79"/>
      <c r="Z16" s="79"/>
      <c r="AA16" s="85" t="s">
        <v>583</v>
      </c>
      <c r="AB16" s="79"/>
      <c r="AC16" s="79" t="b">
        <v>0</v>
      </c>
      <c r="AD16" s="79">
        <v>8</v>
      </c>
      <c r="AE16" s="85" t="s">
        <v>682</v>
      </c>
      <c r="AF16" s="79" t="b">
        <v>0</v>
      </c>
      <c r="AG16" s="79" t="s">
        <v>690</v>
      </c>
      <c r="AH16" s="79"/>
      <c r="AI16" s="85" t="s">
        <v>682</v>
      </c>
      <c r="AJ16" s="79" t="b">
        <v>0</v>
      </c>
      <c r="AK16" s="79">
        <v>0</v>
      </c>
      <c r="AL16" s="85" t="s">
        <v>682</v>
      </c>
      <c r="AM16" s="79" t="s">
        <v>696</v>
      </c>
      <c r="AN16" s="79" t="b">
        <v>0</v>
      </c>
      <c r="AO16" s="85" t="s">
        <v>583</v>
      </c>
      <c r="AP16" s="79" t="s">
        <v>176</v>
      </c>
      <c r="AQ16" s="79">
        <v>0</v>
      </c>
      <c r="AR16" s="79">
        <v>0</v>
      </c>
      <c r="AS16" s="79"/>
      <c r="AT16" s="79"/>
      <c r="AU16" s="79"/>
      <c r="AV16" s="79"/>
      <c r="AW16" s="79"/>
      <c r="AX16" s="79"/>
      <c r="AY16" s="79"/>
      <c r="AZ16" s="79"/>
      <c r="BA16">
        <v>1</v>
      </c>
      <c r="BB16" s="78" t="str">
        <f>REPLACE(INDEX(GroupVertices[Group],MATCH(Edges[[#This Row],[Vertex 1]],GroupVertices[Vertex],0)),1,1,"")</f>
        <v>2</v>
      </c>
      <c r="BC16" s="78" t="str">
        <f>REPLACE(INDEX(GroupVertices[Group],MATCH(Edges[[#This Row],[Vertex 2]],GroupVertices[Vertex],0)),1,1,"")</f>
        <v>2</v>
      </c>
      <c r="BD16" s="48">
        <v>0</v>
      </c>
      <c r="BE16" s="49">
        <v>0</v>
      </c>
      <c r="BF16" s="48">
        <v>0</v>
      </c>
      <c r="BG16" s="49">
        <v>0</v>
      </c>
      <c r="BH16" s="48">
        <v>0</v>
      </c>
      <c r="BI16" s="49">
        <v>0</v>
      </c>
      <c r="BJ16" s="48">
        <v>8</v>
      </c>
      <c r="BK16" s="49">
        <v>100</v>
      </c>
      <c r="BL16" s="48">
        <v>8</v>
      </c>
    </row>
    <row r="17" spans="1:64" ht="15">
      <c r="A17" s="64" t="s">
        <v>222</v>
      </c>
      <c r="B17" s="64" t="s">
        <v>239</v>
      </c>
      <c r="C17" s="65" t="s">
        <v>1812</v>
      </c>
      <c r="D17" s="66">
        <v>3</v>
      </c>
      <c r="E17" s="67" t="s">
        <v>132</v>
      </c>
      <c r="F17" s="68">
        <v>32</v>
      </c>
      <c r="G17" s="65"/>
      <c r="H17" s="69"/>
      <c r="I17" s="70"/>
      <c r="J17" s="70"/>
      <c r="K17" s="34" t="s">
        <v>65</v>
      </c>
      <c r="L17" s="77">
        <v>17</v>
      </c>
      <c r="M17" s="77"/>
      <c r="N17" s="72"/>
      <c r="O17" s="79" t="s">
        <v>277</v>
      </c>
      <c r="P17" s="81">
        <v>43634.702418981484</v>
      </c>
      <c r="Q17" s="79" t="s">
        <v>281</v>
      </c>
      <c r="R17" s="79"/>
      <c r="S17" s="79"/>
      <c r="T17" s="79"/>
      <c r="U17" s="79"/>
      <c r="V17" s="82" t="s">
        <v>432</v>
      </c>
      <c r="W17" s="81">
        <v>43634.702418981484</v>
      </c>
      <c r="X17" s="82" t="s">
        <v>477</v>
      </c>
      <c r="Y17" s="79"/>
      <c r="Z17" s="79"/>
      <c r="AA17" s="85" t="s">
        <v>584</v>
      </c>
      <c r="AB17" s="79"/>
      <c r="AC17" s="79" t="b">
        <v>0</v>
      </c>
      <c r="AD17" s="79">
        <v>0</v>
      </c>
      <c r="AE17" s="85" t="s">
        <v>682</v>
      </c>
      <c r="AF17" s="79" t="b">
        <v>0</v>
      </c>
      <c r="AG17" s="79" t="s">
        <v>690</v>
      </c>
      <c r="AH17" s="79"/>
      <c r="AI17" s="85" t="s">
        <v>682</v>
      </c>
      <c r="AJ17" s="79" t="b">
        <v>0</v>
      </c>
      <c r="AK17" s="79">
        <v>4</v>
      </c>
      <c r="AL17" s="85" t="s">
        <v>672</v>
      </c>
      <c r="AM17" s="79" t="s">
        <v>701</v>
      </c>
      <c r="AN17" s="79" t="b">
        <v>0</v>
      </c>
      <c r="AO17" s="85" t="s">
        <v>672</v>
      </c>
      <c r="AP17" s="79" t="s">
        <v>176</v>
      </c>
      <c r="AQ17" s="79">
        <v>0</v>
      </c>
      <c r="AR17" s="79">
        <v>0</v>
      </c>
      <c r="AS17" s="79"/>
      <c r="AT17" s="79"/>
      <c r="AU17" s="79"/>
      <c r="AV17" s="79"/>
      <c r="AW17" s="79"/>
      <c r="AX17" s="79"/>
      <c r="AY17" s="79"/>
      <c r="AZ17" s="79"/>
      <c r="BA17">
        <v>1</v>
      </c>
      <c r="BB17" s="78" t="str">
        <f>REPLACE(INDEX(GroupVertices[Group],MATCH(Edges[[#This Row],[Vertex 1]],GroupVertices[Vertex],0)),1,1,"")</f>
        <v>2</v>
      </c>
      <c r="BC17" s="78" t="str">
        <f>REPLACE(INDEX(GroupVertices[Group],MATCH(Edges[[#This Row],[Vertex 2]],GroupVertices[Vertex],0)),1,1,"")</f>
        <v>2</v>
      </c>
      <c r="BD17" s="48">
        <v>1</v>
      </c>
      <c r="BE17" s="49">
        <v>5.2631578947368425</v>
      </c>
      <c r="BF17" s="48">
        <v>0</v>
      </c>
      <c r="BG17" s="49">
        <v>0</v>
      </c>
      <c r="BH17" s="48">
        <v>0</v>
      </c>
      <c r="BI17" s="49">
        <v>0</v>
      </c>
      <c r="BJ17" s="48">
        <v>18</v>
      </c>
      <c r="BK17" s="49">
        <v>94.73684210526316</v>
      </c>
      <c r="BL17" s="48">
        <v>19</v>
      </c>
    </row>
    <row r="18" spans="1:64" ht="15">
      <c r="A18" s="64" t="s">
        <v>223</v>
      </c>
      <c r="B18" s="64" t="s">
        <v>236</v>
      </c>
      <c r="C18" s="65" t="s">
        <v>1812</v>
      </c>
      <c r="D18" s="66">
        <v>3</v>
      </c>
      <c r="E18" s="67" t="s">
        <v>132</v>
      </c>
      <c r="F18" s="68">
        <v>32</v>
      </c>
      <c r="G18" s="65"/>
      <c r="H18" s="69"/>
      <c r="I18" s="70"/>
      <c r="J18" s="70"/>
      <c r="K18" s="34" t="s">
        <v>65</v>
      </c>
      <c r="L18" s="77">
        <v>18</v>
      </c>
      <c r="M18" s="77"/>
      <c r="N18" s="72"/>
      <c r="O18" s="79" t="s">
        <v>277</v>
      </c>
      <c r="P18" s="81">
        <v>43634.71233796296</v>
      </c>
      <c r="Q18" s="79" t="s">
        <v>280</v>
      </c>
      <c r="R18" s="79"/>
      <c r="S18" s="79"/>
      <c r="T18" s="79"/>
      <c r="U18" s="79"/>
      <c r="V18" s="82" t="s">
        <v>433</v>
      </c>
      <c r="W18" s="81">
        <v>43634.71233796296</v>
      </c>
      <c r="X18" s="82" t="s">
        <v>478</v>
      </c>
      <c r="Y18" s="79"/>
      <c r="Z18" s="79"/>
      <c r="AA18" s="85" t="s">
        <v>585</v>
      </c>
      <c r="AB18" s="79"/>
      <c r="AC18" s="79" t="b">
        <v>0</v>
      </c>
      <c r="AD18" s="79">
        <v>0</v>
      </c>
      <c r="AE18" s="85" t="s">
        <v>682</v>
      </c>
      <c r="AF18" s="79" t="b">
        <v>0</v>
      </c>
      <c r="AG18" s="79" t="s">
        <v>690</v>
      </c>
      <c r="AH18" s="79"/>
      <c r="AI18" s="85" t="s">
        <v>682</v>
      </c>
      <c r="AJ18" s="79" t="b">
        <v>0</v>
      </c>
      <c r="AK18" s="79">
        <v>6</v>
      </c>
      <c r="AL18" s="85" t="s">
        <v>611</v>
      </c>
      <c r="AM18" s="79" t="s">
        <v>700</v>
      </c>
      <c r="AN18" s="79" t="b">
        <v>0</v>
      </c>
      <c r="AO18" s="85" t="s">
        <v>611</v>
      </c>
      <c r="AP18" s="79" t="s">
        <v>176</v>
      </c>
      <c r="AQ18" s="79">
        <v>0</v>
      </c>
      <c r="AR18" s="79">
        <v>0</v>
      </c>
      <c r="AS18" s="79"/>
      <c r="AT18" s="79"/>
      <c r="AU18" s="79"/>
      <c r="AV18" s="79"/>
      <c r="AW18" s="79"/>
      <c r="AX18" s="79"/>
      <c r="AY18" s="79"/>
      <c r="AZ18" s="79"/>
      <c r="BA18">
        <v>1</v>
      </c>
      <c r="BB18" s="78" t="str">
        <f>REPLACE(INDEX(GroupVertices[Group],MATCH(Edges[[#This Row],[Vertex 1]],GroupVertices[Vertex],0)),1,1,"")</f>
        <v>7</v>
      </c>
      <c r="BC18" s="78" t="str">
        <f>REPLACE(INDEX(GroupVertices[Group],MATCH(Edges[[#This Row],[Vertex 2]],GroupVertices[Vertex],0)),1,1,"")</f>
        <v>7</v>
      </c>
      <c r="BD18" s="48">
        <v>1</v>
      </c>
      <c r="BE18" s="49">
        <v>4.545454545454546</v>
      </c>
      <c r="BF18" s="48">
        <v>0</v>
      </c>
      <c r="BG18" s="49">
        <v>0</v>
      </c>
      <c r="BH18" s="48">
        <v>0</v>
      </c>
      <c r="BI18" s="49">
        <v>0</v>
      </c>
      <c r="BJ18" s="48">
        <v>21</v>
      </c>
      <c r="BK18" s="49">
        <v>95.45454545454545</v>
      </c>
      <c r="BL18" s="48">
        <v>22</v>
      </c>
    </row>
    <row r="19" spans="1:64" ht="15">
      <c r="A19" s="64" t="s">
        <v>224</v>
      </c>
      <c r="B19" s="64" t="s">
        <v>267</v>
      </c>
      <c r="C19" s="65" t="s">
        <v>1812</v>
      </c>
      <c r="D19" s="66">
        <v>3</v>
      </c>
      <c r="E19" s="67" t="s">
        <v>132</v>
      </c>
      <c r="F19" s="68">
        <v>32</v>
      </c>
      <c r="G19" s="65"/>
      <c r="H19" s="69"/>
      <c r="I19" s="70"/>
      <c r="J19" s="70"/>
      <c r="K19" s="34" t="s">
        <v>65</v>
      </c>
      <c r="L19" s="77">
        <v>19</v>
      </c>
      <c r="M19" s="77"/>
      <c r="N19" s="72"/>
      <c r="O19" s="79" t="s">
        <v>277</v>
      </c>
      <c r="P19" s="81">
        <v>43634.74313657408</v>
      </c>
      <c r="Q19" s="79" t="s">
        <v>287</v>
      </c>
      <c r="R19" s="79"/>
      <c r="S19" s="79"/>
      <c r="T19" s="79" t="s">
        <v>365</v>
      </c>
      <c r="U19" s="82" t="s">
        <v>388</v>
      </c>
      <c r="V19" s="82" t="s">
        <v>388</v>
      </c>
      <c r="W19" s="81">
        <v>43634.74313657408</v>
      </c>
      <c r="X19" s="82" t="s">
        <v>479</v>
      </c>
      <c r="Y19" s="79"/>
      <c r="Z19" s="79"/>
      <c r="AA19" s="85" t="s">
        <v>586</v>
      </c>
      <c r="AB19" s="79"/>
      <c r="AC19" s="79" t="b">
        <v>0</v>
      </c>
      <c r="AD19" s="79">
        <v>15</v>
      </c>
      <c r="AE19" s="85" t="s">
        <v>682</v>
      </c>
      <c r="AF19" s="79" t="b">
        <v>0</v>
      </c>
      <c r="AG19" s="79" t="s">
        <v>690</v>
      </c>
      <c r="AH19" s="79"/>
      <c r="AI19" s="85" t="s">
        <v>682</v>
      </c>
      <c r="AJ19" s="79" t="b">
        <v>0</v>
      </c>
      <c r="AK19" s="79">
        <v>3</v>
      </c>
      <c r="AL19" s="85" t="s">
        <v>682</v>
      </c>
      <c r="AM19" s="79" t="s">
        <v>697</v>
      </c>
      <c r="AN19" s="79" t="b">
        <v>0</v>
      </c>
      <c r="AO19" s="85" t="s">
        <v>586</v>
      </c>
      <c r="AP19" s="79" t="s">
        <v>176</v>
      </c>
      <c r="AQ19" s="79">
        <v>0</v>
      </c>
      <c r="AR19" s="79">
        <v>0</v>
      </c>
      <c r="AS19" s="79"/>
      <c r="AT19" s="79"/>
      <c r="AU19" s="79"/>
      <c r="AV19" s="79"/>
      <c r="AW19" s="79"/>
      <c r="AX19" s="79"/>
      <c r="AY19" s="79"/>
      <c r="AZ19" s="79"/>
      <c r="BA19">
        <v>1</v>
      </c>
      <c r="BB19" s="78" t="str">
        <f>REPLACE(INDEX(GroupVertices[Group],MATCH(Edges[[#This Row],[Vertex 1]],GroupVertices[Vertex],0)),1,1,"")</f>
        <v>3</v>
      </c>
      <c r="BC19" s="78" t="str">
        <f>REPLACE(INDEX(GroupVertices[Group],MATCH(Edges[[#This Row],[Vertex 2]],GroupVertices[Vertex],0)),1,1,"")</f>
        <v>3</v>
      </c>
      <c r="BD19" s="48">
        <v>1</v>
      </c>
      <c r="BE19" s="49">
        <v>5</v>
      </c>
      <c r="BF19" s="48">
        <v>0</v>
      </c>
      <c r="BG19" s="49">
        <v>0</v>
      </c>
      <c r="BH19" s="48">
        <v>0</v>
      </c>
      <c r="BI19" s="49">
        <v>0</v>
      </c>
      <c r="BJ19" s="48">
        <v>19</v>
      </c>
      <c r="BK19" s="49">
        <v>95</v>
      </c>
      <c r="BL19" s="48">
        <v>20</v>
      </c>
    </row>
    <row r="20" spans="1:64" ht="15">
      <c r="A20" s="64" t="s">
        <v>225</v>
      </c>
      <c r="B20" s="64" t="s">
        <v>225</v>
      </c>
      <c r="C20" s="65" t="s">
        <v>1812</v>
      </c>
      <c r="D20" s="66">
        <v>3</v>
      </c>
      <c r="E20" s="67" t="s">
        <v>132</v>
      </c>
      <c r="F20" s="68">
        <v>32</v>
      </c>
      <c r="G20" s="65"/>
      <c r="H20" s="69"/>
      <c r="I20" s="70"/>
      <c r="J20" s="70"/>
      <c r="K20" s="34" t="s">
        <v>65</v>
      </c>
      <c r="L20" s="77">
        <v>20</v>
      </c>
      <c r="M20" s="77"/>
      <c r="N20" s="72"/>
      <c r="O20" s="79" t="s">
        <v>176</v>
      </c>
      <c r="P20" s="81">
        <v>43634.75740740741</v>
      </c>
      <c r="Q20" s="79" t="s">
        <v>288</v>
      </c>
      <c r="R20" s="79"/>
      <c r="S20" s="79"/>
      <c r="T20" s="79" t="s">
        <v>365</v>
      </c>
      <c r="U20" s="82" t="s">
        <v>389</v>
      </c>
      <c r="V20" s="82" t="s">
        <v>389</v>
      </c>
      <c r="W20" s="81">
        <v>43634.75740740741</v>
      </c>
      <c r="X20" s="82" t="s">
        <v>480</v>
      </c>
      <c r="Y20" s="79"/>
      <c r="Z20" s="79"/>
      <c r="AA20" s="85" t="s">
        <v>587</v>
      </c>
      <c r="AB20" s="79"/>
      <c r="AC20" s="79" t="b">
        <v>0</v>
      </c>
      <c r="AD20" s="79">
        <v>1</v>
      </c>
      <c r="AE20" s="85" t="s">
        <v>682</v>
      </c>
      <c r="AF20" s="79" t="b">
        <v>0</v>
      </c>
      <c r="AG20" s="79" t="s">
        <v>690</v>
      </c>
      <c r="AH20" s="79"/>
      <c r="AI20" s="85" t="s">
        <v>682</v>
      </c>
      <c r="AJ20" s="79" t="b">
        <v>0</v>
      </c>
      <c r="AK20" s="79">
        <v>0</v>
      </c>
      <c r="AL20" s="85" t="s">
        <v>682</v>
      </c>
      <c r="AM20" s="79" t="s">
        <v>697</v>
      </c>
      <c r="AN20" s="79" t="b">
        <v>0</v>
      </c>
      <c r="AO20" s="85" t="s">
        <v>587</v>
      </c>
      <c r="AP20" s="79" t="s">
        <v>176</v>
      </c>
      <c r="AQ20" s="79">
        <v>0</v>
      </c>
      <c r="AR20" s="79">
        <v>0</v>
      </c>
      <c r="AS20" s="79"/>
      <c r="AT20" s="79"/>
      <c r="AU20" s="79"/>
      <c r="AV20" s="79"/>
      <c r="AW20" s="79"/>
      <c r="AX20" s="79"/>
      <c r="AY20" s="79"/>
      <c r="AZ20" s="79"/>
      <c r="BA20">
        <v>1</v>
      </c>
      <c r="BB20" s="78" t="str">
        <f>REPLACE(INDEX(GroupVertices[Group],MATCH(Edges[[#This Row],[Vertex 1]],GroupVertices[Vertex],0)),1,1,"")</f>
        <v>9</v>
      </c>
      <c r="BC20" s="78" t="str">
        <f>REPLACE(INDEX(GroupVertices[Group],MATCH(Edges[[#This Row],[Vertex 2]],GroupVertices[Vertex],0)),1,1,"")</f>
        <v>9</v>
      </c>
      <c r="BD20" s="48">
        <v>4</v>
      </c>
      <c r="BE20" s="49">
        <v>16</v>
      </c>
      <c r="BF20" s="48">
        <v>0</v>
      </c>
      <c r="BG20" s="49">
        <v>0</v>
      </c>
      <c r="BH20" s="48">
        <v>0</v>
      </c>
      <c r="BI20" s="49">
        <v>0</v>
      </c>
      <c r="BJ20" s="48">
        <v>21</v>
      </c>
      <c r="BK20" s="49">
        <v>84</v>
      </c>
      <c r="BL20" s="48">
        <v>25</v>
      </c>
    </row>
    <row r="21" spans="1:64" ht="15">
      <c r="A21" s="64" t="s">
        <v>226</v>
      </c>
      <c r="B21" s="64" t="s">
        <v>226</v>
      </c>
      <c r="C21" s="65" t="s">
        <v>1812</v>
      </c>
      <c r="D21" s="66">
        <v>3</v>
      </c>
      <c r="E21" s="67" t="s">
        <v>132</v>
      </c>
      <c r="F21" s="68">
        <v>32</v>
      </c>
      <c r="G21" s="65"/>
      <c r="H21" s="69"/>
      <c r="I21" s="70"/>
      <c r="J21" s="70"/>
      <c r="K21" s="34" t="s">
        <v>65</v>
      </c>
      <c r="L21" s="77">
        <v>21</v>
      </c>
      <c r="M21" s="77"/>
      <c r="N21" s="72"/>
      <c r="O21" s="79" t="s">
        <v>176</v>
      </c>
      <c r="P21" s="81">
        <v>43634.75817129629</v>
      </c>
      <c r="Q21" s="79" t="s">
        <v>289</v>
      </c>
      <c r="R21" s="79"/>
      <c r="S21" s="79"/>
      <c r="T21" s="79" t="s">
        <v>367</v>
      </c>
      <c r="U21" s="82" t="s">
        <v>390</v>
      </c>
      <c r="V21" s="82" t="s">
        <v>390</v>
      </c>
      <c r="W21" s="81">
        <v>43634.75817129629</v>
      </c>
      <c r="X21" s="82" t="s">
        <v>481</v>
      </c>
      <c r="Y21" s="79"/>
      <c r="Z21" s="79"/>
      <c r="AA21" s="85" t="s">
        <v>588</v>
      </c>
      <c r="AB21" s="79"/>
      <c r="AC21" s="79" t="b">
        <v>0</v>
      </c>
      <c r="AD21" s="79">
        <v>5</v>
      </c>
      <c r="AE21" s="85" t="s">
        <v>682</v>
      </c>
      <c r="AF21" s="79" t="b">
        <v>0</v>
      </c>
      <c r="AG21" s="79" t="s">
        <v>690</v>
      </c>
      <c r="AH21" s="79"/>
      <c r="AI21" s="85" t="s">
        <v>682</v>
      </c>
      <c r="AJ21" s="79" t="b">
        <v>0</v>
      </c>
      <c r="AK21" s="79">
        <v>0</v>
      </c>
      <c r="AL21" s="85" t="s">
        <v>682</v>
      </c>
      <c r="AM21" s="79" t="s">
        <v>696</v>
      </c>
      <c r="AN21" s="79" t="b">
        <v>0</v>
      </c>
      <c r="AO21" s="85" t="s">
        <v>588</v>
      </c>
      <c r="AP21" s="79" t="s">
        <v>176</v>
      </c>
      <c r="AQ21" s="79">
        <v>0</v>
      </c>
      <c r="AR21" s="79">
        <v>0</v>
      </c>
      <c r="AS21" s="79"/>
      <c r="AT21" s="79"/>
      <c r="AU21" s="79"/>
      <c r="AV21" s="79"/>
      <c r="AW21" s="79"/>
      <c r="AX21" s="79"/>
      <c r="AY21" s="79"/>
      <c r="AZ21" s="79"/>
      <c r="BA21">
        <v>1</v>
      </c>
      <c r="BB21" s="78" t="str">
        <f>REPLACE(INDEX(GroupVertices[Group],MATCH(Edges[[#This Row],[Vertex 1]],GroupVertices[Vertex],0)),1,1,"")</f>
        <v>9</v>
      </c>
      <c r="BC21" s="78" t="str">
        <f>REPLACE(INDEX(GroupVertices[Group],MATCH(Edges[[#This Row],[Vertex 2]],GroupVertices[Vertex],0)),1,1,"")</f>
        <v>9</v>
      </c>
      <c r="BD21" s="48">
        <v>2</v>
      </c>
      <c r="BE21" s="49">
        <v>12.5</v>
      </c>
      <c r="BF21" s="48">
        <v>0</v>
      </c>
      <c r="BG21" s="49">
        <v>0</v>
      </c>
      <c r="BH21" s="48">
        <v>0</v>
      </c>
      <c r="BI21" s="49">
        <v>0</v>
      </c>
      <c r="BJ21" s="48">
        <v>14</v>
      </c>
      <c r="BK21" s="49">
        <v>87.5</v>
      </c>
      <c r="BL21" s="48">
        <v>16</v>
      </c>
    </row>
    <row r="22" spans="1:64" ht="15">
      <c r="A22" s="64" t="s">
        <v>227</v>
      </c>
      <c r="B22" s="64" t="s">
        <v>266</v>
      </c>
      <c r="C22" s="65" t="s">
        <v>1812</v>
      </c>
      <c r="D22" s="66">
        <v>3</v>
      </c>
      <c r="E22" s="67" t="s">
        <v>132</v>
      </c>
      <c r="F22" s="68">
        <v>32</v>
      </c>
      <c r="G22" s="65"/>
      <c r="H22" s="69"/>
      <c r="I22" s="70"/>
      <c r="J22" s="70"/>
      <c r="K22" s="34" t="s">
        <v>65</v>
      </c>
      <c r="L22" s="77">
        <v>22</v>
      </c>
      <c r="M22" s="77"/>
      <c r="N22" s="72"/>
      <c r="O22" s="79" t="s">
        <v>277</v>
      </c>
      <c r="P22" s="81">
        <v>43634.766597222224</v>
      </c>
      <c r="Q22" s="79" t="s">
        <v>290</v>
      </c>
      <c r="R22" s="79"/>
      <c r="S22" s="79"/>
      <c r="T22" s="79"/>
      <c r="U22" s="79"/>
      <c r="V22" s="82" t="s">
        <v>434</v>
      </c>
      <c r="W22" s="81">
        <v>43634.766597222224</v>
      </c>
      <c r="X22" s="82" t="s">
        <v>482</v>
      </c>
      <c r="Y22" s="79"/>
      <c r="Z22" s="79"/>
      <c r="AA22" s="85" t="s">
        <v>589</v>
      </c>
      <c r="AB22" s="79"/>
      <c r="AC22" s="79" t="b">
        <v>0</v>
      </c>
      <c r="AD22" s="79">
        <v>0</v>
      </c>
      <c r="AE22" s="85" t="s">
        <v>682</v>
      </c>
      <c r="AF22" s="79" t="b">
        <v>0</v>
      </c>
      <c r="AG22" s="79" t="s">
        <v>690</v>
      </c>
      <c r="AH22" s="79"/>
      <c r="AI22" s="85" t="s">
        <v>682</v>
      </c>
      <c r="AJ22" s="79" t="b">
        <v>0</v>
      </c>
      <c r="AK22" s="79">
        <v>5</v>
      </c>
      <c r="AL22" s="85" t="s">
        <v>650</v>
      </c>
      <c r="AM22" s="79" t="s">
        <v>700</v>
      </c>
      <c r="AN22" s="79" t="b">
        <v>0</v>
      </c>
      <c r="AO22" s="85" t="s">
        <v>650</v>
      </c>
      <c r="AP22" s="79" t="s">
        <v>176</v>
      </c>
      <c r="AQ22" s="79">
        <v>0</v>
      </c>
      <c r="AR22" s="79">
        <v>0</v>
      </c>
      <c r="AS22" s="79"/>
      <c r="AT22" s="79"/>
      <c r="AU22" s="79"/>
      <c r="AV22" s="79"/>
      <c r="AW22" s="79"/>
      <c r="AX22" s="79"/>
      <c r="AY22" s="79"/>
      <c r="AZ22" s="79"/>
      <c r="BA22">
        <v>1</v>
      </c>
      <c r="BB22" s="78" t="str">
        <f>REPLACE(INDEX(GroupVertices[Group],MATCH(Edges[[#This Row],[Vertex 1]],GroupVertices[Vertex],0)),1,1,"")</f>
        <v>1</v>
      </c>
      <c r="BC22" s="78" t="str">
        <f>REPLACE(INDEX(GroupVertices[Group],MATCH(Edges[[#This Row],[Vertex 2]],GroupVertices[Vertex],0)),1,1,"")</f>
        <v>1</v>
      </c>
      <c r="BD22" s="48"/>
      <c r="BE22" s="49"/>
      <c r="BF22" s="48"/>
      <c r="BG22" s="49"/>
      <c r="BH22" s="48"/>
      <c r="BI22" s="49"/>
      <c r="BJ22" s="48"/>
      <c r="BK22" s="49"/>
      <c r="BL22" s="48"/>
    </row>
    <row r="23" spans="1:64" ht="15">
      <c r="A23" s="64" t="s">
        <v>227</v>
      </c>
      <c r="B23" s="64" t="s">
        <v>237</v>
      </c>
      <c r="C23" s="65" t="s">
        <v>1812</v>
      </c>
      <c r="D23" s="66">
        <v>3</v>
      </c>
      <c r="E23" s="67" t="s">
        <v>132</v>
      </c>
      <c r="F23" s="68">
        <v>32</v>
      </c>
      <c r="G23" s="65"/>
      <c r="H23" s="69"/>
      <c r="I23" s="70"/>
      <c r="J23" s="70"/>
      <c r="K23" s="34" t="s">
        <v>65</v>
      </c>
      <c r="L23" s="77">
        <v>23</v>
      </c>
      <c r="M23" s="77"/>
      <c r="N23" s="72"/>
      <c r="O23" s="79" t="s">
        <v>277</v>
      </c>
      <c r="P23" s="81">
        <v>43634.766597222224</v>
      </c>
      <c r="Q23" s="79" t="s">
        <v>290</v>
      </c>
      <c r="R23" s="79"/>
      <c r="S23" s="79"/>
      <c r="T23" s="79"/>
      <c r="U23" s="79"/>
      <c r="V23" s="82" t="s">
        <v>434</v>
      </c>
      <c r="W23" s="81">
        <v>43634.766597222224</v>
      </c>
      <c r="X23" s="82" t="s">
        <v>482</v>
      </c>
      <c r="Y23" s="79"/>
      <c r="Z23" s="79"/>
      <c r="AA23" s="85" t="s">
        <v>589</v>
      </c>
      <c r="AB23" s="79"/>
      <c r="AC23" s="79" t="b">
        <v>0</v>
      </c>
      <c r="AD23" s="79">
        <v>0</v>
      </c>
      <c r="AE23" s="85" t="s">
        <v>682</v>
      </c>
      <c r="AF23" s="79" t="b">
        <v>0</v>
      </c>
      <c r="AG23" s="79" t="s">
        <v>690</v>
      </c>
      <c r="AH23" s="79"/>
      <c r="AI23" s="85" t="s">
        <v>682</v>
      </c>
      <c r="AJ23" s="79" t="b">
        <v>0</v>
      </c>
      <c r="AK23" s="79">
        <v>5</v>
      </c>
      <c r="AL23" s="85" t="s">
        <v>650</v>
      </c>
      <c r="AM23" s="79" t="s">
        <v>700</v>
      </c>
      <c r="AN23" s="79" t="b">
        <v>0</v>
      </c>
      <c r="AO23" s="85" t="s">
        <v>650</v>
      </c>
      <c r="AP23" s="79" t="s">
        <v>176</v>
      </c>
      <c r="AQ23" s="79">
        <v>0</v>
      </c>
      <c r="AR23" s="79">
        <v>0</v>
      </c>
      <c r="AS23" s="79"/>
      <c r="AT23" s="79"/>
      <c r="AU23" s="79"/>
      <c r="AV23" s="79"/>
      <c r="AW23" s="79"/>
      <c r="AX23" s="79"/>
      <c r="AY23" s="79"/>
      <c r="AZ23" s="79"/>
      <c r="BA23">
        <v>1</v>
      </c>
      <c r="BB23" s="78" t="str">
        <f>REPLACE(INDEX(GroupVertices[Group],MATCH(Edges[[#This Row],[Vertex 1]],GroupVertices[Vertex],0)),1,1,"")</f>
        <v>1</v>
      </c>
      <c r="BC23" s="78" t="str">
        <f>REPLACE(INDEX(GroupVertices[Group],MATCH(Edges[[#This Row],[Vertex 2]],GroupVertices[Vertex],0)),1,1,"")</f>
        <v>1</v>
      </c>
      <c r="BD23" s="48">
        <v>0</v>
      </c>
      <c r="BE23" s="49">
        <v>0</v>
      </c>
      <c r="BF23" s="48">
        <v>1</v>
      </c>
      <c r="BG23" s="49">
        <v>5</v>
      </c>
      <c r="BH23" s="48">
        <v>0</v>
      </c>
      <c r="BI23" s="49">
        <v>0</v>
      </c>
      <c r="BJ23" s="48">
        <v>19</v>
      </c>
      <c r="BK23" s="49">
        <v>95</v>
      </c>
      <c r="BL23" s="48">
        <v>20</v>
      </c>
    </row>
    <row r="24" spans="1:64" ht="15">
      <c r="A24" s="64" t="s">
        <v>228</v>
      </c>
      <c r="B24" s="64" t="s">
        <v>236</v>
      </c>
      <c r="C24" s="65" t="s">
        <v>1812</v>
      </c>
      <c r="D24" s="66">
        <v>3</v>
      </c>
      <c r="E24" s="67" t="s">
        <v>132</v>
      </c>
      <c r="F24" s="68">
        <v>32</v>
      </c>
      <c r="G24" s="65"/>
      <c r="H24" s="69"/>
      <c r="I24" s="70"/>
      <c r="J24" s="70"/>
      <c r="K24" s="34" t="s">
        <v>65</v>
      </c>
      <c r="L24" s="77">
        <v>24</v>
      </c>
      <c r="M24" s="77"/>
      <c r="N24" s="72"/>
      <c r="O24" s="79" t="s">
        <v>277</v>
      </c>
      <c r="P24" s="81">
        <v>43634.77104166667</v>
      </c>
      <c r="Q24" s="79" t="s">
        <v>280</v>
      </c>
      <c r="R24" s="79"/>
      <c r="S24" s="79"/>
      <c r="T24" s="79"/>
      <c r="U24" s="79"/>
      <c r="V24" s="82" t="s">
        <v>435</v>
      </c>
      <c r="W24" s="81">
        <v>43634.77104166667</v>
      </c>
      <c r="X24" s="82" t="s">
        <v>483</v>
      </c>
      <c r="Y24" s="79"/>
      <c r="Z24" s="79"/>
      <c r="AA24" s="85" t="s">
        <v>590</v>
      </c>
      <c r="AB24" s="79"/>
      <c r="AC24" s="79" t="b">
        <v>0</v>
      </c>
      <c r="AD24" s="79">
        <v>0</v>
      </c>
      <c r="AE24" s="85" t="s">
        <v>682</v>
      </c>
      <c r="AF24" s="79" t="b">
        <v>0</v>
      </c>
      <c r="AG24" s="79" t="s">
        <v>690</v>
      </c>
      <c r="AH24" s="79"/>
      <c r="AI24" s="85" t="s">
        <v>682</v>
      </c>
      <c r="AJ24" s="79" t="b">
        <v>0</v>
      </c>
      <c r="AK24" s="79">
        <v>6</v>
      </c>
      <c r="AL24" s="85" t="s">
        <v>611</v>
      </c>
      <c r="AM24" s="79" t="s">
        <v>696</v>
      </c>
      <c r="AN24" s="79" t="b">
        <v>0</v>
      </c>
      <c r="AO24" s="85" t="s">
        <v>611</v>
      </c>
      <c r="AP24" s="79" t="s">
        <v>176</v>
      </c>
      <c r="AQ24" s="79">
        <v>0</v>
      </c>
      <c r="AR24" s="79">
        <v>0</v>
      </c>
      <c r="AS24" s="79"/>
      <c r="AT24" s="79"/>
      <c r="AU24" s="79"/>
      <c r="AV24" s="79"/>
      <c r="AW24" s="79"/>
      <c r="AX24" s="79"/>
      <c r="AY24" s="79"/>
      <c r="AZ24" s="79"/>
      <c r="BA24">
        <v>1</v>
      </c>
      <c r="BB24" s="78" t="str">
        <f>REPLACE(INDEX(GroupVertices[Group],MATCH(Edges[[#This Row],[Vertex 1]],GroupVertices[Vertex],0)),1,1,"")</f>
        <v>7</v>
      </c>
      <c r="BC24" s="78" t="str">
        <f>REPLACE(INDEX(GroupVertices[Group],MATCH(Edges[[#This Row],[Vertex 2]],GroupVertices[Vertex],0)),1,1,"")</f>
        <v>7</v>
      </c>
      <c r="BD24" s="48">
        <v>1</v>
      </c>
      <c r="BE24" s="49">
        <v>4.545454545454546</v>
      </c>
      <c r="BF24" s="48">
        <v>0</v>
      </c>
      <c r="BG24" s="49">
        <v>0</v>
      </c>
      <c r="BH24" s="48">
        <v>0</v>
      </c>
      <c r="BI24" s="49">
        <v>0</v>
      </c>
      <c r="BJ24" s="48">
        <v>21</v>
      </c>
      <c r="BK24" s="49">
        <v>95.45454545454545</v>
      </c>
      <c r="BL24" s="48">
        <v>22</v>
      </c>
    </row>
    <row r="25" spans="1:64" ht="15">
      <c r="A25" s="64" t="s">
        <v>229</v>
      </c>
      <c r="B25" s="64" t="s">
        <v>268</v>
      </c>
      <c r="C25" s="65" t="s">
        <v>1812</v>
      </c>
      <c r="D25" s="66">
        <v>3</v>
      </c>
      <c r="E25" s="67" t="s">
        <v>132</v>
      </c>
      <c r="F25" s="68">
        <v>32</v>
      </c>
      <c r="G25" s="65"/>
      <c r="H25" s="69"/>
      <c r="I25" s="70"/>
      <c r="J25" s="70"/>
      <c r="K25" s="34" t="s">
        <v>65</v>
      </c>
      <c r="L25" s="77">
        <v>25</v>
      </c>
      <c r="M25" s="77"/>
      <c r="N25" s="72"/>
      <c r="O25" s="79" t="s">
        <v>277</v>
      </c>
      <c r="P25" s="81">
        <v>43634.775671296295</v>
      </c>
      <c r="Q25" s="79" t="s">
        <v>291</v>
      </c>
      <c r="R25" s="79"/>
      <c r="S25" s="79"/>
      <c r="T25" s="79" t="s">
        <v>368</v>
      </c>
      <c r="U25" s="82" t="s">
        <v>391</v>
      </c>
      <c r="V25" s="82" t="s">
        <v>391</v>
      </c>
      <c r="W25" s="81">
        <v>43634.775671296295</v>
      </c>
      <c r="X25" s="82" t="s">
        <v>484</v>
      </c>
      <c r="Y25" s="79"/>
      <c r="Z25" s="79"/>
      <c r="AA25" s="85" t="s">
        <v>591</v>
      </c>
      <c r="AB25" s="79"/>
      <c r="AC25" s="79" t="b">
        <v>0</v>
      </c>
      <c r="AD25" s="79">
        <v>11</v>
      </c>
      <c r="AE25" s="85" t="s">
        <v>682</v>
      </c>
      <c r="AF25" s="79" t="b">
        <v>0</v>
      </c>
      <c r="AG25" s="79" t="s">
        <v>690</v>
      </c>
      <c r="AH25" s="79"/>
      <c r="AI25" s="85" t="s">
        <v>682</v>
      </c>
      <c r="AJ25" s="79" t="b">
        <v>0</v>
      </c>
      <c r="AK25" s="79">
        <v>3</v>
      </c>
      <c r="AL25" s="85" t="s">
        <v>682</v>
      </c>
      <c r="AM25" s="79" t="s">
        <v>697</v>
      </c>
      <c r="AN25" s="79" t="b">
        <v>0</v>
      </c>
      <c r="AO25" s="85" t="s">
        <v>591</v>
      </c>
      <c r="AP25" s="79" t="s">
        <v>176</v>
      </c>
      <c r="AQ25" s="79">
        <v>0</v>
      </c>
      <c r="AR25" s="79">
        <v>0</v>
      </c>
      <c r="AS25" s="79"/>
      <c r="AT25" s="79"/>
      <c r="AU25" s="79"/>
      <c r="AV25" s="79"/>
      <c r="AW25" s="79"/>
      <c r="AX25" s="79"/>
      <c r="AY25" s="79"/>
      <c r="AZ25" s="79"/>
      <c r="BA25">
        <v>1</v>
      </c>
      <c r="BB25" s="78" t="str">
        <f>REPLACE(INDEX(GroupVertices[Group],MATCH(Edges[[#This Row],[Vertex 1]],GroupVertices[Vertex],0)),1,1,"")</f>
        <v>4</v>
      </c>
      <c r="BC25" s="78" t="str">
        <f>REPLACE(INDEX(GroupVertices[Group],MATCH(Edges[[#This Row],[Vertex 2]],GroupVertices[Vertex],0)),1,1,"")</f>
        <v>4</v>
      </c>
      <c r="BD25" s="48"/>
      <c r="BE25" s="49"/>
      <c r="BF25" s="48"/>
      <c r="BG25" s="49"/>
      <c r="BH25" s="48"/>
      <c r="BI25" s="49"/>
      <c r="BJ25" s="48"/>
      <c r="BK25" s="49"/>
      <c r="BL25" s="48"/>
    </row>
    <row r="26" spans="1:64" ht="15">
      <c r="A26" s="64" t="s">
        <v>230</v>
      </c>
      <c r="B26" s="64" t="s">
        <v>269</v>
      </c>
      <c r="C26" s="65" t="s">
        <v>1813</v>
      </c>
      <c r="D26" s="66">
        <v>10</v>
      </c>
      <c r="E26" s="67" t="s">
        <v>136</v>
      </c>
      <c r="F26" s="68">
        <v>25.5</v>
      </c>
      <c r="G26" s="65"/>
      <c r="H26" s="69"/>
      <c r="I26" s="70"/>
      <c r="J26" s="70"/>
      <c r="K26" s="34" t="s">
        <v>65</v>
      </c>
      <c r="L26" s="77">
        <v>26</v>
      </c>
      <c r="M26" s="77"/>
      <c r="N26" s="72"/>
      <c r="O26" s="79" t="s">
        <v>277</v>
      </c>
      <c r="P26" s="81">
        <v>43634.568333333336</v>
      </c>
      <c r="Q26" s="79" t="s">
        <v>292</v>
      </c>
      <c r="R26" s="79"/>
      <c r="S26" s="79"/>
      <c r="T26" s="79" t="s">
        <v>369</v>
      </c>
      <c r="U26" s="82" t="s">
        <v>392</v>
      </c>
      <c r="V26" s="82" t="s">
        <v>392</v>
      </c>
      <c r="W26" s="81">
        <v>43634.568333333336</v>
      </c>
      <c r="X26" s="82" t="s">
        <v>485</v>
      </c>
      <c r="Y26" s="79"/>
      <c r="Z26" s="79"/>
      <c r="AA26" s="85" t="s">
        <v>592</v>
      </c>
      <c r="AB26" s="79"/>
      <c r="AC26" s="79" t="b">
        <v>0</v>
      </c>
      <c r="AD26" s="79">
        <v>5</v>
      </c>
      <c r="AE26" s="85" t="s">
        <v>682</v>
      </c>
      <c r="AF26" s="79" t="b">
        <v>0</v>
      </c>
      <c r="AG26" s="79" t="s">
        <v>690</v>
      </c>
      <c r="AH26" s="79"/>
      <c r="AI26" s="85" t="s">
        <v>682</v>
      </c>
      <c r="AJ26" s="79" t="b">
        <v>0</v>
      </c>
      <c r="AK26" s="79">
        <v>0</v>
      </c>
      <c r="AL26" s="85" t="s">
        <v>682</v>
      </c>
      <c r="AM26" s="79" t="s">
        <v>697</v>
      </c>
      <c r="AN26" s="79" t="b">
        <v>0</v>
      </c>
      <c r="AO26" s="85" t="s">
        <v>592</v>
      </c>
      <c r="AP26" s="79" t="s">
        <v>176</v>
      </c>
      <c r="AQ26" s="79">
        <v>0</v>
      </c>
      <c r="AR26" s="79">
        <v>0</v>
      </c>
      <c r="AS26" s="79"/>
      <c r="AT26" s="79"/>
      <c r="AU26" s="79"/>
      <c r="AV26" s="79"/>
      <c r="AW26" s="79"/>
      <c r="AX26" s="79"/>
      <c r="AY26" s="79"/>
      <c r="AZ26" s="79"/>
      <c r="BA26">
        <v>2</v>
      </c>
      <c r="BB26" s="78" t="str">
        <f>REPLACE(INDEX(GroupVertices[Group],MATCH(Edges[[#This Row],[Vertex 1]],GroupVertices[Vertex],0)),1,1,"")</f>
        <v>1</v>
      </c>
      <c r="BC26" s="78" t="str">
        <f>REPLACE(INDEX(GroupVertices[Group],MATCH(Edges[[#This Row],[Vertex 2]],GroupVertices[Vertex],0)),1,1,"")</f>
        <v>1</v>
      </c>
      <c r="BD26" s="48"/>
      <c r="BE26" s="49"/>
      <c r="BF26" s="48"/>
      <c r="BG26" s="49"/>
      <c r="BH26" s="48"/>
      <c r="BI26" s="49"/>
      <c r="BJ26" s="48"/>
      <c r="BK26" s="49"/>
      <c r="BL26" s="48"/>
    </row>
    <row r="27" spans="1:64" ht="15">
      <c r="A27" s="64" t="s">
        <v>230</v>
      </c>
      <c r="B27" s="64" t="s">
        <v>269</v>
      </c>
      <c r="C27" s="65" t="s">
        <v>1813</v>
      </c>
      <c r="D27" s="66">
        <v>10</v>
      </c>
      <c r="E27" s="67" t="s">
        <v>136</v>
      </c>
      <c r="F27" s="68">
        <v>25.5</v>
      </c>
      <c r="G27" s="65"/>
      <c r="H27" s="69"/>
      <c r="I27" s="70"/>
      <c r="J27" s="70"/>
      <c r="K27" s="34" t="s">
        <v>65</v>
      </c>
      <c r="L27" s="77">
        <v>27</v>
      </c>
      <c r="M27" s="77"/>
      <c r="N27" s="72"/>
      <c r="O27" s="79" t="s">
        <v>277</v>
      </c>
      <c r="P27" s="81">
        <v>43634.60362268519</v>
      </c>
      <c r="Q27" s="79" t="s">
        <v>293</v>
      </c>
      <c r="R27" s="79"/>
      <c r="S27" s="79"/>
      <c r="T27" s="79" t="s">
        <v>365</v>
      </c>
      <c r="U27" s="79"/>
      <c r="V27" s="82" t="s">
        <v>436</v>
      </c>
      <c r="W27" s="81">
        <v>43634.60362268519</v>
      </c>
      <c r="X27" s="82" t="s">
        <v>486</v>
      </c>
      <c r="Y27" s="79"/>
      <c r="Z27" s="79"/>
      <c r="AA27" s="85" t="s">
        <v>593</v>
      </c>
      <c r="AB27" s="85" t="s">
        <v>680</v>
      </c>
      <c r="AC27" s="79" t="b">
        <v>0</v>
      </c>
      <c r="AD27" s="79">
        <v>5</v>
      </c>
      <c r="AE27" s="85" t="s">
        <v>683</v>
      </c>
      <c r="AF27" s="79" t="b">
        <v>0</v>
      </c>
      <c r="AG27" s="79" t="s">
        <v>690</v>
      </c>
      <c r="AH27" s="79"/>
      <c r="AI27" s="85" t="s">
        <v>682</v>
      </c>
      <c r="AJ27" s="79" t="b">
        <v>0</v>
      </c>
      <c r="AK27" s="79">
        <v>0</v>
      </c>
      <c r="AL27" s="85" t="s">
        <v>682</v>
      </c>
      <c r="AM27" s="79" t="s">
        <v>697</v>
      </c>
      <c r="AN27" s="79" t="b">
        <v>0</v>
      </c>
      <c r="AO27" s="85" t="s">
        <v>680</v>
      </c>
      <c r="AP27" s="79" t="s">
        <v>176</v>
      </c>
      <c r="AQ27" s="79">
        <v>0</v>
      </c>
      <c r="AR27" s="79">
        <v>0</v>
      </c>
      <c r="AS27" s="79"/>
      <c r="AT27" s="79"/>
      <c r="AU27" s="79"/>
      <c r="AV27" s="79"/>
      <c r="AW27" s="79"/>
      <c r="AX27" s="79"/>
      <c r="AY27" s="79"/>
      <c r="AZ27" s="79"/>
      <c r="BA27">
        <v>2</v>
      </c>
      <c r="BB27" s="78" t="str">
        <f>REPLACE(INDEX(GroupVertices[Group],MATCH(Edges[[#This Row],[Vertex 1]],GroupVertices[Vertex],0)),1,1,"")</f>
        <v>1</v>
      </c>
      <c r="BC27" s="78" t="str">
        <f>REPLACE(INDEX(GroupVertices[Group],MATCH(Edges[[#This Row],[Vertex 2]],GroupVertices[Vertex],0)),1,1,"")</f>
        <v>1</v>
      </c>
      <c r="BD27" s="48"/>
      <c r="BE27" s="49"/>
      <c r="BF27" s="48"/>
      <c r="BG27" s="49"/>
      <c r="BH27" s="48"/>
      <c r="BI27" s="49"/>
      <c r="BJ27" s="48"/>
      <c r="BK27" s="49"/>
      <c r="BL27" s="48"/>
    </row>
    <row r="28" spans="1:64" ht="15">
      <c r="A28" s="64" t="s">
        <v>230</v>
      </c>
      <c r="B28" s="64" t="s">
        <v>270</v>
      </c>
      <c r="C28" s="65" t="s">
        <v>1813</v>
      </c>
      <c r="D28" s="66">
        <v>10</v>
      </c>
      <c r="E28" s="67" t="s">
        <v>136</v>
      </c>
      <c r="F28" s="68">
        <v>25.5</v>
      </c>
      <c r="G28" s="65"/>
      <c r="H28" s="69"/>
      <c r="I28" s="70"/>
      <c r="J28" s="70"/>
      <c r="K28" s="34" t="s">
        <v>65</v>
      </c>
      <c r="L28" s="77">
        <v>28</v>
      </c>
      <c r="M28" s="77"/>
      <c r="N28" s="72"/>
      <c r="O28" s="79" t="s">
        <v>277</v>
      </c>
      <c r="P28" s="81">
        <v>43634.568333333336</v>
      </c>
      <c r="Q28" s="79" t="s">
        <v>292</v>
      </c>
      <c r="R28" s="79"/>
      <c r="S28" s="79"/>
      <c r="T28" s="79" t="s">
        <v>369</v>
      </c>
      <c r="U28" s="82" t="s">
        <v>392</v>
      </c>
      <c r="V28" s="82" t="s">
        <v>392</v>
      </c>
      <c r="W28" s="81">
        <v>43634.568333333336</v>
      </c>
      <c r="X28" s="82" t="s">
        <v>485</v>
      </c>
      <c r="Y28" s="79"/>
      <c r="Z28" s="79"/>
      <c r="AA28" s="85" t="s">
        <v>592</v>
      </c>
      <c r="AB28" s="79"/>
      <c r="AC28" s="79" t="b">
        <v>0</v>
      </c>
      <c r="AD28" s="79">
        <v>5</v>
      </c>
      <c r="AE28" s="85" t="s">
        <v>682</v>
      </c>
      <c r="AF28" s="79" t="b">
        <v>0</v>
      </c>
      <c r="AG28" s="79" t="s">
        <v>690</v>
      </c>
      <c r="AH28" s="79"/>
      <c r="AI28" s="85" t="s">
        <v>682</v>
      </c>
      <c r="AJ28" s="79" t="b">
        <v>0</v>
      </c>
      <c r="AK28" s="79">
        <v>0</v>
      </c>
      <c r="AL28" s="85" t="s">
        <v>682</v>
      </c>
      <c r="AM28" s="79" t="s">
        <v>697</v>
      </c>
      <c r="AN28" s="79" t="b">
        <v>0</v>
      </c>
      <c r="AO28" s="85" t="s">
        <v>592</v>
      </c>
      <c r="AP28" s="79" t="s">
        <v>176</v>
      </c>
      <c r="AQ28" s="79">
        <v>0</v>
      </c>
      <c r="AR28" s="79">
        <v>0</v>
      </c>
      <c r="AS28" s="79"/>
      <c r="AT28" s="79"/>
      <c r="AU28" s="79"/>
      <c r="AV28" s="79"/>
      <c r="AW28" s="79"/>
      <c r="AX28" s="79"/>
      <c r="AY28" s="79"/>
      <c r="AZ28" s="79"/>
      <c r="BA28">
        <v>2</v>
      </c>
      <c r="BB28" s="78" t="str">
        <f>REPLACE(INDEX(GroupVertices[Group],MATCH(Edges[[#This Row],[Vertex 1]],GroupVertices[Vertex],0)),1,1,"")</f>
        <v>1</v>
      </c>
      <c r="BC28" s="78" t="str">
        <f>REPLACE(INDEX(GroupVertices[Group],MATCH(Edges[[#This Row],[Vertex 2]],GroupVertices[Vertex],0)),1,1,"")</f>
        <v>1</v>
      </c>
      <c r="BD28" s="48">
        <v>0</v>
      </c>
      <c r="BE28" s="49">
        <v>0</v>
      </c>
      <c r="BF28" s="48">
        <v>0</v>
      </c>
      <c r="BG28" s="49">
        <v>0</v>
      </c>
      <c r="BH28" s="48">
        <v>0</v>
      </c>
      <c r="BI28" s="49">
        <v>0</v>
      </c>
      <c r="BJ28" s="48">
        <v>24</v>
      </c>
      <c r="BK28" s="49">
        <v>100</v>
      </c>
      <c r="BL28" s="48">
        <v>24</v>
      </c>
    </row>
    <row r="29" spans="1:64" ht="15">
      <c r="A29" s="64" t="s">
        <v>230</v>
      </c>
      <c r="B29" s="64" t="s">
        <v>270</v>
      </c>
      <c r="C29" s="65" t="s">
        <v>1813</v>
      </c>
      <c r="D29" s="66">
        <v>10</v>
      </c>
      <c r="E29" s="67" t="s">
        <v>136</v>
      </c>
      <c r="F29" s="68">
        <v>25.5</v>
      </c>
      <c r="G29" s="65"/>
      <c r="H29" s="69"/>
      <c r="I29" s="70"/>
      <c r="J29" s="70"/>
      <c r="K29" s="34" t="s">
        <v>65</v>
      </c>
      <c r="L29" s="77">
        <v>29</v>
      </c>
      <c r="M29" s="77"/>
      <c r="N29" s="72"/>
      <c r="O29" s="79" t="s">
        <v>277</v>
      </c>
      <c r="P29" s="81">
        <v>43634.60362268519</v>
      </c>
      <c r="Q29" s="79" t="s">
        <v>293</v>
      </c>
      <c r="R29" s="79"/>
      <c r="S29" s="79"/>
      <c r="T29" s="79" t="s">
        <v>365</v>
      </c>
      <c r="U29" s="79"/>
      <c r="V29" s="82" t="s">
        <v>436</v>
      </c>
      <c r="W29" s="81">
        <v>43634.60362268519</v>
      </c>
      <c r="X29" s="82" t="s">
        <v>486</v>
      </c>
      <c r="Y29" s="79"/>
      <c r="Z29" s="79"/>
      <c r="AA29" s="85" t="s">
        <v>593</v>
      </c>
      <c r="AB29" s="85" t="s">
        <v>680</v>
      </c>
      <c r="AC29" s="79" t="b">
        <v>0</v>
      </c>
      <c r="AD29" s="79">
        <v>5</v>
      </c>
      <c r="AE29" s="85" t="s">
        <v>683</v>
      </c>
      <c r="AF29" s="79" t="b">
        <v>0</v>
      </c>
      <c r="AG29" s="79" t="s">
        <v>690</v>
      </c>
      <c r="AH29" s="79"/>
      <c r="AI29" s="85" t="s">
        <v>682</v>
      </c>
      <c r="AJ29" s="79" t="b">
        <v>0</v>
      </c>
      <c r="AK29" s="79">
        <v>0</v>
      </c>
      <c r="AL29" s="85" t="s">
        <v>682</v>
      </c>
      <c r="AM29" s="79" t="s">
        <v>697</v>
      </c>
      <c r="AN29" s="79" t="b">
        <v>0</v>
      </c>
      <c r="AO29" s="85" t="s">
        <v>680</v>
      </c>
      <c r="AP29" s="79" t="s">
        <v>176</v>
      </c>
      <c r="AQ29" s="79">
        <v>0</v>
      </c>
      <c r="AR29" s="79">
        <v>0</v>
      </c>
      <c r="AS29" s="79"/>
      <c r="AT29" s="79"/>
      <c r="AU29" s="79"/>
      <c r="AV29" s="79"/>
      <c r="AW29" s="79"/>
      <c r="AX29" s="79"/>
      <c r="AY29" s="79"/>
      <c r="AZ29" s="79"/>
      <c r="BA29">
        <v>2</v>
      </c>
      <c r="BB29" s="78" t="str">
        <f>REPLACE(INDEX(GroupVertices[Group],MATCH(Edges[[#This Row],[Vertex 1]],GroupVertices[Vertex],0)),1,1,"")</f>
        <v>1</v>
      </c>
      <c r="BC29" s="78" t="str">
        <f>REPLACE(INDEX(GroupVertices[Group],MATCH(Edges[[#This Row],[Vertex 2]],GroupVertices[Vertex],0)),1,1,"")</f>
        <v>1</v>
      </c>
      <c r="BD29" s="48">
        <v>0</v>
      </c>
      <c r="BE29" s="49">
        <v>0</v>
      </c>
      <c r="BF29" s="48">
        <v>0</v>
      </c>
      <c r="BG29" s="49">
        <v>0</v>
      </c>
      <c r="BH29" s="48">
        <v>0</v>
      </c>
      <c r="BI29" s="49">
        <v>0</v>
      </c>
      <c r="BJ29" s="48">
        <v>14</v>
      </c>
      <c r="BK29" s="49">
        <v>100</v>
      </c>
      <c r="BL29" s="48">
        <v>14</v>
      </c>
    </row>
    <row r="30" spans="1:64" ht="15">
      <c r="A30" s="64" t="s">
        <v>231</v>
      </c>
      <c r="B30" s="64" t="s">
        <v>265</v>
      </c>
      <c r="C30" s="65" t="s">
        <v>1812</v>
      </c>
      <c r="D30" s="66">
        <v>3</v>
      </c>
      <c r="E30" s="67" t="s">
        <v>132</v>
      </c>
      <c r="F30" s="68">
        <v>32</v>
      </c>
      <c r="G30" s="65"/>
      <c r="H30" s="69"/>
      <c r="I30" s="70"/>
      <c r="J30" s="70"/>
      <c r="K30" s="34" t="s">
        <v>65</v>
      </c>
      <c r="L30" s="77">
        <v>30</v>
      </c>
      <c r="M30" s="77"/>
      <c r="N30" s="72"/>
      <c r="O30" s="79" t="s">
        <v>277</v>
      </c>
      <c r="P30" s="81">
        <v>43634.74657407407</v>
      </c>
      <c r="Q30" s="79" t="s">
        <v>294</v>
      </c>
      <c r="R30" s="79"/>
      <c r="S30" s="79"/>
      <c r="T30" s="79" t="s">
        <v>365</v>
      </c>
      <c r="U30" s="82" t="s">
        <v>393</v>
      </c>
      <c r="V30" s="82" t="s">
        <v>393</v>
      </c>
      <c r="W30" s="81">
        <v>43634.74657407407</v>
      </c>
      <c r="X30" s="82" t="s">
        <v>487</v>
      </c>
      <c r="Y30" s="79"/>
      <c r="Z30" s="79"/>
      <c r="AA30" s="85" t="s">
        <v>594</v>
      </c>
      <c r="AB30" s="79"/>
      <c r="AC30" s="79" t="b">
        <v>0</v>
      </c>
      <c r="AD30" s="79">
        <v>3</v>
      </c>
      <c r="AE30" s="85" t="s">
        <v>682</v>
      </c>
      <c r="AF30" s="79" t="b">
        <v>0</v>
      </c>
      <c r="AG30" s="79" t="s">
        <v>690</v>
      </c>
      <c r="AH30" s="79"/>
      <c r="AI30" s="85" t="s">
        <v>682</v>
      </c>
      <c r="AJ30" s="79" t="b">
        <v>0</v>
      </c>
      <c r="AK30" s="79">
        <v>0</v>
      </c>
      <c r="AL30" s="85" t="s">
        <v>682</v>
      </c>
      <c r="AM30" s="79" t="s">
        <v>696</v>
      </c>
      <c r="AN30" s="79" t="b">
        <v>0</v>
      </c>
      <c r="AO30" s="85" t="s">
        <v>594</v>
      </c>
      <c r="AP30" s="79" t="s">
        <v>176</v>
      </c>
      <c r="AQ30" s="79">
        <v>0</v>
      </c>
      <c r="AR30" s="79">
        <v>0</v>
      </c>
      <c r="AS30" s="79"/>
      <c r="AT30" s="79"/>
      <c r="AU30" s="79"/>
      <c r="AV30" s="79"/>
      <c r="AW30" s="79"/>
      <c r="AX30" s="79"/>
      <c r="AY30" s="79"/>
      <c r="AZ30" s="79"/>
      <c r="BA30">
        <v>1</v>
      </c>
      <c r="BB30" s="78" t="str">
        <f>REPLACE(INDEX(GroupVertices[Group],MATCH(Edges[[#This Row],[Vertex 1]],GroupVertices[Vertex],0)),1,1,"")</f>
        <v>1</v>
      </c>
      <c r="BC30" s="78" t="str">
        <f>REPLACE(INDEX(GroupVertices[Group],MATCH(Edges[[#This Row],[Vertex 2]],GroupVertices[Vertex],0)),1,1,"")</f>
        <v>1</v>
      </c>
      <c r="BD30" s="48"/>
      <c r="BE30" s="49"/>
      <c r="BF30" s="48"/>
      <c r="BG30" s="49"/>
      <c r="BH30" s="48"/>
      <c r="BI30" s="49"/>
      <c r="BJ30" s="48"/>
      <c r="BK30" s="49"/>
      <c r="BL30" s="48"/>
    </row>
    <row r="31" spans="1:64" ht="15">
      <c r="A31" s="64" t="s">
        <v>231</v>
      </c>
      <c r="B31" s="64" t="s">
        <v>239</v>
      </c>
      <c r="C31" s="65" t="s">
        <v>1812</v>
      </c>
      <c r="D31" s="66">
        <v>3</v>
      </c>
      <c r="E31" s="67" t="s">
        <v>132</v>
      </c>
      <c r="F31" s="68">
        <v>32</v>
      </c>
      <c r="G31" s="65"/>
      <c r="H31" s="69"/>
      <c r="I31" s="70"/>
      <c r="J31" s="70"/>
      <c r="K31" s="34" t="s">
        <v>65</v>
      </c>
      <c r="L31" s="77">
        <v>31</v>
      </c>
      <c r="M31" s="77"/>
      <c r="N31" s="72"/>
      <c r="O31" s="79" t="s">
        <v>277</v>
      </c>
      <c r="P31" s="81">
        <v>43634.74657407407</v>
      </c>
      <c r="Q31" s="79" t="s">
        <v>294</v>
      </c>
      <c r="R31" s="79"/>
      <c r="S31" s="79"/>
      <c r="T31" s="79" t="s">
        <v>365</v>
      </c>
      <c r="U31" s="82" t="s">
        <v>393</v>
      </c>
      <c r="V31" s="82" t="s">
        <v>393</v>
      </c>
      <c r="W31" s="81">
        <v>43634.74657407407</v>
      </c>
      <c r="X31" s="82" t="s">
        <v>487</v>
      </c>
      <c r="Y31" s="79"/>
      <c r="Z31" s="79"/>
      <c r="AA31" s="85" t="s">
        <v>594</v>
      </c>
      <c r="AB31" s="79"/>
      <c r="AC31" s="79" t="b">
        <v>0</v>
      </c>
      <c r="AD31" s="79">
        <v>3</v>
      </c>
      <c r="AE31" s="85" t="s">
        <v>682</v>
      </c>
      <c r="AF31" s="79" t="b">
        <v>0</v>
      </c>
      <c r="AG31" s="79" t="s">
        <v>690</v>
      </c>
      <c r="AH31" s="79"/>
      <c r="AI31" s="85" t="s">
        <v>682</v>
      </c>
      <c r="AJ31" s="79" t="b">
        <v>0</v>
      </c>
      <c r="AK31" s="79">
        <v>0</v>
      </c>
      <c r="AL31" s="85" t="s">
        <v>682</v>
      </c>
      <c r="AM31" s="79" t="s">
        <v>696</v>
      </c>
      <c r="AN31" s="79" t="b">
        <v>0</v>
      </c>
      <c r="AO31" s="85" t="s">
        <v>594</v>
      </c>
      <c r="AP31" s="79" t="s">
        <v>176</v>
      </c>
      <c r="AQ31" s="79">
        <v>0</v>
      </c>
      <c r="AR31" s="79">
        <v>0</v>
      </c>
      <c r="AS31" s="79"/>
      <c r="AT31" s="79"/>
      <c r="AU31" s="79"/>
      <c r="AV31" s="79"/>
      <c r="AW31" s="79"/>
      <c r="AX31" s="79"/>
      <c r="AY31" s="79"/>
      <c r="AZ31" s="79"/>
      <c r="BA31">
        <v>1</v>
      </c>
      <c r="BB31" s="78" t="str">
        <f>REPLACE(INDEX(GroupVertices[Group],MATCH(Edges[[#This Row],[Vertex 1]],GroupVertices[Vertex],0)),1,1,"")</f>
        <v>1</v>
      </c>
      <c r="BC31" s="78" t="str">
        <f>REPLACE(INDEX(GroupVertices[Group],MATCH(Edges[[#This Row],[Vertex 2]],GroupVertices[Vertex],0)),1,1,"")</f>
        <v>2</v>
      </c>
      <c r="BD31" s="48"/>
      <c r="BE31" s="49"/>
      <c r="BF31" s="48"/>
      <c r="BG31" s="49"/>
      <c r="BH31" s="48"/>
      <c r="BI31" s="49"/>
      <c r="BJ31" s="48"/>
      <c r="BK31" s="49"/>
      <c r="BL31" s="48"/>
    </row>
    <row r="32" spans="1:64" ht="15">
      <c r="A32" s="64" t="s">
        <v>231</v>
      </c>
      <c r="B32" s="64" t="s">
        <v>250</v>
      </c>
      <c r="C32" s="65" t="s">
        <v>1812</v>
      </c>
      <c r="D32" s="66">
        <v>3</v>
      </c>
      <c r="E32" s="67" t="s">
        <v>132</v>
      </c>
      <c r="F32" s="68">
        <v>32</v>
      </c>
      <c r="G32" s="65"/>
      <c r="H32" s="69"/>
      <c r="I32" s="70"/>
      <c r="J32" s="70"/>
      <c r="K32" s="34" t="s">
        <v>65</v>
      </c>
      <c r="L32" s="77">
        <v>32</v>
      </c>
      <c r="M32" s="77"/>
      <c r="N32" s="72"/>
      <c r="O32" s="79" t="s">
        <v>277</v>
      </c>
      <c r="P32" s="81">
        <v>43634.74657407407</v>
      </c>
      <c r="Q32" s="79" t="s">
        <v>294</v>
      </c>
      <c r="R32" s="79"/>
      <c r="S32" s="79"/>
      <c r="T32" s="79" t="s">
        <v>365</v>
      </c>
      <c r="U32" s="82" t="s">
        <v>393</v>
      </c>
      <c r="V32" s="82" t="s">
        <v>393</v>
      </c>
      <c r="W32" s="81">
        <v>43634.74657407407</v>
      </c>
      <c r="X32" s="82" t="s">
        <v>487</v>
      </c>
      <c r="Y32" s="79"/>
      <c r="Z32" s="79"/>
      <c r="AA32" s="85" t="s">
        <v>594</v>
      </c>
      <c r="AB32" s="79"/>
      <c r="AC32" s="79" t="b">
        <v>0</v>
      </c>
      <c r="AD32" s="79">
        <v>3</v>
      </c>
      <c r="AE32" s="85" t="s">
        <v>682</v>
      </c>
      <c r="AF32" s="79" t="b">
        <v>0</v>
      </c>
      <c r="AG32" s="79" t="s">
        <v>690</v>
      </c>
      <c r="AH32" s="79"/>
      <c r="AI32" s="85" t="s">
        <v>682</v>
      </c>
      <c r="AJ32" s="79" t="b">
        <v>0</v>
      </c>
      <c r="AK32" s="79">
        <v>0</v>
      </c>
      <c r="AL32" s="85" t="s">
        <v>682</v>
      </c>
      <c r="AM32" s="79" t="s">
        <v>696</v>
      </c>
      <c r="AN32" s="79" t="b">
        <v>0</v>
      </c>
      <c r="AO32" s="85" t="s">
        <v>594</v>
      </c>
      <c r="AP32" s="79" t="s">
        <v>176</v>
      </c>
      <c r="AQ32" s="79">
        <v>0</v>
      </c>
      <c r="AR32" s="79">
        <v>0</v>
      </c>
      <c r="AS32" s="79"/>
      <c r="AT32" s="79"/>
      <c r="AU32" s="79"/>
      <c r="AV32" s="79"/>
      <c r="AW32" s="79"/>
      <c r="AX32" s="79"/>
      <c r="AY32" s="79"/>
      <c r="AZ32" s="79"/>
      <c r="BA32">
        <v>1</v>
      </c>
      <c r="BB32" s="78" t="str">
        <f>REPLACE(INDEX(GroupVertices[Group],MATCH(Edges[[#This Row],[Vertex 1]],GroupVertices[Vertex],0)),1,1,"")</f>
        <v>1</v>
      </c>
      <c r="BC32" s="78" t="str">
        <f>REPLACE(INDEX(GroupVertices[Group],MATCH(Edges[[#This Row],[Vertex 2]],GroupVertices[Vertex],0)),1,1,"")</f>
        <v>6</v>
      </c>
      <c r="BD32" s="48">
        <v>2</v>
      </c>
      <c r="BE32" s="49">
        <v>10.526315789473685</v>
      </c>
      <c r="BF32" s="48">
        <v>0</v>
      </c>
      <c r="BG32" s="49">
        <v>0</v>
      </c>
      <c r="BH32" s="48">
        <v>0</v>
      </c>
      <c r="BI32" s="49">
        <v>0</v>
      </c>
      <c r="BJ32" s="48">
        <v>17</v>
      </c>
      <c r="BK32" s="49">
        <v>89.47368421052632</v>
      </c>
      <c r="BL32" s="48">
        <v>19</v>
      </c>
    </row>
    <row r="33" spans="1:64" ht="15">
      <c r="A33" s="64" t="s">
        <v>231</v>
      </c>
      <c r="B33" s="64" t="s">
        <v>230</v>
      </c>
      <c r="C33" s="65" t="s">
        <v>1813</v>
      </c>
      <c r="D33" s="66">
        <v>10</v>
      </c>
      <c r="E33" s="67" t="s">
        <v>136</v>
      </c>
      <c r="F33" s="68">
        <v>25.5</v>
      </c>
      <c r="G33" s="65"/>
      <c r="H33" s="69"/>
      <c r="I33" s="70"/>
      <c r="J33" s="70"/>
      <c r="K33" s="34" t="s">
        <v>66</v>
      </c>
      <c r="L33" s="77">
        <v>33</v>
      </c>
      <c r="M33" s="77"/>
      <c r="N33" s="72"/>
      <c r="O33" s="79" t="s">
        <v>277</v>
      </c>
      <c r="P33" s="81">
        <v>43634.76363425926</v>
      </c>
      <c r="Q33" s="79" t="s">
        <v>295</v>
      </c>
      <c r="R33" s="79"/>
      <c r="S33" s="79"/>
      <c r="T33" s="79" t="s">
        <v>365</v>
      </c>
      <c r="U33" s="82" t="s">
        <v>394</v>
      </c>
      <c r="V33" s="82" t="s">
        <v>394</v>
      </c>
      <c r="W33" s="81">
        <v>43634.76363425926</v>
      </c>
      <c r="X33" s="82" t="s">
        <v>488</v>
      </c>
      <c r="Y33" s="79"/>
      <c r="Z33" s="79"/>
      <c r="AA33" s="85" t="s">
        <v>595</v>
      </c>
      <c r="AB33" s="79"/>
      <c r="AC33" s="79" t="b">
        <v>0</v>
      </c>
      <c r="AD33" s="79">
        <v>2</v>
      </c>
      <c r="AE33" s="85" t="s">
        <v>682</v>
      </c>
      <c r="AF33" s="79" t="b">
        <v>0</v>
      </c>
      <c r="AG33" s="79" t="s">
        <v>690</v>
      </c>
      <c r="AH33" s="79"/>
      <c r="AI33" s="85" t="s">
        <v>682</v>
      </c>
      <c r="AJ33" s="79" t="b">
        <v>0</v>
      </c>
      <c r="AK33" s="79">
        <v>0</v>
      </c>
      <c r="AL33" s="85" t="s">
        <v>682</v>
      </c>
      <c r="AM33" s="79" t="s">
        <v>696</v>
      </c>
      <c r="AN33" s="79" t="b">
        <v>0</v>
      </c>
      <c r="AO33" s="85" t="s">
        <v>595</v>
      </c>
      <c r="AP33" s="79" t="s">
        <v>176</v>
      </c>
      <c r="AQ33" s="79">
        <v>0</v>
      </c>
      <c r="AR33" s="79">
        <v>0</v>
      </c>
      <c r="AS33" s="79"/>
      <c r="AT33" s="79"/>
      <c r="AU33" s="79"/>
      <c r="AV33" s="79"/>
      <c r="AW33" s="79"/>
      <c r="AX33" s="79"/>
      <c r="AY33" s="79"/>
      <c r="AZ33" s="79"/>
      <c r="BA33">
        <v>2</v>
      </c>
      <c r="BB33" s="78" t="str">
        <f>REPLACE(INDEX(GroupVertices[Group],MATCH(Edges[[#This Row],[Vertex 1]],GroupVertices[Vertex],0)),1,1,"")</f>
        <v>1</v>
      </c>
      <c r="BC33" s="78" t="str">
        <f>REPLACE(INDEX(GroupVertices[Group],MATCH(Edges[[#This Row],[Vertex 2]],GroupVertices[Vertex],0)),1,1,"")</f>
        <v>1</v>
      </c>
      <c r="BD33" s="48">
        <v>0</v>
      </c>
      <c r="BE33" s="49">
        <v>0</v>
      </c>
      <c r="BF33" s="48">
        <v>0</v>
      </c>
      <c r="BG33" s="49">
        <v>0</v>
      </c>
      <c r="BH33" s="48">
        <v>0</v>
      </c>
      <c r="BI33" s="49">
        <v>0</v>
      </c>
      <c r="BJ33" s="48">
        <v>8</v>
      </c>
      <c r="BK33" s="49">
        <v>100</v>
      </c>
      <c r="BL33" s="48">
        <v>8</v>
      </c>
    </row>
    <row r="34" spans="1:64" ht="15">
      <c r="A34" s="64" t="s">
        <v>231</v>
      </c>
      <c r="B34" s="64" t="s">
        <v>247</v>
      </c>
      <c r="C34" s="65" t="s">
        <v>1812</v>
      </c>
      <c r="D34" s="66">
        <v>3</v>
      </c>
      <c r="E34" s="67" t="s">
        <v>132</v>
      </c>
      <c r="F34" s="68">
        <v>32</v>
      </c>
      <c r="G34" s="65"/>
      <c r="H34" s="69"/>
      <c r="I34" s="70"/>
      <c r="J34" s="70"/>
      <c r="K34" s="34" t="s">
        <v>65</v>
      </c>
      <c r="L34" s="77">
        <v>34</v>
      </c>
      <c r="M34" s="77"/>
      <c r="N34" s="72"/>
      <c r="O34" s="79" t="s">
        <v>277</v>
      </c>
      <c r="P34" s="81">
        <v>43634.76431712963</v>
      </c>
      <c r="Q34" s="79" t="s">
        <v>296</v>
      </c>
      <c r="R34" s="79"/>
      <c r="S34" s="79"/>
      <c r="T34" s="79" t="s">
        <v>365</v>
      </c>
      <c r="U34" s="79"/>
      <c r="V34" s="82" t="s">
        <v>437</v>
      </c>
      <c r="W34" s="81">
        <v>43634.76431712963</v>
      </c>
      <c r="X34" s="82" t="s">
        <v>489</v>
      </c>
      <c r="Y34" s="79"/>
      <c r="Z34" s="79"/>
      <c r="AA34" s="85" t="s">
        <v>596</v>
      </c>
      <c r="AB34" s="79"/>
      <c r="AC34" s="79" t="b">
        <v>0</v>
      </c>
      <c r="AD34" s="79">
        <v>0</v>
      </c>
      <c r="AE34" s="85" t="s">
        <v>682</v>
      </c>
      <c r="AF34" s="79" t="b">
        <v>0</v>
      </c>
      <c r="AG34" s="79" t="s">
        <v>690</v>
      </c>
      <c r="AH34" s="79"/>
      <c r="AI34" s="85" t="s">
        <v>682</v>
      </c>
      <c r="AJ34" s="79" t="b">
        <v>0</v>
      </c>
      <c r="AK34" s="79">
        <v>1</v>
      </c>
      <c r="AL34" s="85" t="s">
        <v>603</v>
      </c>
      <c r="AM34" s="79" t="s">
        <v>696</v>
      </c>
      <c r="AN34" s="79" t="b">
        <v>0</v>
      </c>
      <c r="AO34" s="85" t="s">
        <v>603</v>
      </c>
      <c r="AP34" s="79" t="s">
        <v>176</v>
      </c>
      <c r="AQ34" s="79">
        <v>0</v>
      </c>
      <c r="AR34" s="79">
        <v>0</v>
      </c>
      <c r="AS34" s="79"/>
      <c r="AT34" s="79"/>
      <c r="AU34" s="79"/>
      <c r="AV34" s="79"/>
      <c r="AW34" s="79"/>
      <c r="AX34" s="79"/>
      <c r="AY34" s="79"/>
      <c r="AZ34" s="79"/>
      <c r="BA34">
        <v>1</v>
      </c>
      <c r="BB34" s="78" t="str">
        <f>REPLACE(INDEX(GroupVertices[Group],MATCH(Edges[[#This Row],[Vertex 1]],GroupVertices[Vertex],0)),1,1,"")</f>
        <v>1</v>
      </c>
      <c r="BC34" s="78" t="str">
        <f>REPLACE(INDEX(GroupVertices[Group],MATCH(Edges[[#This Row],[Vertex 2]],GroupVertices[Vertex],0)),1,1,"")</f>
        <v>1</v>
      </c>
      <c r="BD34" s="48"/>
      <c r="BE34" s="49"/>
      <c r="BF34" s="48"/>
      <c r="BG34" s="49"/>
      <c r="BH34" s="48"/>
      <c r="BI34" s="49"/>
      <c r="BJ34" s="48"/>
      <c r="BK34" s="49"/>
      <c r="BL34" s="48"/>
    </row>
    <row r="35" spans="1:64" ht="15">
      <c r="A35" s="64" t="s">
        <v>231</v>
      </c>
      <c r="B35" s="64" t="s">
        <v>230</v>
      </c>
      <c r="C35" s="65" t="s">
        <v>1813</v>
      </c>
      <c r="D35" s="66">
        <v>10</v>
      </c>
      <c r="E35" s="67" t="s">
        <v>136</v>
      </c>
      <c r="F35" s="68">
        <v>25.5</v>
      </c>
      <c r="G35" s="65"/>
      <c r="H35" s="69"/>
      <c r="I35" s="70"/>
      <c r="J35" s="70"/>
      <c r="K35" s="34" t="s">
        <v>66</v>
      </c>
      <c r="L35" s="77">
        <v>35</v>
      </c>
      <c r="M35" s="77"/>
      <c r="N35" s="72"/>
      <c r="O35" s="79" t="s">
        <v>277</v>
      </c>
      <c r="P35" s="81">
        <v>43634.76431712963</v>
      </c>
      <c r="Q35" s="79" t="s">
        <v>296</v>
      </c>
      <c r="R35" s="79"/>
      <c r="S35" s="79"/>
      <c r="T35" s="79" t="s">
        <v>365</v>
      </c>
      <c r="U35" s="79"/>
      <c r="V35" s="82" t="s">
        <v>437</v>
      </c>
      <c r="W35" s="81">
        <v>43634.76431712963</v>
      </c>
      <c r="X35" s="82" t="s">
        <v>489</v>
      </c>
      <c r="Y35" s="79"/>
      <c r="Z35" s="79"/>
      <c r="AA35" s="85" t="s">
        <v>596</v>
      </c>
      <c r="AB35" s="79"/>
      <c r="AC35" s="79" t="b">
        <v>0</v>
      </c>
      <c r="AD35" s="79">
        <v>0</v>
      </c>
      <c r="AE35" s="85" t="s">
        <v>682</v>
      </c>
      <c r="AF35" s="79" t="b">
        <v>0</v>
      </c>
      <c r="AG35" s="79" t="s">
        <v>690</v>
      </c>
      <c r="AH35" s="79"/>
      <c r="AI35" s="85" t="s">
        <v>682</v>
      </c>
      <c r="AJ35" s="79" t="b">
        <v>0</v>
      </c>
      <c r="AK35" s="79">
        <v>1</v>
      </c>
      <c r="AL35" s="85" t="s">
        <v>603</v>
      </c>
      <c r="AM35" s="79" t="s">
        <v>696</v>
      </c>
      <c r="AN35" s="79" t="b">
        <v>0</v>
      </c>
      <c r="AO35" s="85" t="s">
        <v>603</v>
      </c>
      <c r="AP35" s="79" t="s">
        <v>176</v>
      </c>
      <c r="AQ35" s="79">
        <v>0</v>
      </c>
      <c r="AR35" s="79">
        <v>0</v>
      </c>
      <c r="AS35" s="79"/>
      <c r="AT35" s="79"/>
      <c r="AU35" s="79"/>
      <c r="AV35" s="79"/>
      <c r="AW35" s="79"/>
      <c r="AX35" s="79"/>
      <c r="AY35" s="79"/>
      <c r="AZ35" s="79"/>
      <c r="BA35">
        <v>2</v>
      </c>
      <c r="BB35" s="78" t="str">
        <f>REPLACE(INDEX(GroupVertices[Group],MATCH(Edges[[#This Row],[Vertex 1]],GroupVertices[Vertex],0)),1,1,"")</f>
        <v>1</v>
      </c>
      <c r="BC35" s="78" t="str">
        <f>REPLACE(INDEX(GroupVertices[Group],MATCH(Edges[[#This Row],[Vertex 2]],GroupVertices[Vertex],0)),1,1,"")</f>
        <v>1</v>
      </c>
      <c r="BD35" s="48">
        <v>2</v>
      </c>
      <c r="BE35" s="49">
        <v>9.523809523809524</v>
      </c>
      <c r="BF35" s="48">
        <v>0</v>
      </c>
      <c r="BG35" s="49">
        <v>0</v>
      </c>
      <c r="BH35" s="48">
        <v>0</v>
      </c>
      <c r="BI35" s="49">
        <v>0</v>
      </c>
      <c r="BJ35" s="48">
        <v>19</v>
      </c>
      <c r="BK35" s="49">
        <v>90.47619047619048</v>
      </c>
      <c r="BL35" s="48">
        <v>21</v>
      </c>
    </row>
    <row r="36" spans="1:64" ht="15">
      <c r="A36" s="64" t="s">
        <v>230</v>
      </c>
      <c r="B36" s="64" t="s">
        <v>231</v>
      </c>
      <c r="C36" s="65" t="s">
        <v>1812</v>
      </c>
      <c r="D36" s="66">
        <v>3</v>
      </c>
      <c r="E36" s="67" t="s">
        <v>132</v>
      </c>
      <c r="F36" s="68">
        <v>32</v>
      </c>
      <c r="G36" s="65"/>
      <c r="H36" s="69"/>
      <c r="I36" s="70"/>
      <c r="J36" s="70"/>
      <c r="K36" s="34" t="s">
        <v>66</v>
      </c>
      <c r="L36" s="77">
        <v>36</v>
      </c>
      <c r="M36" s="77"/>
      <c r="N36" s="72"/>
      <c r="O36" s="79" t="s">
        <v>278</v>
      </c>
      <c r="P36" s="81">
        <v>43634.76662037037</v>
      </c>
      <c r="Q36" s="79" t="s">
        <v>297</v>
      </c>
      <c r="R36" s="79"/>
      <c r="S36" s="79"/>
      <c r="T36" s="79" t="s">
        <v>365</v>
      </c>
      <c r="U36" s="79"/>
      <c r="V36" s="82" t="s">
        <v>436</v>
      </c>
      <c r="W36" s="81">
        <v>43634.76662037037</v>
      </c>
      <c r="X36" s="82" t="s">
        <v>490</v>
      </c>
      <c r="Y36" s="79"/>
      <c r="Z36" s="79"/>
      <c r="AA36" s="85" t="s">
        <v>597</v>
      </c>
      <c r="AB36" s="85" t="s">
        <v>595</v>
      </c>
      <c r="AC36" s="79" t="b">
        <v>0</v>
      </c>
      <c r="AD36" s="79">
        <v>2</v>
      </c>
      <c r="AE36" s="85" t="s">
        <v>684</v>
      </c>
      <c r="AF36" s="79" t="b">
        <v>0</v>
      </c>
      <c r="AG36" s="79" t="s">
        <v>690</v>
      </c>
      <c r="AH36" s="79"/>
      <c r="AI36" s="85" t="s">
        <v>682</v>
      </c>
      <c r="AJ36" s="79" t="b">
        <v>0</v>
      </c>
      <c r="AK36" s="79">
        <v>0</v>
      </c>
      <c r="AL36" s="85" t="s">
        <v>682</v>
      </c>
      <c r="AM36" s="79" t="s">
        <v>697</v>
      </c>
      <c r="AN36" s="79" t="b">
        <v>0</v>
      </c>
      <c r="AO36" s="85" t="s">
        <v>595</v>
      </c>
      <c r="AP36" s="79" t="s">
        <v>176</v>
      </c>
      <c r="AQ36" s="79">
        <v>0</v>
      </c>
      <c r="AR36" s="79">
        <v>0</v>
      </c>
      <c r="AS36" s="79"/>
      <c r="AT36" s="79"/>
      <c r="AU36" s="79"/>
      <c r="AV36" s="79"/>
      <c r="AW36" s="79"/>
      <c r="AX36" s="79"/>
      <c r="AY36" s="79"/>
      <c r="AZ36" s="79"/>
      <c r="BA36">
        <v>1</v>
      </c>
      <c r="BB36" s="78" t="str">
        <f>REPLACE(INDEX(GroupVertices[Group],MATCH(Edges[[#This Row],[Vertex 1]],GroupVertices[Vertex],0)),1,1,"")</f>
        <v>1</v>
      </c>
      <c r="BC36" s="78" t="str">
        <f>REPLACE(INDEX(GroupVertices[Group],MATCH(Edges[[#This Row],[Vertex 2]],GroupVertices[Vertex],0)),1,1,"")</f>
        <v>1</v>
      </c>
      <c r="BD36" s="48">
        <v>1</v>
      </c>
      <c r="BE36" s="49">
        <v>11.11111111111111</v>
      </c>
      <c r="BF36" s="48">
        <v>0</v>
      </c>
      <c r="BG36" s="49">
        <v>0</v>
      </c>
      <c r="BH36" s="48">
        <v>0</v>
      </c>
      <c r="BI36" s="49">
        <v>0</v>
      </c>
      <c r="BJ36" s="48">
        <v>8</v>
      </c>
      <c r="BK36" s="49">
        <v>88.88888888888889</v>
      </c>
      <c r="BL36" s="48">
        <v>9</v>
      </c>
    </row>
    <row r="37" spans="1:64" ht="15">
      <c r="A37" s="64" t="s">
        <v>232</v>
      </c>
      <c r="B37" s="64" t="s">
        <v>230</v>
      </c>
      <c r="C37" s="65" t="s">
        <v>1812</v>
      </c>
      <c r="D37" s="66">
        <v>3</v>
      </c>
      <c r="E37" s="67" t="s">
        <v>132</v>
      </c>
      <c r="F37" s="68">
        <v>32</v>
      </c>
      <c r="G37" s="65"/>
      <c r="H37" s="69"/>
      <c r="I37" s="70"/>
      <c r="J37" s="70"/>
      <c r="K37" s="34" t="s">
        <v>65</v>
      </c>
      <c r="L37" s="77">
        <v>37</v>
      </c>
      <c r="M37" s="77"/>
      <c r="N37" s="72"/>
      <c r="O37" s="79" t="s">
        <v>277</v>
      </c>
      <c r="P37" s="81">
        <v>43634.606354166666</v>
      </c>
      <c r="Q37" s="79" t="s">
        <v>283</v>
      </c>
      <c r="R37" s="79"/>
      <c r="S37" s="79"/>
      <c r="T37" s="79" t="s">
        <v>365</v>
      </c>
      <c r="U37" s="79"/>
      <c r="V37" s="82" t="s">
        <v>438</v>
      </c>
      <c r="W37" s="81">
        <v>43634.606354166666</v>
      </c>
      <c r="X37" s="82" t="s">
        <v>491</v>
      </c>
      <c r="Y37" s="79"/>
      <c r="Z37" s="79"/>
      <c r="AA37" s="85" t="s">
        <v>598</v>
      </c>
      <c r="AB37" s="79"/>
      <c r="AC37" s="79" t="b">
        <v>0</v>
      </c>
      <c r="AD37" s="79">
        <v>0</v>
      </c>
      <c r="AE37" s="85" t="s">
        <v>682</v>
      </c>
      <c r="AF37" s="79" t="b">
        <v>0</v>
      </c>
      <c r="AG37" s="79" t="s">
        <v>690</v>
      </c>
      <c r="AH37" s="79"/>
      <c r="AI37" s="85" t="s">
        <v>682</v>
      </c>
      <c r="AJ37" s="79" t="b">
        <v>0</v>
      </c>
      <c r="AK37" s="79">
        <v>2</v>
      </c>
      <c r="AL37" s="85" t="s">
        <v>600</v>
      </c>
      <c r="AM37" s="79" t="s">
        <v>696</v>
      </c>
      <c r="AN37" s="79" t="b">
        <v>0</v>
      </c>
      <c r="AO37" s="85" t="s">
        <v>600</v>
      </c>
      <c r="AP37" s="79" t="s">
        <v>176</v>
      </c>
      <c r="AQ37" s="79">
        <v>0</v>
      </c>
      <c r="AR37" s="79">
        <v>0</v>
      </c>
      <c r="AS37" s="79"/>
      <c r="AT37" s="79"/>
      <c r="AU37" s="79"/>
      <c r="AV37" s="79"/>
      <c r="AW37" s="79"/>
      <c r="AX37" s="79"/>
      <c r="AY37" s="79"/>
      <c r="AZ37" s="79"/>
      <c r="BA37">
        <v>1</v>
      </c>
      <c r="BB37" s="78" t="str">
        <f>REPLACE(INDEX(GroupVertices[Group],MATCH(Edges[[#This Row],[Vertex 1]],GroupVertices[Vertex],0)),1,1,"")</f>
        <v>6</v>
      </c>
      <c r="BC37" s="78" t="str">
        <f>REPLACE(INDEX(GroupVertices[Group],MATCH(Edges[[#This Row],[Vertex 2]],GroupVertices[Vertex],0)),1,1,"")</f>
        <v>1</v>
      </c>
      <c r="BD37" s="48"/>
      <c r="BE37" s="49"/>
      <c r="BF37" s="48"/>
      <c r="BG37" s="49"/>
      <c r="BH37" s="48"/>
      <c r="BI37" s="49"/>
      <c r="BJ37" s="48"/>
      <c r="BK37" s="49"/>
      <c r="BL37" s="48"/>
    </row>
    <row r="38" spans="1:64" ht="15">
      <c r="A38" s="64" t="s">
        <v>230</v>
      </c>
      <c r="B38" s="64" t="s">
        <v>247</v>
      </c>
      <c r="C38" s="65" t="s">
        <v>1814</v>
      </c>
      <c r="D38" s="66">
        <v>10</v>
      </c>
      <c r="E38" s="67" t="s">
        <v>136</v>
      </c>
      <c r="F38" s="68">
        <v>19</v>
      </c>
      <c r="G38" s="65"/>
      <c r="H38" s="69"/>
      <c r="I38" s="70"/>
      <c r="J38" s="70"/>
      <c r="K38" s="34" t="s">
        <v>65</v>
      </c>
      <c r="L38" s="77">
        <v>38</v>
      </c>
      <c r="M38" s="77"/>
      <c r="N38" s="72"/>
      <c r="O38" s="79" t="s">
        <v>277</v>
      </c>
      <c r="P38" s="81">
        <v>43634.568333333336</v>
      </c>
      <c r="Q38" s="79" t="s">
        <v>292</v>
      </c>
      <c r="R38" s="79"/>
      <c r="S38" s="79"/>
      <c r="T38" s="79" t="s">
        <v>369</v>
      </c>
      <c r="U38" s="82" t="s">
        <v>392</v>
      </c>
      <c r="V38" s="82" t="s">
        <v>392</v>
      </c>
      <c r="W38" s="81">
        <v>43634.568333333336</v>
      </c>
      <c r="X38" s="82" t="s">
        <v>485</v>
      </c>
      <c r="Y38" s="79"/>
      <c r="Z38" s="79"/>
      <c r="AA38" s="85" t="s">
        <v>592</v>
      </c>
      <c r="AB38" s="79"/>
      <c r="AC38" s="79" t="b">
        <v>0</v>
      </c>
      <c r="AD38" s="79">
        <v>5</v>
      </c>
      <c r="AE38" s="85" t="s">
        <v>682</v>
      </c>
      <c r="AF38" s="79" t="b">
        <v>0</v>
      </c>
      <c r="AG38" s="79" t="s">
        <v>690</v>
      </c>
      <c r="AH38" s="79"/>
      <c r="AI38" s="85" t="s">
        <v>682</v>
      </c>
      <c r="AJ38" s="79" t="b">
        <v>0</v>
      </c>
      <c r="AK38" s="79">
        <v>0</v>
      </c>
      <c r="AL38" s="85" t="s">
        <v>682</v>
      </c>
      <c r="AM38" s="79" t="s">
        <v>697</v>
      </c>
      <c r="AN38" s="79" t="b">
        <v>0</v>
      </c>
      <c r="AO38" s="85" t="s">
        <v>592</v>
      </c>
      <c r="AP38" s="79" t="s">
        <v>176</v>
      </c>
      <c r="AQ38" s="79">
        <v>0</v>
      </c>
      <c r="AR38" s="79">
        <v>0</v>
      </c>
      <c r="AS38" s="79"/>
      <c r="AT38" s="79"/>
      <c r="AU38" s="79"/>
      <c r="AV38" s="79"/>
      <c r="AW38" s="79"/>
      <c r="AX38" s="79"/>
      <c r="AY38" s="79"/>
      <c r="AZ38" s="79"/>
      <c r="BA38">
        <v>3</v>
      </c>
      <c r="BB38" s="78" t="str">
        <f>REPLACE(INDEX(GroupVertices[Group],MATCH(Edges[[#This Row],[Vertex 1]],GroupVertices[Vertex],0)),1,1,"")</f>
        <v>1</v>
      </c>
      <c r="BC38" s="78" t="str">
        <f>REPLACE(INDEX(GroupVertices[Group],MATCH(Edges[[#This Row],[Vertex 2]],GroupVertices[Vertex],0)),1,1,"")</f>
        <v>1</v>
      </c>
      <c r="BD38" s="48"/>
      <c r="BE38" s="49"/>
      <c r="BF38" s="48"/>
      <c r="BG38" s="49"/>
      <c r="BH38" s="48"/>
      <c r="BI38" s="49"/>
      <c r="BJ38" s="48"/>
      <c r="BK38" s="49"/>
      <c r="BL38" s="48"/>
    </row>
    <row r="39" spans="1:64" ht="15">
      <c r="A39" s="64" t="s">
        <v>230</v>
      </c>
      <c r="B39" s="64" t="s">
        <v>265</v>
      </c>
      <c r="C39" s="65" t="s">
        <v>1812</v>
      </c>
      <c r="D39" s="66">
        <v>3</v>
      </c>
      <c r="E39" s="67" t="s">
        <v>132</v>
      </c>
      <c r="F39" s="68">
        <v>32</v>
      </c>
      <c r="G39" s="65"/>
      <c r="H39" s="69"/>
      <c r="I39" s="70"/>
      <c r="J39" s="70"/>
      <c r="K39" s="34" t="s">
        <v>65</v>
      </c>
      <c r="L39" s="77">
        <v>39</v>
      </c>
      <c r="M39" s="77"/>
      <c r="N39" s="72"/>
      <c r="O39" s="79" t="s">
        <v>277</v>
      </c>
      <c r="P39" s="81">
        <v>43634.57121527778</v>
      </c>
      <c r="Q39" s="79" t="s">
        <v>298</v>
      </c>
      <c r="R39" s="79"/>
      <c r="S39" s="79"/>
      <c r="T39" s="79" t="s">
        <v>365</v>
      </c>
      <c r="U39" s="82" t="s">
        <v>395</v>
      </c>
      <c r="V39" s="82" t="s">
        <v>395</v>
      </c>
      <c r="W39" s="81">
        <v>43634.57121527778</v>
      </c>
      <c r="X39" s="82" t="s">
        <v>492</v>
      </c>
      <c r="Y39" s="79"/>
      <c r="Z39" s="79"/>
      <c r="AA39" s="85" t="s">
        <v>599</v>
      </c>
      <c r="AB39" s="85" t="s">
        <v>612</v>
      </c>
      <c r="AC39" s="79" t="b">
        <v>0</v>
      </c>
      <c r="AD39" s="79">
        <v>2</v>
      </c>
      <c r="AE39" s="85" t="s">
        <v>685</v>
      </c>
      <c r="AF39" s="79" t="b">
        <v>0</v>
      </c>
      <c r="AG39" s="79" t="s">
        <v>690</v>
      </c>
      <c r="AH39" s="79"/>
      <c r="AI39" s="85" t="s">
        <v>682</v>
      </c>
      <c r="AJ39" s="79" t="b">
        <v>0</v>
      </c>
      <c r="AK39" s="79">
        <v>0</v>
      </c>
      <c r="AL39" s="85" t="s">
        <v>682</v>
      </c>
      <c r="AM39" s="79" t="s">
        <v>697</v>
      </c>
      <c r="AN39" s="79" t="b">
        <v>0</v>
      </c>
      <c r="AO39" s="85" t="s">
        <v>612</v>
      </c>
      <c r="AP39" s="79" t="s">
        <v>176</v>
      </c>
      <c r="AQ39" s="79">
        <v>0</v>
      </c>
      <c r="AR39" s="79">
        <v>0</v>
      </c>
      <c r="AS39" s="79"/>
      <c r="AT39" s="79"/>
      <c r="AU39" s="79"/>
      <c r="AV39" s="79"/>
      <c r="AW39" s="79"/>
      <c r="AX39" s="79"/>
      <c r="AY39" s="79"/>
      <c r="AZ39" s="79"/>
      <c r="BA39">
        <v>1</v>
      </c>
      <c r="BB39" s="78" t="str">
        <f>REPLACE(INDEX(GroupVertices[Group],MATCH(Edges[[#This Row],[Vertex 1]],GroupVertices[Vertex],0)),1,1,"")</f>
        <v>1</v>
      </c>
      <c r="BC39" s="78" t="str">
        <f>REPLACE(INDEX(GroupVertices[Group],MATCH(Edges[[#This Row],[Vertex 2]],GroupVertices[Vertex],0)),1,1,"")</f>
        <v>1</v>
      </c>
      <c r="BD39" s="48"/>
      <c r="BE39" s="49"/>
      <c r="BF39" s="48"/>
      <c r="BG39" s="49"/>
      <c r="BH39" s="48"/>
      <c r="BI39" s="49"/>
      <c r="BJ39" s="48"/>
      <c r="BK39" s="49"/>
      <c r="BL39" s="48"/>
    </row>
    <row r="40" spans="1:64" ht="15">
      <c r="A40" s="64" t="s">
        <v>230</v>
      </c>
      <c r="B40" s="64" t="s">
        <v>239</v>
      </c>
      <c r="C40" s="65" t="s">
        <v>1814</v>
      </c>
      <c r="D40" s="66">
        <v>10</v>
      </c>
      <c r="E40" s="67" t="s">
        <v>136</v>
      </c>
      <c r="F40" s="68">
        <v>19</v>
      </c>
      <c r="G40" s="65"/>
      <c r="H40" s="69"/>
      <c r="I40" s="70"/>
      <c r="J40" s="70"/>
      <c r="K40" s="34" t="s">
        <v>65</v>
      </c>
      <c r="L40" s="77">
        <v>40</v>
      </c>
      <c r="M40" s="77"/>
      <c r="N40" s="72"/>
      <c r="O40" s="79" t="s">
        <v>277</v>
      </c>
      <c r="P40" s="81">
        <v>43634.57121527778</v>
      </c>
      <c r="Q40" s="79" t="s">
        <v>298</v>
      </c>
      <c r="R40" s="79"/>
      <c r="S40" s="79"/>
      <c r="T40" s="79" t="s">
        <v>365</v>
      </c>
      <c r="U40" s="82" t="s">
        <v>395</v>
      </c>
      <c r="V40" s="82" t="s">
        <v>395</v>
      </c>
      <c r="W40" s="81">
        <v>43634.57121527778</v>
      </c>
      <c r="X40" s="82" t="s">
        <v>492</v>
      </c>
      <c r="Y40" s="79"/>
      <c r="Z40" s="79"/>
      <c r="AA40" s="85" t="s">
        <v>599</v>
      </c>
      <c r="AB40" s="85" t="s">
        <v>612</v>
      </c>
      <c r="AC40" s="79" t="b">
        <v>0</v>
      </c>
      <c r="AD40" s="79">
        <v>2</v>
      </c>
      <c r="AE40" s="85" t="s">
        <v>685</v>
      </c>
      <c r="AF40" s="79" t="b">
        <v>0</v>
      </c>
      <c r="AG40" s="79" t="s">
        <v>690</v>
      </c>
      <c r="AH40" s="79"/>
      <c r="AI40" s="85" t="s">
        <v>682</v>
      </c>
      <c r="AJ40" s="79" t="b">
        <v>0</v>
      </c>
      <c r="AK40" s="79">
        <v>0</v>
      </c>
      <c r="AL40" s="85" t="s">
        <v>682</v>
      </c>
      <c r="AM40" s="79" t="s">
        <v>697</v>
      </c>
      <c r="AN40" s="79" t="b">
        <v>0</v>
      </c>
      <c r="AO40" s="85" t="s">
        <v>612</v>
      </c>
      <c r="AP40" s="79" t="s">
        <v>176</v>
      </c>
      <c r="AQ40" s="79">
        <v>0</v>
      </c>
      <c r="AR40" s="79">
        <v>0</v>
      </c>
      <c r="AS40" s="79"/>
      <c r="AT40" s="79"/>
      <c r="AU40" s="79"/>
      <c r="AV40" s="79"/>
      <c r="AW40" s="79"/>
      <c r="AX40" s="79"/>
      <c r="AY40" s="79"/>
      <c r="AZ40" s="79"/>
      <c r="BA40">
        <v>3</v>
      </c>
      <c r="BB40" s="78" t="str">
        <f>REPLACE(INDEX(GroupVertices[Group],MATCH(Edges[[#This Row],[Vertex 1]],GroupVertices[Vertex],0)),1,1,"")</f>
        <v>1</v>
      </c>
      <c r="BC40" s="78" t="str">
        <f>REPLACE(INDEX(GroupVertices[Group],MATCH(Edges[[#This Row],[Vertex 2]],GroupVertices[Vertex],0)),1,1,"")</f>
        <v>2</v>
      </c>
      <c r="BD40" s="48"/>
      <c r="BE40" s="49"/>
      <c r="BF40" s="48"/>
      <c r="BG40" s="49"/>
      <c r="BH40" s="48"/>
      <c r="BI40" s="49"/>
      <c r="BJ40" s="48"/>
      <c r="BK40" s="49"/>
      <c r="BL40" s="48"/>
    </row>
    <row r="41" spans="1:64" ht="15">
      <c r="A41" s="64" t="s">
        <v>230</v>
      </c>
      <c r="B41" s="64" t="s">
        <v>237</v>
      </c>
      <c r="C41" s="65" t="s">
        <v>1812</v>
      </c>
      <c r="D41" s="66">
        <v>3</v>
      </c>
      <c r="E41" s="67" t="s">
        <v>132</v>
      </c>
      <c r="F41" s="68">
        <v>32</v>
      </c>
      <c r="G41" s="65"/>
      <c r="H41" s="69"/>
      <c r="I41" s="70"/>
      <c r="J41" s="70"/>
      <c r="K41" s="34" t="s">
        <v>65</v>
      </c>
      <c r="L41" s="77">
        <v>41</v>
      </c>
      <c r="M41" s="77"/>
      <c r="N41" s="72"/>
      <c r="O41" s="79" t="s">
        <v>278</v>
      </c>
      <c r="P41" s="81">
        <v>43634.57121527778</v>
      </c>
      <c r="Q41" s="79" t="s">
        <v>298</v>
      </c>
      <c r="R41" s="79"/>
      <c r="S41" s="79"/>
      <c r="T41" s="79" t="s">
        <v>365</v>
      </c>
      <c r="U41" s="82" t="s">
        <v>395</v>
      </c>
      <c r="V41" s="82" t="s">
        <v>395</v>
      </c>
      <c r="W41" s="81">
        <v>43634.57121527778</v>
      </c>
      <c r="X41" s="82" t="s">
        <v>492</v>
      </c>
      <c r="Y41" s="79"/>
      <c r="Z41" s="79"/>
      <c r="AA41" s="85" t="s">
        <v>599</v>
      </c>
      <c r="AB41" s="85" t="s">
        <v>612</v>
      </c>
      <c r="AC41" s="79" t="b">
        <v>0</v>
      </c>
      <c r="AD41" s="79">
        <v>2</v>
      </c>
      <c r="AE41" s="85" t="s">
        <v>685</v>
      </c>
      <c r="AF41" s="79" t="b">
        <v>0</v>
      </c>
      <c r="AG41" s="79" t="s">
        <v>690</v>
      </c>
      <c r="AH41" s="79"/>
      <c r="AI41" s="85" t="s">
        <v>682</v>
      </c>
      <c r="AJ41" s="79" t="b">
        <v>0</v>
      </c>
      <c r="AK41" s="79">
        <v>0</v>
      </c>
      <c r="AL41" s="85" t="s">
        <v>682</v>
      </c>
      <c r="AM41" s="79" t="s">
        <v>697</v>
      </c>
      <c r="AN41" s="79" t="b">
        <v>0</v>
      </c>
      <c r="AO41" s="85" t="s">
        <v>612</v>
      </c>
      <c r="AP41" s="79" t="s">
        <v>176</v>
      </c>
      <c r="AQ41" s="79">
        <v>0</v>
      </c>
      <c r="AR41" s="79">
        <v>0</v>
      </c>
      <c r="AS41" s="79"/>
      <c r="AT41" s="79"/>
      <c r="AU41" s="79"/>
      <c r="AV41" s="79"/>
      <c r="AW41" s="79"/>
      <c r="AX41" s="79"/>
      <c r="AY41" s="79"/>
      <c r="AZ41" s="79"/>
      <c r="BA41">
        <v>1</v>
      </c>
      <c r="BB41" s="78" t="str">
        <f>REPLACE(INDEX(GroupVertices[Group],MATCH(Edges[[#This Row],[Vertex 1]],GroupVertices[Vertex],0)),1,1,"")</f>
        <v>1</v>
      </c>
      <c r="BC41" s="78" t="str">
        <f>REPLACE(INDEX(GroupVertices[Group],MATCH(Edges[[#This Row],[Vertex 2]],GroupVertices[Vertex],0)),1,1,"")</f>
        <v>1</v>
      </c>
      <c r="BD41" s="48">
        <v>1</v>
      </c>
      <c r="BE41" s="49">
        <v>3.5714285714285716</v>
      </c>
      <c r="BF41" s="48">
        <v>1</v>
      </c>
      <c r="BG41" s="49">
        <v>3.5714285714285716</v>
      </c>
      <c r="BH41" s="48">
        <v>0</v>
      </c>
      <c r="BI41" s="49">
        <v>0</v>
      </c>
      <c r="BJ41" s="48">
        <v>26</v>
      </c>
      <c r="BK41" s="49">
        <v>92.85714285714286</v>
      </c>
      <c r="BL41" s="48">
        <v>28</v>
      </c>
    </row>
    <row r="42" spans="1:64" ht="15">
      <c r="A42" s="64" t="s">
        <v>230</v>
      </c>
      <c r="B42" s="64" t="s">
        <v>266</v>
      </c>
      <c r="C42" s="65" t="s">
        <v>1812</v>
      </c>
      <c r="D42" s="66">
        <v>3</v>
      </c>
      <c r="E42" s="67" t="s">
        <v>132</v>
      </c>
      <c r="F42" s="68">
        <v>32</v>
      </c>
      <c r="G42" s="65"/>
      <c r="H42" s="69"/>
      <c r="I42" s="70"/>
      <c r="J42" s="70"/>
      <c r="K42" s="34" t="s">
        <v>65</v>
      </c>
      <c r="L42" s="77">
        <v>42</v>
      </c>
      <c r="M42" s="77"/>
      <c r="N42" s="72"/>
      <c r="O42" s="79" t="s">
        <v>278</v>
      </c>
      <c r="P42" s="81">
        <v>43634.58142361111</v>
      </c>
      <c r="Q42" s="79" t="s">
        <v>299</v>
      </c>
      <c r="R42" s="79"/>
      <c r="S42" s="79"/>
      <c r="T42" s="79" t="s">
        <v>370</v>
      </c>
      <c r="U42" s="82" t="s">
        <v>396</v>
      </c>
      <c r="V42" s="82" t="s">
        <v>396</v>
      </c>
      <c r="W42" s="81">
        <v>43634.58142361111</v>
      </c>
      <c r="X42" s="82" t="s">
        <v>493</v>
      </c>
      <c r="Y42" s="79"/>
      <c r="Z42" s="79"/>
      <c r="AA42" s="85" t="s">
        <v>600</v>
      </c>
      <c r="AB42" s="79"/>
      <c r="AC42" s="79" t="b">
        <v>0</v>
      </c>
      <c r="AD42" s="79">
        <v>4</v>
      </c>
      <c r="AE42" s="85" t="s">
        <v>686</v>
      </c>
      <c r="AF42" s="79" t="b">
        <v>0</v>
      </c>
      <c r="AG42" s="79" t="s">
        <v>690</v>
      </c>
      <c r="AH42" s="79"/>
      <c r="AI42" s="85" t="s">
        <v>682</v>
      </c>
      <c r="AJ42" s="79" t="b">
        <v>0</v>
      </c>
      <c r="AK42" s="79">
        <v>2</v>
      </c>
      <c r="AL42" s="85" t="s">
        <v>682</v>
      </c>
      <c r="AM42" s="79" t="s">
        <v>697</v>
      </c>
      <c r="AN42" s="79" t="b">
        <v>0</v>
      </c>
      <c r="AO42" s="85" t="s">
        <v>600</v>
      </c>
      <c r="AP42" s="79" t="s">
        <v>176</v>
      </c>
      <c r="AQ42" s="79">
        <v>0</v>
      </c>
      <c r="AR42" s="79">
        <v>0</v>
      </c>
      <c r="AS42" s="79"/>
      <c r="AT42" s="79"/>
      <c r="AU42" s="79"/>
      <c r="AV42" s="79"/>
      <c r="AW42" s="79"/>
      <c r="AX42" s="79"/>
      <c r="AY42" s="79"/>
      <c r="AZ42" s="79"/>
      <c r="BA42">
        <v>1</v>
      </c>
      <c r="BB42" s="78" t="str">
        <f>REPLACE(INDEX(GroupVertices[Group],MATCH(Edges[[#This Row],[Vertex 1]],GroupVertices[Vertex],0)),1,1,"")</f>
        <v>1</v>
      </c>
      <c r="BC42" s="78" t="str">
        <f>REPLACE(INDEX(GroupVertices[Group],MATCH(Edges[[#This Row],[Vertex 2]],GroupVertices[Vertex],0)),1,1,"")</f>
        <v>1</v>
      </c>
      <c r="BD42" s="48">
        <v>0</v>
      </c>
      <c r="BE42" s="49">
        <v>0</v>
      </c>
      <c r="BF42" s="48">
        <v>1</v>
      </c>
      <c r="BG42" s="49">
        <v>2.5</v>
      </c>
      <c r="BH42" s="48">
        <v>0</v>
      </c>
      <c r="BI42" s="49">
        <v>0</v>
      </c>
      <c r="BJ42" s="48">
        <v>39</v>
      </c>
      <c r="BK42" s="49">
        <v>97.5</v>
      </c>
      <c r="BL42" s="48">
        <v>40</v>
      </c>
    </row>
    <row r="43" spans="1:64" ht="15">
      <c r="A43" s="64" t="s">
        <v>230</v>
      </c>
      <c r="B43" s="64" t="s">
        <v>239</v>
      </c>
      <c r="C43" s="65" t="s">
        <v>1814</v>
      </c>
      <c r="D43" s="66">
        <v>10</v>
      </c>
      <c r="E43" s="67" t="s">
        <v>136</v>
      </c>
      <c r="F43" s="68">
        <v>19</v>
      </c>
      <c r="G43" s="65"/>
      <c r="H43" s="69"/>
      <c r="I43" s="70"/>
      <c r="J43" s="70"/>
      <c r="K43" s="34" t="s">
        <v>65</v>
      </c>
      <c r="L43" s="77">
        <v>43</v>
      </c>
      <c r="M43" s="77"/>
      <c r="N43" s="72"/>
      <c r="O43" s="79" t="s">
        <v>277</v>
      </c>
      <c r="P43" s="81">
        <v>43634.60362268519</v>
      </c>
      <c r="Q43" s="79" t="s">
        <v>293</v>
      </c>
      <c r="R43" s="79"/>
      <c r="S43" s="79"/>
      <c r="T43" s="79" t="s">
        <v>365</v>
      </c>
      <c r="U43" s="79"/>
      <c r="V43" s="82" t="s">
        <v>436</v>
      </c>
      <c r="W43" s="81">
        <v>43634.60362268519</v>
      </c>
      <c r="X43" s="82" t="s">
        <v>486</v>
      </c>
      <c r="Y43" s="79"/>
      <c r="Z43" s="79"/>
      <c r="AA43" s="85" t="s">
        <v>593</v>
      </c>
      <c r="AB43" s="85" t="s">
        <v>680</v>
      </c>
      <c r="AC43" s="79" t="b">
        <v>0</v>
      </c>
      <c r="AD43" s="79">
        <v>5</v>
      </c>
      <c r="AE43" s="85" t="s">
        <v>683</v>
      </c>
      <c r="AF43" s="79" t="b">
        <v>0</v>
      </c>
      <c r="AG43" s="79" t="s">
        <v>690</v>
      </c>
      <c r="AH43" s="79"/>
      <c r="AI43" s="85" t="s">
        <v>682</v>
      </c>
      <c r="AJ43" s="79" t="b">
        <v>0</v>
      </c>
      <c r="AK43" s="79">
        <v>0</v>
      </c>
      <c r="AL43" s="85" t="s">
        <v>682</v>
      </c>
      <c r="AM43" s="79" t="s">
        <v>697</v>
      </c>
      <c r="AN43" s="79" t="b">
        <v>0</v>
      </c>
      <c r="AO43" s="85" t="s">
        <v>680</v>
      </c>
      <c r="AP43" s="79" t="s">
        <v>176</v>
      </c>
      <c r="AQ43" s="79">
        <v>0</v>
      </c>
      <c r="AR43" s="79">
        <v>0</v>
      </c>
      <c r="AS43" s="79"/>
      <c r="AT43" s="79"/>
      <c r="AU43" s="79"/>
      <c r="AV43" s="79"/>
      <c r="AW43" s="79"/>
      <c r="AX43" s="79"/>
      <c r="AY43" s="79"/>
      <c r="AZ43" s="79"/>
      <c r="BA43">
        <v>3</v>
      </c>
      <c r="BB43" s="78" t="str">
        <f>REPLACE(INDEX(GroupVertices[Group],MATCH(Edges[[#This Row],[Vertex 1]],GroupVertices[Vertex],0)),1,1,"")</f>
        <v>1</v>
      </c>
      <c r="BC43" s="78" t="str">
        <f>REPLACE(INDEX(GroupVertices[Group],MATCH(Edges[[#This Row],[Vertex 2]],GroupVertices[Vertex],0)),1,1,"")</f>
        <v>2</v>
      </c>
      <c r="BD43" s="48"/>
      <c r="BE43" s="49"/>
      <c r="BF43" s="48"/>
      <c r="BG43" s="49"/>
      <c r="BH43" s="48"/>
      <c r="BI43" s="49"/>
      <c r="BJ43" s="48"/>
      <c r="BK43" s="49"/>
      <c r="BL43" s="48"/>
    </row>
    <row r="44" spans="1:64" ht="15">
      <c r="A44" s="64" t="s">
        <v>230</v>
      </c>
      <c r="B44" s="64" t="s">
        <v>247</v>
      </c>
      <c r="C44" s="65" t="s">
        <v>1812</v>
      </c>
      <c r="D44" s="66">
        <v>3</v>
      </c>
      <c r="E44" s="67" t="s">
        <v>132</v>
      </c>
      <c r="F44" s="68">
        <v>32</v>
      </c>
      <c r="G44" s="65"/>
      <c r="H44" s="69"/>
      <c r="I44" s="70"/>
      <c r="J44" s="70"/>
      <c r="K44" s="34" t="s">
        <v>65</v>
      </c>
      <c r="L44" s="77">
        <v>44</v>
      </c>
      <c r="M44" s="77"/>
      <c r="N44" s="72"/>
      <c r="O44" s="79" t="s">
        <v>278</v>
      </c>
      <c r="P44" s="81">
        <v>43634.60362268519</v>
      </c>
      <c r="Q44" s="79" t="s">
        <v>293</v>
      </c>
      <c r="R44" s="79"/>
      <c r="S44" s="79"/>
      <c r="T44" s="79" t="s">
        <v>365</v>
      </c>
      <c r="U44" s="79"/>
      <c r="V44" s="82" t="s">
        <v>436</v>
      </c>
      <c r="W44" s="81">
        <v>43634.60362268519</v>
      </c>
      <c r="X44" s="82" t="s">
        <v>486</v>
      </c>
      <c r="Y44" s="79"/>
      <c r="Z44" s="79"/>
      <c r="AA44" s="85" t="s">
        <v>593</v>
      </c>
      <c r="AB44" s="85" t="s">
        <v>680</v>
      </c>
      <c r="AC44" s="79" t="b">
        <v>0</v>
      </c>
      <c r="AD44" s="79">
        <v>5</v>
      </c>
      <c r="AE44" s="85" t="s">
        <v>683</v>
      </c>
      <c r="AF44" s="79" t="b">
        <v>0</v>
      </c>
      <c r="AG44" s="79" t="s">
        <v>690</v>
      </c>
      <c r="AH44" s="79"/>
      <c r="AI44" s="85" t="s">
        <v>682</v>
      </c>
      <c r="AJ44" s="79" t="b">
        <v>0</v>
      </c>
      <c r="AK44" s="79">
        <v>0</v>
      </c>
      <c r="AL44" s="85" t="s">
        <v>682</v>
      </c>
      <c r="AM44" s="79" t="s">
        <v>697</v>
      </c>
      <c r="AN44" s="79" t="b">
        <v>0</v>
      </c>
      <c r="AO44" s="85" t="s">
        <v>680</v>
      </c>
      <c r="AP44" s="79" t="s">
        <v>176</v>
      </c>
      <c r="AQ44" s="79">
        <v>0</v>
      </c>
      <c r="AR44" s="79">
        <v>0</v>
      </c>
      <c r="AS44" s="79"/>
      <c r="AT44" s="79"/>
      <c r="AU44" s="79"/>
      <c r="AV44" s="79"/>
      <c r="AW44" s="79"/>
      <c r="AX44" s="79"/>
      <c r="AY44" s="79"/>
      <c r="AZ44" s="79"/>
      <c r="BA44">
        <v>1</v>
      </c>
      <c r="BB44" s="78" t="str">
        <f>REPLACE(INDEX(GroupVertices[Group],MATCH(Edges[[#This Row],[Vertex 1]],GroupVertices[Vertex],0)),1,1,"")</f>
        <v>1</v>
      </c>
      <c r="BC44" s="78" t="str">
        <f>REPLACE(INDEX(GroupVertices[Group],MATCH(Edges[[#This Row],[Vertex 2]],GroupVertices[Vertex],0)),1,1,"")</f>
        <v>1</v>
      </c>
      <c r="BD44" s="48"/>
      <c r="BE44" s="49"/>
      <c r="BF44" s="48"/>
      <c r="BG44" s="49"/>
      <c r="BH44" s="48"/>
      <c r="BI44" s="49"/>
      <c r="BJ44" s="48"/>
      <c r="BK44" s="49"/>
      <c r="BL44" s="48"/>
    </row>
    <row r="45" spans="1:64" ht="15">
      <c r="A45" s="64" t="s">
        <v>230</v>
      </c>
      <c r="B45" s="64" t="s">
        <v>266</v>
      </c>
      <c r="C45" s="65" t="s">
        <v>1813</v>
      </c>
      <c r="D45" s="66">
        <v>10</v>
      </c>
      <c r="E45" s="67" t="s">
        <v>136</v>
      </c>
      <c r="F45" s="68">
        <v>25.5</v>
      </c>
      <c r="G45" s="65"/>
      <c r="H45" s="69"/>
      <c r="I45" s="70"/>
      <c r="J45" s="70"/>
      <c r="K45" s="34" t="s">
        <v>65</v>
      </c>
      <c r="L45" s="77">
        <v>45</v>
      </c>
      <c r="M45" s="77"/>
      <c r="N45" s="72"/>
      <c r="O45" s="79" t="s">
        <v>277</v>
      </c>
      <c r="P45" s="81">
        <v>43634.61436342593</v>
      </c>
      <c r="Q45" s="79" t="s">
        <v>290</v>
      </c>
      <c r="R45" s="79"/>
      <c r="S45" s="79"/>
      <c r="T45" s="79"/>
      <c r="U45" s="79"/>
      <c r="V45" s="82" t="s">
        <v>436</v>
      </c>
      <c r="W45" s="81">
        <v>43634.61436342593</v>
      </c>
      <c r="X45" s="82" t="s">
        <v>494</v>
      </c>
      <c r="Y45" s="79"/>
      <c r="Z45" s="79"/>
      <c r="AA45" s="85" t="s">
        <v>601</v>
      </c>
      <c r="AB45" s="79"/>
      <c r="AC45" s="79" t="b">
        <v>0</v>
      </c>
      <c r="AD45" s="79">
        <v>0</v>
      </c>
      <c r="AE45" s="85" t="s">
        <v>682</v>
      </c>
      <c r="AF45" s="79" t="b">
        <v>0</v>
      </c>
      <c r="AG45" s="79" t="s">
        <v>690</v>
      </c>
      <c r="AH45" s="79"/>
      <c r="AI45" s="85" t="s">
        <v>682</v>
      </c>
      <c r="AJ45" s="79" t="b">
        <v>0</v>
      </c>
      <c r="AK45" s="79">
        <v>5</v>
      </c>
      <c r="AL45" s="85" t="s">
        <v>650</v>
      </c>
      <c r="AM45" s="79" t="s">
        <v>697</v>
      </c>
      <c r="AN45" s="79" t="b">
        <v>0</v>
      </c>
      <c r="AO45" s="85" t="s">
        <v>650</v>
      </c>
      <c r="AP45" s="79" t="s">
        <v>176</v>
      </c>
      <c r="AQ45" s="79">
        <v>0</v>
      </c>
      <c r="AR45" s="79">
        <v>0</v>
      </c>
      <c r="AS45" s="79"/>
      <c r="AT45" s="79"/>
      <c r="AU45" s="79"/>
      <c r="AV45" s="79"/>
      <c r="AW45" s="79"/>
      <c r="AX45" s="79"/>
      <c r="AY45" s="79"/>
      <c r="AZ45" s="79"/>
      <c r="BA45">
        <v>2</v>
      </c>
      <c r="BB45" s="78" t="str">
        <f>REPLACE(INDEX(GroupVertices[Group],MATCH(Edges[[#This Row],[Vertex 1]],GroupVertices[Vertex],0)),1,1,"")</f>
        <v>1</v>
      </c>
      <c r="BC45" s="78" t="str">
        <f>REPLACE(INDEX(GroupVertices[Group],MATCH(Edges[[#This Row],[Vertex 2]],GroupVertices[Vertex],0)),1,1,"")</f>
        <v>1</v>
      </c>
      <c r="BD45" s="48"/>
      <c r="BE45" s="49"/>
      <c r="BF45" s="48"/>
      <c r="BG45" s="49"/>
      <c r="BH45" s="48"/>
      <c r="BI45" s="49"/>
      <c r="BJ45" s="48"/>
      <c r="BK45" s="49"/>
      <c r="BL45" s="48"/>
    </row>
    <row r="46" spans="1:64" ht="15">
      <c r="A46" s="64" t="s">
        <v>230</v>
      </c>
      <c r="B46" s="64" t="s">
        <v>237</v>
      </c>
      <c r="C46" s="65" t="s">
        <v>1812</v>
      </c>
      <c r="D46" s="66">
        <v>3</v>
      </c>
      <c r="E46" s="67" t="s">
        <v>132</v>
      </c>
      <c r="F46" s="68">
        <v>32</v>
      </c>
      <c r="G46" s="65"/>
      <c r="H46" s="69"/>
      <c r="I46" s="70"/>
      <c r="J46" s="70"/>
      <c r="K46" s="34" t="s">
        <v>65</v>
      </c>
      <c r="L46" s="77">
        <v>46</v>
      </c>
      <c r="M46" s="77"/>
      <c r="N46" s="72"/>
      <c r="O46" s="79" t="s">
        <v>277</v>
      </c>
      <c r="P46" s="81">
        <v>43634.61436342593</v>
      </c>
      <c r="Q46" s="79" t="s">
        <v>290</v>
      </c>
      <c r="R46" s="79"/>
      <c r="S46" s="79"/>
      <c r="T46" s="79"/>
      <c r="U46" s="79"/>
      <c r="V46" s="82" t="s">
        <v>436</v>
      </c>
      <c r="W46" s="81">
        <v>43634.61436342593</v>
      </c>
      <c r="X46" s="82" t="s">
        <v>494</v>
      </c>
      <c r="Y46" s="79"/>
      <c r="Z46" s="79"/>
      <c r="AA46" s="85" t="s">
        <v>601</v>
      </c>
      <c r="AB46" s="79"/>
      <c r="AC46" s="79" t="b">
        <v>0</v>
      </c>
      <c r="AD46" s="79">
        <v>0</v>
      </c>
      <c r="AE46" s="85" t="s">
        <v>682</v>
      </c>
      <c r="AF46" s="79" t="b">
        <v>0</v>
      </c>
      <c r="AG46" s="79" t="s">
        <v>690</v>
      </c>
      <c r="AH46" s="79"/>
      <c r="AI46" s="85" t="s">
        <v>682</v>
      </c>
      <c r="AJ46" s="79" t="b">
        <v>0</v>
      </c>
      <c r="AK46" s="79">
        <v>5</v>
      </c>
      <c r="AL46" s="85" t="s">
        <v>650</v>
      </c>
      <c r="AM46" s="79" t="s">
        <v>697</v>
      </c>
      <c r="AN46" s="79" t="b">
        <v>0</v>
      </c>
      <c r="AO46" s="85" t="s">
        <v>650</v>
      </c>
      <c r="AP46" s="79" t="s">
        <v>176</v>
      </c>
      <c r="AQ46" s="79">
        <v>0</v>
      </c>
      <c r="AR46" s="79">
        <v>0</v>
      </c>
      <c r="AS46" s="79"/>
      <c r="AT46" s="79"/>
      <c r="AU46" s="79"/>
      <c r="AV46" s="79"/>
      <c r="AW46" s="79"/>
      <c r="AX46" s="79"/>
      <c r="AY46" s="79"/>
      <c r="AZ46" s="79"/>
      <c r="BA46">
        <v>1</v>
      </c>
      <c r="BB46" s="78" t="str">
        <f>REPLACE(INDEX(GroupVertices[Group],MATCH(Edges[[#This Row],[Vertex 1]],GroupVertices[Vertex],0)),1,1,"")</f>
        <v>1</v>
      </c>
      <c r="BC46" s="78" t="str">
        <f>REPLACE(INDEX(GroupVertices[Group],MATCH(Edges[[#This Row],[Vertex 2]],GroupVertices[Vertex],0)),1,1,"")</f>
        <v>1</v>
      </c>
      <c r="BD46" s="48">
        <v>0</v>
      </c>
      <c r="BE46" s="49">
        <v>0</v>
      </c>
      <c r="BF46" s="48">
        <v>1</v>
      </c>
      <c r="BG46" s="49">
        <v>5</v>
      </c>
      <c r="BH46" s="48">
        <v>0</v>
      </c>
      <c r="BI46" s="49">
        <v>0</v>
      </c>
      <c r="BJ46" s="48">
        <v>19</v>
      </c>
      <c r="BK46" s="49">
        <v>95</v>
      </c>
      <c r="BL46" s="48">
        <v>20</v>
      </c>
    </row>
    <row r="47" spans="1:64" ht="15">
      <c r="A47" s="64" t="s">
        <v>230</v>
      </c>
      <c r="B47" s="64" t="s">
        <v>266</v>
      </c>
      <c r="C47" s="65" t="s">
        <v>1813</v>
      </c>
      <c r="D47" s="66">
        <v>10</v>
      </c>
      <c r="E47" s="67" t="s">
        <v>136</v>
      </c>
      <c r="F47" s="68">
        <v>25.5</v>
      </c>
      <c r="G47" s="65"/>
      <c r="H47" s="69"/>
      <c r="I47" s="70"/>
      <c r="J47" s="70"/>
      <c r="K47" s="34" t="s">
        <v>65</v>
      </c>
      <c r="L47" s="77">
        <v>47</v>
      </c>
      <c r="M47" s="77"/>
      <c r="N47" s="72"/>
      <c r="O47" s="79" t="s">
        <v>277</v>
      </c>
      <c r="P47" s="81">
        <v>43634.615</v>
      </c>
      <c r="Q47" s="79" t="s">
        <v>300</v>
      </c>
      <c r="R47" s="79"/>
      <c r="S47" s="79"/>
      <c r="T47" s="79"/>
      <c r="U47" s="79"/>
      <c r="V47" s="82" t="s">
        <v>436</v>
      </c>
      <c r="W47" s="81">
        <v>43634.615</v>
      </c>
      <c r="X47" s="82" t="s">
        <v>495</v>
      </c>
      <c r="Y47" s="79"/>
      <c r="Z47" s="79"/>
      <c r="AA47" s="85" t="s">
        <v>602</v>
      </c>
      <c r="AB47" s="79"/>
      <c r="AC47" s="79" t="b">
        <v>0</v>
      </c>
      <c r="AD47" s="79">
        <v>0</v>
      </c>
      <c r="AE47" s="85" t="s">
        <v>682</v>
      </c>
      <c r="AF47" s="79" t="b">
        <v>0</v>
      </c>
      <c r="AG47" s="79" t="s">
        <v>690</v>
      </c>
      <c r="AH47" s="79"/>
      <c r="AI47" s="85" t="s">
        <v>682</v>
      </c>
      <c r="AJ47" s="79" t="b">
        <v>0</v>
      </c>
      <c r="AK47" s="79">
        <v>1</v>
      </c>
      <c r="AL47" s="85" t="s">
        <v>669</v>
      </c>
      <c r="AM47" s="79" t="s">
        <v>697</v>
      </c>
      <c r="AN47" s="79" t="b">
        <v>0</v>
      </c>
      <c r="AO47" s="85" t="s">
        <v>669</v>
      </c>
      <c r="AP47" s="79" t="s">
        <v>176</v>
      </c>
      <c r="AQ47" s="79">
        <v>0</v>
      </c>
      <c r="AR47" s="79">
        <v>0</v>
      </c>
      <c r="AS47" s="79"/>
      <c r="AT47" s="79"/>
      <c r="AU47" s="79"/>
      <c r="AV47" s="79"/>
      <c r="AW47" s="79"/>
      <c r="AX47" s="79"/>
      <c r="AY47" s="79"/>
      <c r="AZ47" s="79"/>
      <c r="BA47">
        <v>2</v>
      </c>
      <c r="BB47" s="78" t="str">
        <f>REPLACE(INDEX(GroupVertices[Group],MATCH(Edges[[#This Row],[Vertex 1]],GroupVertices[Vertex],0)),1,1,"")</f>
        <v>1</v>
      </c>
      <c r="BC47" s="78" t="str">
        <f>REPLACE(INDEX(GroupVertices[Group],MATCH(Edges[[#This Row],[Vertex 2]],GroupVertices[Vertex],0)),1,1,"")</f>
        <v>1</v>
      </c>
      <c r="BD47" s="48"/>
      <c r="BE47" s="49"/>
      <c r="BF47" s="48"/>
      <c r="BG47" s="49"/>
      <c r="BH47" s="48"/>
      <c r="BI47" s="49"/>
      <c r="BJ47" s="48"/>
      <c r="BK47" s="49"/>
      <c r="BL47" s="48"/>
    </row>
    <row r="48" spans="1:64" ht="15">
      <c r="A48" s="64" t="s">
        <v>230</v>
      </c>
      <c r="B48" s="64" t="s">
        <v>239</v>
      </c>
      <c r="C48" s="65" t="s">
        <v>1814</v>
      </c>
      <c r="D48" s="66">
        <v>10</v>
      </c>
      <c r="E48" s="67" t="s">
        <v>136</v>
      </c>
      <c r="F48" s="68">
        <v>19</v>
      </c>
      <c r="G48" s="65"/>
      <c r="H48" s="69"/>
      <c r="I48" s="70"/>
      <c r="J48" s="70"/>
      <c r="K48" s="34" t="s">
        <v>65</v>
      </c>
      <c r="L48" s="77">
        <v>48</v>
      </c>
      <c r="M48" s="77"/>
      <c r="N48" s="72"/>
      <c r="O48" s="79" t="s">
        <v>277</v>
      </c>
      <c r="P48" s="81">
        <v>43634.615</v>
      </c>
      <c r="Q48" s="79" t="s">
        <v>300</v>
      </c>
      <c r="R48" s="79"/>
      <c r="S48" s="79"/>
      <c r="T48" s="79"/>
      <c r="U48" s="79"/>
      <c r="V48" s="82" t="s">
        <v>436</v>
      </c>
      <c r="W48" s="81">
        <v>43634.615</v>
      </c>
      <c r="X48" s="82" t="s">
        <v>495</v>
      </c>
      <c r="Y48" s="79"/>
      <c r="Z48" s="79"/>
      <c r="AA48" s="85" t="s">
        <v>602</v>
      </c>
      <c r="AB48" s="79"/>
      <c r="AC48" s="79" t="b">
        <v>0</v>
      </c>
      <c r="AD48" s="79">
        <v>0</v>
      </c>
      <c r="AE48" s="85" t="s">
        <v>682</v>
      </c>
      <c r="AF48" s="79" t="b">
        <v>0</v>
      </c>
      <c r="AG48" s="79" t="s">
        <v>690</v>
      </c>
      <c r="AH48" s="79"/>
      <c r="AI48" s="85" t="s">
        <v>682</v>
      </c>
      <c r="AJ48" s="79" t="b">
        <v>0</v>
      </c>
      <c r="AK48" s="79">
        <v>1</v>
      </c>
      <c r="AL48" s="85" t="s">
        <v>669</v>
      </c>
      <c r="AM48" s="79" t="s">
        <v>697</v>
      </c>
      <c r="AN48" s="79" t="b">
        <v>0</v>
      </c>
      <c r="AO48" s="85" t="s">
        <v>669</v>
      </c>
      <c r="AP48" s="79" t="s">
        <v>176</v>
      </c>
      <c r="AQ48" s="79">
        <v>0</v>
      </c>
      <c r="AR48" s="79">
        <v>0</v>
      </c>
      <c r="AS48" s="79"/>
      <c r="AT48" s="79"/>
      <c r="AU48" s="79"/>
      <c r="AV48" s="79"/>
      <c r="AW48" s="79"/>
      <c r="AX48" s="79"/>
      <c r="AY48" s="79"/>
      <c r="AZ48" s="79"/>
      <c r="BA48">
        <v>3</v>
      </c>
      <c r="BB48" s="78" t="str">
        <f>REPLACE(INDEX(GroupVertices[Group],MATCH(Edges[[#This Row],[Vertex 1]],GroupVertices[Vertex],0)),1,1,"")</f>
        <v>1</v>
      </c>
      <c r="BC48" s="78" t="str">
        <f>REPLACE(INDEX(GroupVertices[Group],MATCH(Edges[[#This Row],[Vertex 2]],GroupVertices[Vertex],0)),1,1,"")</f>
        <v>2</v>
      </c>
      <c r="BD48" s="48">
        <v>0</v>
      </c>
      <c r="BE48" s="49">
        <v>0</v>
      </c>
      <c r="BF48" s="48">
        <v>1</v>
      </c>
      <c r="BG48" s="49">
        <v>4.761904761904762</v>
      </c>
      <c r="BH48" s="48">
        <v>0</v>
      </c>
      <c r="BI48" s="49">
        <v>0</v>
      </c>
      <c r="BJ48" s="48">
        <v>20</v>
      </c>
      <c r="BK48" s="49">
        <v>95.23809523809524</v>
      </c>
      <c r="BL48" s="48">
        <v>21</v>
      </c>
    </row>
    <row r="49" spans="1:64" ht="15">
      <c r="A49" s="64" t="s">
        <v>230</v>
      </c>
      <c r="B49" s="64" t="s">
        <v>247</v>
      </c>
      <c r="C49" s="65" t="s">
        <v>1814</v>
      </c>
      <c r="D49" s="66">
        <v>10</v>
      </c>
      <c r="E49" s="67" t="s">
        <v>136</v>
      </c>
      <c r="F49" s="68">
        <v>19</v>
      </c>
      <c r="G49" s="65"/>
      <c r="H49" s="69"/>
      <c r="I49" s="70"/>
      <c r="J49" s="70"/>
      <c r="K49" s="34" t="s">
        <v>65</v>
      </c>
      <c r="L49" s="77">
        <v>49</v>
      </c>
      <c r="M49" s="77"/>
      <c r="N49" s="72"/>
      <c r="O49" s="79" t="s">
        <v>277</v>
      </c>
      <c r="P49" s="81">
        <v>43634.763032407405</v>
      </c>
      <c r="Q49" s="79" t="s">
        <v>301</v>
      </c>
      <c r="R49" s="79"/>
      <c r="S49" s="79"/>
      <c r="T49" s="79" t="s">
        <v>365</v>
      </c>
      <c r="U49" s="82" t="s">
        <v>397</v>
      </c>
      <c r="V49" s="82" t="s">
        <v>397</v>
      </c>
      <c r="W49" s="81">
        <v>43634.763032407405</v>
      </c>
      <c r="X49" s="82" t="s">
        <v>496</v>
      </c>
      <c r="Y49" s="79"/>
      <c r="Z49" s="79"/>
      <c r="AA49" s="85" t="s">
        <v>603</v>
      </c>
      <c r="AB49" s="79"/>
      <c r="AC49" s="79" t="b">
        <v>0</v>
      </c>
      <c r="AD49" s="79">
        <v>10</v>
      </c>
      <c r="AE49" s="85" t="s">
        <v>682</v>
      </c>
      <c r="AF49" s="79" t="b">
        <v>0</v>
      </c>
      <c r="AG49" s="79" t="s">
        <v>690</v>
      </c>
      <c r="AH49" s="79"/>
      <c r="AI49" s="85" t="s">
        <v>682</v>
      </c>
      <c r="AJ49" s="79" t="b">
        <v>0</v>
      </c>
      <c r="AK49" s="79">
        <v>1</v>
      </c>
      <c r="AL49" s="85" t="s">
        <v>682</v>
      </c>
      <c r="AM49" s="79" t="s">
        <v>697</v>
      </c>
      <c r="AN49" s="79" t="b">
        <v>0</v>
      </c>
      <c r="AO49" s="85" t="s">
        <v>603</v>
      </c>
      <c r="AP49" s="79" t="s">
        <v>176</v>
      </c>
      <c r="AQ49" s="79">
        <v>0</v>
      </c>
      <c r="AR49" s="79">
        <v>0</v>
      </c>
      <c r="AS49" s="79"/>
      <c r="AT49" s="79"/>
      <c r="AU49" s="79"/>
      <c r="AV49" s="79"/>
      <c r="AW49" s="79"/>
      <c r="AX49" s="79"/>
      <c r="AY49" s="79"/>
      <c r="AZ49" s="79"/>
      <c r="BA49">
        <v>3</v>
      </c>
      <c r="BB49" s="78" t="str">
        <f>REPLACE(INDEX(GroupVertices[Group],MATCH(Edges[[#This Row],[Vertex 1]],GroupVertices[Vertex],0)),1,1,"")</f>
        <v>1</v>
      </c>
      <c r="BC49" s="78" t="str">
        <f>REPLACE(INDEX(GroupVertices[Group],MATCH(Edges[[#This Row],[Vertex 2]],GroupVertices[Vertex],0)),1,1,"")</f>
        <v>1</v>
      </c>
      <c r="BD49" s="48">
        <v>2</v>
      </c>
      <c r="BE49" s="49">
        <v>5.714285714285714</v>
      </c>
      <c r="BF49" s="48">
        <v>0</v>
      </c>
      <c r="BG49" s="49">
        <v>0</v>
      </c>
      <c r="BH49" s="48">
        <v>0</v>
      </c>
      <c r="BI49" s="49">
        <v>0</v>
      </c>
      <c r="BJ49" s="48">
        <v>33</v>
      </c>
      <c r="BK49" s="49">
        <v>94.28571428571429</v>
      </c>
      <c r="BL49" s="48">
        <v>35</v>
      </c>
    </row>
    <row r="50" spans="1:64" ht="15">
      <c r="A50" s="64" t="s">
        <v>230</v>
      </c>
      <c r="B50" s="64" t="s">
        <v>247</v>
      </c>
      <c r="C50" s="65" t="s">
        <v>1814</v>
      </c>
      <c r="D50" s="66">
        <v>10</v>
      </c>
      <c r="E50" s="67" t="s">
        <v>136</v>
      </c>
      <c r="F50" s="68">
        <v>19</v>
      </c>
      <c r="G50" s="65"/>
      <c r="H50" s="69"/>
      <c r="I50" s="70"/>
      <c r="J50" s="70"/>
      <c r="K50" s="34" t="s">
        <v>65</v>
      </c>
      <c r="L50" s="77">
        <v>50</v>
      </c>
      <c r="M50" s="77"/>
      <c r="N50" s="72"/>
      <c r="O50" s="79" t="s">
        <v>277</v>
      </c>
      <c r="P50" s="81">
        <v>43634.764918981484</v>
      </c>
      <c r="Q50" s="79" t="s">
        <v>302</v>
      </c>
      <c r="R50" s="79"/>
      <c r="S50" s="79"/>
      <c r="T50" s="79" t="s">
        <v>370</v>
      </c>
      <c r="U50" s="82" t="s">
        <v>398</v>
      </c>
      <c r="V50" s="82" t="s">
        <v>398</v>
      </c>
      <c r="W50" s="81">
        <v>43634.764918981484</v>
      </c>
      <c r="X50" s="82" t="s">
        <v>497</v>
      </c>
      <c r="Y50" s="79"/>
      <c r="Z50" s="79"/>
      <c r="AA50" s="85" t="s">
        <v>604</v>
      </c>
      <c r="AB50" s="79"/>
      <c r="AC50" s="79" t="b">
        <v>0</v>
      </c>
      <c r="AD50" s="79">
        <v>9</v>
      </c>
      <c r="AE50" s="85" t="s">
        <v>682</v>
      </c>
      <c r="AF50" s="79" t="b">
        <v>0</v>
      </c>
      <c r="AG50" s="79" t="s">
        <v>690</v>
      </c>
      <c r="AH50" s="79"/>
      <c r="AI50" s="85" t="s">
        <v>682</v>
      </c>
      <c r="AJ50" s="79" t="b">
        <v>0</v>
      </c>
      <c r="AK50" s="79">
        <v>0</v>
      </c>
      <c r="AL50" s="85" t="s">
        <v>682</v>
      </c>
      <c r="AM50" s="79" t="s">
        <v>697</v>
      </c>
      <c r="AN50" s="79" t="b">
        <v>0</v>
      </c>
      <c r="AO50" s="85" t="s">
        <v>604</v>
      </c>
      <c r="AP50" s="79" t="s">
        <v>176</v>
      </c>
      <c r="AQ50" s="79">
        <v>0</v>
      </c>
      <c r="AR50" s="79">
        <v>0</v>
      </c>
      <c r="AS50" s="79"/>
      <c r="AT50" s="79"/>
      <c r="AU50" s="79"/>
      <c r="AV50" s="79"/>
      <c r="AW50" s="79"/>
      <c r="AX50" s="79"/>
      <c r="AY50" s="79"/>
      <c r="AZ50" s="79"/>
      <c r="BA50">
        <v>3</v>
      </c>
      <c r="BB50" s="78" t="str">
        <f>REPLACE(INDEX(GroupVertices[Group],MATCH(Edges[[#This Row],[Vertex 1]],GroupVertices[Vertex],0)),1,1,"")</f>
        <v>1</v>
      </c>
      <c r="BC50" s="78" t="str">
        <f>REPLACE(INDEX(GroupVertices[Group],MATCH(Edges[[#This Row],[Vertex 2]],GroupVertices[Vertex],0)),1,1,"")</f>
        <v>1</v>
      </c>
      <c r="BD50" s="48">
        <v>0</v>
      </c>
      <c r="BE50" s="49">
        <v>0</v>
      </c>
      <c r="BF50" s="48">
        <v>0</v>
      </c>
      <c r="BG50" s="49">
        <v>0</v>
      </c>
      <c r="BH50" s="48">
        <v>0</v>
      </c>
      <c r="BI50" s="49">
        <v>0</v>
      </c>
      <c r="BJ50" s="48">
        <v>24</v>
      </c>
      <c r="BK50" s="49">
        <v>100</v>
      </c>
      <c r="BL50" s="48">
        <v>24</v>
      </c>
    </row>
    <row r="51" spans="1:64" ht="15">
      <c r="A51" s="64" t="s">
        <v>230</v>
      </c>
      <c r="B51" s="64" t="s">
        <v>248</v>
      </c>
      <c r="C51" s="65" t="s">
        <v>1812</v>
      </c>
      <c r="D51" s="66">
        <v>3</v>
      </c>
      <c r="E51" s="67" t="s">
        <v>132</v>
      </c>
      <c r="F51" s="68">
        <v>32</v>
      </c>
      <c r="G51" s="65"/>
      <c r="H51" s="69"/>
      <c r="I51" s="70"/>
      <c r="J51" s="70"/>
      <c r="K51" s="34" t="s">
        <v>65</v>
      </c>
      <c r="L51" s="77">
        <v>51</v>
      </c>
      <c r="M51" s="77"/>
      <c r="N51" s="72"/>
      <c r="O51" s="79" t="s">
        <v>277</v>
      </c>
      <c r="P51" s="81">
        <v>43634.780277777776</v>
      </c>
      <c r="Q51" s="79" t="s">
        <v>303</v>
      </c>
      <c r="R51" s="79"/>
      <c r="S51" s="79"/>
      <c r="T51" s="79"/>
      <c r="U51" s="79"/>
      <c r="V51" s="82" t="s">
        <v>436</v>
      </c>
      <c r="W51" s="81">
        <v>43634.780277777776</v>
      </c>
      <c r="X51" s="82" t="s">
        <v>498</v>
      </c>
      <c r="Y51" s="79"/>
      <c r="Z51" s="79"/>
      <c r="AA51" s="85" t="s">
        <v>605</v>
      </c>
      <c r="AB51" s="79"/>
      <c r="AC51" s="79" t="b">
        <v>0</v>
      </c>
      <c r="AD51" s="79">
        <v>0</v>
      </c>
      <c r="AE51" s="85" t="s">
        <v>682</v>
      </c>
      <c r="AF51" s="79" t="b">
        <v>0</v>
      </c>
      <c r="AG51" s="79" t="s">
        <v>690</v>
      </c>
      <c r="AH51" s="79"/>
      <c r="AI51" s="85" t="s">
        <v>682</v>
      </c>
      <c r="AJ51" s="79" t="b">
        <v>0</v>
      </c>
      <c r="AK51" s="79">
        <v>3</v>
      </c>
      <c r="AL51" s="85" t="s">
        <v>591</v>
      </c>
      <c r="AM51" s="79" t="s">
        <v>697</v>
      </c>
      <c r="AN51" s="79" t="b">
        <v>0</v>
      </c>
      <c r="AO51" s="85" t="s">
        <v>591</v>
      </c>
      <c r="AP51" s="79" t="s">
        <v>176</v>
      </c>
      <c r="AQ51" s="79">
        <v>0</v>
      </c>
      <c r="AR51" s="79">
        <v>0</v>
      </c>
      <c r="AS51" s="79"/>
      <c r="AT51" s="79"/>
      <c r="AU51" s="79"/>
      <c r="AV51" s="79"/>
      <c r="AW51" s="79"/>
      <c r="AX51" s="79"/>
      <c r="AY51" s="79"/>
      <c r="AZ51" s="79"/>
      <c r="BA51">
        <v>1</v>
      </c>
      <c r="BB51" s="78" t="str">
        <f>REPLACE(INDEX(GroupVertices[Group],MATCH(Edges[[#This Row],[Vertex 1]],GroupVertices[Vertex],0)),1,1,"")</f>
        <v>1</v>
      </c>
      <c r="BC51" s="78" t="str">
        <f>REPLACE(INDEX(GroupVertices[Group],MATCH(Edges[[#This Row],[Vertex 2]],GroupVertices[Vertex],0)),1,1,"")</f>
        <v>4</v>
      </c>
      <c r="BD51" s="48">
        <v>2</v>
      </c>
      <c r="BE51" s="49">
        <v>9.523809523809524</v>
      </c>
      <c r="BF51" s="48">
        <v>0</v>
      </c>
      <c r="BG51" s="49">
        <v>0</v>
      </c>
      <c r="BH51" s="48">
        <v>0</v>
      </c>
      <c r="BI51" s="49">
        <v>0</v>
      </c>
      <c r="BJ51" s="48">
        <v>19</v>
      </c>
      <c r="BK51" s="49">
        <v>90.47619047619048</v>
      </c>
      <c r="BL51" s="48">
        <v>21</v>
      </c>
    </row>
    <row r="52" spans="1:64" ht="15">
      <c r="A52" s="64" t="s">
        <v>230</v>
      </c>
      <c r="B52" s="64" t="s">
        <v>229</v>
      </c>
      <c r="C52" s="65" t="s">
        <v>1812</v>
      </c>
      <c r="D52" s="66">
        <v>3</v>
      </c>
      <c r="E52" s="67" t="s">
        <v>132</v>
      </c>
      <c r="F52" s="68">
        <v>32</v>
      </c>
      <c r="G52" s="65"/>
      <c r="H52" s="69"/>
      <c r="I52" s="70"/>
      <c r="J52" s="70"/>
      <c r="K52" s="34" t="s">
        <v>65</v>
      </c>
      <c r="L52" s="77">
        <v>52</v>
      </c>
      <c r="M52" s="77"/>
      <c r="N52" s="72"/>
      <c r="O52" s="79" t="s">
        <v>277</v>
      </c>
      <c r="P52" s="81">
        <v>43634.780277777776</v>
      </c>
      <c r="Q52" s="79" t="s">
        <v>303</v>
      </c>
      <c r="R52" s="79"/>
      <c r="S52" s="79"/>
      <c r="T52" s="79"/>
      <c r="U52" s="79"/>
      <c r="V52" s="82" t="s">
        <v>436</v>
      </c>
      <c r="W52" s="81">
        <v>43634.780277777776</v>
      </c>
      <c r="X52" s="82" t="s">
        <v>498</v>
      </c>
      <c r="Y52" s="79"/>
      <c r="Z52" s="79"/>
      <c r="AA52" s="85" t="s">
        <v>605</v>
      </c>
      <c r="AB52" s="79"/>
      <c r="AC52" s="79" t="b">
        <v>0</v>
      </c>
      <c r="AD52" s="79">
        <v>0</v>
      </c>
      <c r="AE52" s="85" t="s">
        <v>682</v>
      </c>
      <c r="AF52" s="79" t="b">
        <v>0</v>
      </c>
      <c r="AG52" s="79" t="s">
        <v>690</v>
      </c>
      <c r="AH52" s="79"/>
      <c r="AI52" s="85" t="s">
        <v>682</v>
      </c>
      <c r="AJ52" s="79" t="b">
        <v>0</v>
      </c>
      <c r="AK52" s="79">
        <v>3</v>
      </c>
      <c r="AL52" s="85" t="s">
        <v>591</v>
      </c>
      <c r="AM52" s="79" t="s">
        <v>697</v>
      </c>
      <c r="AN52" s="79" t="b">
        <v>0</v>
      </c>
      <c r="AO52" s="85" t="s">
        <v>591</v>
      </c>
      <c r="AP52" s="79" t="s">
        <v>176</v>
      </c>
      <c r="AQ52" s="79">
        <v>0</v>
      </c>
      <c r="AR52" s="79">
        <v>0</v>
      </c>
      <c r="AS52" s="79"/>
      <c r="AT52" s="79"/>
      <c r="AU52" s="79"/>
      <c r="AV52" s="79"/>
      <c r="AW52" s="79"/>
      <c r="AX52" s="79"/>
      <c r="AY52" s="79"/>
      <c r="AZ52" s="79"/>
      <c r="BA52">
        <v>1</v>
      </c>
      <c r="BB52" s="78" t="str">
        <f>REPLACE(INDEX(GroupVertices[Group],MATCH(Edges[[#This Row],[Vertex 1]],GroupVertices[Vertex],0)),1,1,"")</f>
        <v>1</v>
      </c>
      <c r="BC52" s="78" t="str">
        <f>REPLACE(INDEX(GroupVertices[Group],MATCH(Edges[[#This Row],[Vertex 2]],GroupVertices[Vertex],0)),1,1,"")</f>
        <v>4</v>
      </c>
      <c r="BD52" s="48"/>
      <c r="BE52" s="49"/>
      <c r="BF52" s="48"/>
      <c r="BG52" s="49"/>
      <c r="BH52" s="48"/>
      <c r="BI52" s="49"/>
      <c r="BJ52" s="48"/>
      <c r="BK52" s="49"/>
      <c r="BL52" s="48"/>
    </row>
    <row r="53" spans="1:64" ht="15">
      <c r="A53" s="64" t="s">
        <v>230</v>
      </c>
      <c r="B53" s="64" t="s">
        <v>252</v>
      </c>
      <c r="C53" s="65" t="s">
        <v>1812</v>
      </c>
      <c r="D53" s="66">
        <v>3</v>
      </c>
      <c r="E53" s="67" t="s">
        <v>132</v>
      </c>
      <c r="F53" s="68">
        <v>32</v>
      </c>
      <c r="G53" s="65"/>
      <c r="H53" s="69"/>
      <c r="I53" s="70"/>
      <c r="J53" s="70"/>
      <c r="K53" s="34" t="s">
        <v>65</v>
      </c>
      <c r="L53" s="77">
        <v>53</v>
      </c>
      <c r="M53" s="77"/>
      <c r="N53" s="72"/>
      <c r="O53" s="79" t="s">
        <v>278</v>
      </c>
      <c r="P53" s="81">
        <v>43634.78196759259</v>
      </c>
      <c r="Q53" s="79" t="s">
        <v>304</v>
      </c>
      <c r="R53" s="79"/>
      <c r="S53" s="79"/>
      <c r="T53" s="79" t="s">
        <v>365</v>
      </c>
      <c r="U53" s="82" t="s">
        <v>399</v>
      </c>
      <c r="V53" s="82" t="s">
        <v>399</v>
      </c>
      <c r="W53" s="81">
        <v>43634.78196759259</v>
      </c>
      <c r="X53" s="82" t="s">
        <v>499</v>
      </c>
      <c r="Y53" s="79"/>
      <c r="Z53" s="79"/>
      <c r="AA53" s="85" t="s">
        <v>606</v>
      </c>
      <c r="AB53" s="79"/>
      <c r="AC53" s="79" t="b">
        <v>0</v>
      </c>
      <c r="AD53" s="79">
        <v>2</v>
      </c>
      <c r="AE53" s="85" t="s">
        <v>687</v>
      </c>
      <c r="AF53" s="79" t="b">
        <v>0</v>
      </c>
      <c r="AG53" s="79" t="s">
        <v>690</v>
      </c>
      <c r="AH53" s="79"/>
      <c r="AI53" s="85" t="s">
        <v>682</v>
      </c>
      <c r="AJ53" s="79" t="b">
        <v>0</v>
      </c>
      <c r="AK53" s="79">
        <v>0</v>
      </c>
      <c r="AL53" s="85" t="s">
        <v>682</v>
      </c>
      <c r="AM53" s="79" t="s">
        <v>697</v>
      </c>
      <c r="AN53" s="79" t="b">
        <v>0</v>
      </c>
      <c r="AO53" s="85" t="s">
        <v>606</v>
      </c>
      <c r="AP53" s="79" t="s">
        <v>176</v>
      </c>
      <c r="AQ53" s="79">
        <v>0</v>
      </c>
      <c r="AR53" s="79">
        <v>0</v>
      </c>
      <c r="AS53" s="79"/>
      <c r="AT53" s="79"/>
      <c r="AU53" s="79"/>
      <c r="AV53" s="79"/>
      <c r="AW53" s="79"/>
      <c r="AX53" s="79"/>
      <c r="AY53" s="79"/>
      <c r="AZ53" s="79"/>
      <c r="BA53">
        <v>1</v>
      </c>
      <c r="BB53" s="78" t="str">
        <f>REPLACE(INDEX(GroupVertices[Group],MATCH(Edges[[#This Row],[Vertex 1]],GroupVertices[Vertex],0)),1,1,"")</f>
        <v>1</v>
      </c>
      <c r="BC53" s="78" t="str">
        <f>REPLACE(INDEX(GroupVertices[Group],MATCH(Edges[[#This Row],[Vertex 2]],GroupVertices[Vertex],0)),1,1,"")</f>
        <v>1</v>
      </c>
      <c r="BD53" s="48">
        <v>2</v>
      </c>
      <c r="BE53" s="49">
        <v>13.333333333333334</v>
      </c>
      <c r="BF53" s="48">
        <v>0</v>
      </c>
      <c r="BG53" s="49">
        <v>0</v>
      </c>
      <c r="BH53" s="48">
        <v>0</v>
      </c>
      <c r="BI53" s="49">
        <v>0</v>
      </c>
      <c r="BJ53" s="48">
        <v>13</v>
      </c>
      <c r="BK53" s="49">
        <v>86.66666666666667</v>
      </c>
      <c r="BL53" s="48">
        <v>15</v>
      </c>
    </row>
    <row r="54" spans="1:64" ht="15">
      <c r="A54" s="64" t="s">
        <v>233</v>
      </c>
      <c r="B54" s="64" t="s">
        <v>224</v>
      </c>
      <c r="C54" s="65" t="s">
        <v>1812</v>
      </c>
      <c r="D54" s="66">
        <v>3</v>
      </c>
      <c r="E54" s="67" t="s">
        <v>132</v>
      </c>
      <c r="F54" s="68">
        <v>32</v>
      </c>
      <c r="G54" s="65"/>
      <c r="H54" s="69"/>
      <c r="I54" s="70"/>
      <c r="J54" s="70"/>
      <c r="K54" s="34" t="s">
        <v>65</v>
      </c>
      <c r="L54" s="77">
        <v>54</v>
      </c>
      <c r="M54" s="77"/>
      <c r="N54" s="72"/>
      <c r="O54" s="79" t="s">
        <v>277</v>
      </c>
      <c r="P54" s="81">
        <v>43634.76875</v>
      </c>
      <c r="Q54" s="79" t="s">
        <v>305</v>
      </c>
      <c r="R54" s="79"/>
      <c r="S54" s="79"/>
      <c r="T54" s="79"/>
      <c r="U54" s="79"/>
      <c r="V54" s="82" t="s">
        <v>439</v>
      </c>
      <c r="W54" s="81">
        <v>43634.76875</v>
      </c>
      <c r="X54" s="82" t="s">
        <v>500</v>
      </c>
      <c r="Y54" s="79"/>
      <c r="Z54" s="79"/>
      <c r="AA54" s="85" t="s">
        <v>607</v>
      </c>
      <c r="AB54" s="79"/>
      <c r="AC54" s="79" t="b">
        <v>0</v>
      </c>
      <c r="AD54" s="79">
        <v>0</v>
      </c>
      <c r="AE54" s="85" t="s">
        <v>682</v>
      </c>
      <c r="AF54" s="79" t="b">
        <v>0</v>
      </c>
      <c r="AG54" s="79" t="s">
        <v>690</v>
      </c>
      <c r="AH54" s="79"/>
      <c r="AI54" s="85" t="s">
        <v>682</v>
      </c>
      <c r="AJ54" s="79" t="b">
        <v>0</v>
      </c>
      <c r="AK54" s="79">
        <v>3</v>
      </c>
      <c r="AL54" s="85" t="s">
        <v>586</v>
      </c>
      <c r="AM54" s="79" t="s">
        <v>700</v>
      </c>
      <c r="AN54" s="79" t="b">
        <v>0</v>
      </c>
      <c r="AO54" s="85" t="s">
        <v>586</v>
      </c>
      <c r="AP54" s="79" t="s">
        <v>176</v>
      </c>
      <c r="AQ54" s="79">
        <v>0</v>
      </c>
      <c r="AR54" s="79">
        <v>0</v>
      </c>
      <c r="AS54" s="79"/>
      <c r="AT54" s="79"/>
      <c r="AU54" s="79"/>
      <c r="AV54" s="79"/>
      <c r="AW54" s="79"/>
      <c r="AX54" s="79"/>
      <c r="AY54" s="79"/>
      <c r="AZ54" s="79"/>
      <c r="BA54">
        <v>1</v>
      </c>
      <c r="BB54" s="78" t="str">
        <f>REPLACE(INDEX(GroupVertices[Group],MATCH(Edges[[#This Row],[Vertex 1]],GroupVertices[Vertex],0)),1,1,"")</f>
        <v>3</v>
      </c>
      <c r="BC54" s="78" t="str">
        <f>REPLACE(INDEX(GroupVertices[Group],MATCH(Edges[[#This Row],[Vertex 2]],GroupVertices[Vertex],0)),1,1,"")</f>
        <v>3</v>
      </c>
      <c r="BD54" s="48">
        <v>1</v>
      </c>
      <c r="BE54" s="49">
        <v>5</v>
      </c>
      <c r="BF54" s="48">
        <v>0</v>
      </c>
      <c r="BG54" s="49">
        <v>0</v>
      </c>
      <c r="BH54" s="48">
        <v>0</v>
      </c>
      <c r="BI54" s="49">
        <v>0</v>
      </c>
      <c r="BJ54" s="48">
        <v>19</v>
      </c>
      <c r="BK54" s="49">
        <v>95</v>
      </c>
      <c r="BL54" s="48">
        <v>20</v>
      </c>
    </row>
    <row r="55" spans="1:64" ht="15">
      <c r="A55" s="64" t="s">
        <v>233</v>
      </c>
      <c r="B55" s="64" t="s">
        <v>245</v>
      </c>
      <c r="C55" s="65" t="s">
        <v>1812</v>
      </c>
      <c r="D55" s="66">
        <v>3</v>
      </c>
      <c r="E55" s="67" t="s">
        <v>132</v>
      </c>
      <c r="F55" s="68">
        <v>32</v>
      </c>
      <c r="G55" s="65"/>
      <c r="H55" s="69"/>
      <c r="I55" s="70"/>
      <c r="J55" s="70"/>
      <c r="K55" s="34" t="s">
        <v>65</v>
      </c>
      <c r="L55" s="77">
        <v>55</v>
      </c>
      <c r="M55" s="77"/>
      <c r="N55" s="72"/>
      <c r="O55" s="79" t="s">
        <v>277</v>
      </c>
      <c r="P55" s="81">
        <v>43634.78413194444</v>
      </c>
      <c r="Q55" s="79" t="s">
        <v>306</v>
      </c>
      <c r="R55" s="79"/>
      <c r="S55" s="79"/>
      <c r="T55" s="79" t="s">
        <v>365</v>
      </c>
      <c r="U55" s="79"/>
      <c r="V55" s="82" t="s">
        <v>439</v>
      </c>
      <c r="W55" s="81">
        <v>43634.78413194444</v>
      </c>
      <c r="X55" s="82" t="s">
        <v>501</v>
      </c>
      <c r="Y55" s="79"/>
      <c r="Z55" s="79"/>
      <c r="AA55" s="85" t="s">
        <v>608</v>
      </c>
      <c r="AB55" s="79"/>
      <c r="AC55" s="79" t="b">
        <v>0</v>
      </c>
      <c r="AD55" s="79">
        <v>0</v>
      </c>
      <c r="AE55" s="85" t="s">
        <v>682</v>
      </c>
      <c r="AF55" s="79" t="b">
        <v>0</v>
      </c>
      <c r="AG55" s="79" t="s">
        <v>690</v>
      </c>
      <c r="AH55" s="79"/>
      <c r="AI55" s="85" t="s">
        <v>682</v>
      </c>
      <c r="AJ55" s="79" t="b">
        <v>0</v>
      </c>
      <c r="AK55" s="79">
        <v>3</v>
      </c>
      <c r="AL55" s="85" t="s">
        <v>629</v>
      </c>
      <c r="AM55" s="79" t="s">
        <v>700</v>
      </c>
      <c r="AN55" s="79" t="b">
        <v>0</v>
      </c>
      <c r="AO55" s="85" t="s">
        <v>629</v>
      </c>
      <c r="AP55" s="79" t="s">
        <v>176</v>
      </c>
      <c r="AQ55" s="79">
        <v>0</v>
      </c>
      <c r="AR55" s="79">
        <v>0</v>
      </c>
      <c r="AS55" s="79"/>
      <c r="AT55" s="79"/>
      <c r="AU55" s="79"/>
      <c r="AV55" s="79"/>
      <c r="AW55" s="79"/>
      <c r="AX55" s="79"/>
      <c r="AY55" s="79"/>
      <c r="AZ55" s="79"/>
      <c r="BA55">
        <v>1</v>
      </c>
      <c r="BB55" s="78" t="str">
        <f>REPLACE(INDEX(GroupVertices[Group],MATCH(Edges[[#This Row],[Vertex 1]],GroupVertices[Vertex],0)),1,1,"")</f>
        <v>3</v>
      </c>
      <c r="BC55" s="78" t="str">
        <f>REPLACE(INDEX(GroupVertices[Group],MATCH(Edges[[#This Row],[Vertex 2]],GroupVertices[Vertex],0)),1,1,"")</f>
        <v>3</v>
      </c>
      <c r="BD55" s="48">
        <v>1</v>
      </c>
      <c r="BE55" s="49">
        <v>5.555555555555555</v>
      </c>
      <c r="BF55" s="48">
        <v>0</v>
      </c>
      <c r="BG55" s="49">
        <v>0</v>
      </c>
      <c r="BH55" s="48">
        <v>0</v>
      </c>
      <c r="BI55" s="49">
        <v>0</v>
      </c>
      <c r="BJ55" s="48">
        <v>17</v>
      </c>
      <c r="BK55" s="49">
        <v>94.44444444444444</v>
      </c>
      <c r="BL55" s="48">
        <v>18</v>
      </c>
    </row>
    <row r="56" spans="1:64" ht="15">
      <c r="A56" s="64" t="s">
        <v>234</v>
      </c>
      <c r="B56" s="64" t="s">
        <v>248</v>
      </c>
      <c r="C56" s="65" t="s">
        <v>1812</v>
      </c>
      <c r="D56" s="66">
        <v>3</v>
      </c>
      <c r="E56" s="67" t="s">
        <v>132</v>
      </c>
      <c r="F56" s="68">
        <v>32</v>
      </c>
      <c r="G56" s="65"/>
      <c r="H56" s="69"/>
      <c r="I56" s="70"/>
      <c r="J56" s="70"/>
      <c r="K56" s="34" t="s">
        <v>65</v>
      </c>
      <c r="L56" s="77">
        <v>56</v>
      </c>
      <c r="M56" s="77"/>
      <c r="N56" s="72"/>
      <c r="O56" s="79" t="s">
        <v>277</v>
      </c>
      <c r="P56" s="81">
        <v>43634.786145833335</v>
      </c>
      <c r="Q56" s="79" t="s">
        <v>303</v>
      </c>
      <c r="R56" s="79"/>
      <c r="S56" s="79"/>
      <c r="T56" s="79"/>
      <c r="U56" s="79"/>
      <c r="V56" s="82" t="s">
        <v>440</v>
      </c>
      <c r="W56" s="81">
        <v>43634.786145833335</v>
      </c>
      <c r="X56" s="82" t="s">
        <v>502</v>
      </c>
      <c r="Y56" s="79"/>
      <c r="Z56" s="79"/>
      <c r="AA56" s="85" t="s">
        <v>609</v>
      </c>
      <c r="AB56" s="79"/>
      <c r="AC56" s="79" t="b">
        <v>0</v>
      </c>
      <c r="AD56" s="79">
        <v>0</v>
      </c>
      <c r="AE56" s="85" t="s">
        <v>682</v>
      </c>
      <c r="AF56" s="79" t="b">
        <v>0</v>
      </c>
      <c r="AG56" s="79" t="s">
        <v>690</v>
      </c>
      <c r="AH56" s="79"/>
      <c r="AI56" s="85" t="s">
        <v>682</v>
      </c>
      <c r="AJ56" s="79" t="b">
        <v>0</v>
      </c>
      <c r="AK56" s="79">
        <v>3</v>
      </c>
      <c r="AL56" s="85" t="s">
        <v>591</v>
      </c>
      <c r="AM56" s="79" t="s">
        <v>696</v>
      </c>
      <c r="AN56" s="79" t="b">
        <v>0</v>
      </c>
      <c r="AO56" s="85" t="s">
        <v>591</v>
      </c>
      <c r="AP56" s="79" t="s">
        <v>176</v>
      </c>
      <c r="AQ56" s="79">
        <v>0</v>
      </c>
      <c r="AR56" s="79">
        <v>0</v>
      </c>
      <c r="AS56" s="79"/>
      <c r="AT56" s="79"/>
      <c r="AU56" s="79"/>
      <c r="AV56" s="79"/>
      <c r="AW56" s="79"/>
      <c r="AX56" s="79"/>
      <c r="AY56" s="79"/>
      <c r="AZ56" s="79"/>
      <c r="BA56">
        <v>1</v>
      </c>
      <c r="BB56" s="78" t="str">
        <f>REPLACE(INDEX(GroupVertices[Group],MATCH(Edges[[#This Row],[Vertex 1]],GroupVertices[Vertex],0)),1,1,"")</f>
        <v>4</v>
      </c>
      <c r="BC56" s="78" t="str">
        <f>REPLACE(INDEX(GroupVertices[Group],MATCH(Edges[[#This Row],[Vertex 2]],GroupVertices[Vertex],0)),1,1,"")</f>
        <v>4</v>
      </c>
      <c r="BD56" s="48"/>
      <c r="BE56" s="49"/>
      <c r="BF56" s="48"/>
      <c r="BG56" s="49"/>
      <c r="BH56" s="48"/>
      <c r="BI56" s="49"/>
      <c r="BJ56" s="48"/>
      <c r="BK56" s="49"/>
      <c r="BL56" s="48"/>
    </row>
    <row r="57" spans="1:64" ht="15">
      <c r="A57" s="64" t="s">
        <v>234</v>
      </c>
      <c r="B57" s="64" t="s">
        <v>229</v>
      </c>
      <c r="C57" s="65" t="s">
        <v>1812</v>
      </c>
      <c r="D57" s="66">
        <v>3</v>
      </c>
      <c r="E57" s="67" t="s">
        <v>132</v>
      </c>
      <c r="F57" s="68">
        <v>32</v>
      </c>
      <c r="G57" s="65"/>
      <c r="H57" s="69"/>
      <c r="I57" s="70"/>
      <c r="J57" s="70"/>
      <c r="K57" s="34" t="s">
        <v>65</v>
      </c>
      <c r="L57" s="77">
        <v>57</v>
      </c>
      <c r="M57" s="77"/>
      <c r="N57" s="72"/>
      <c r="O57" s="79" t="s">
        <v>277</v>
      </c>
      <c r="P57" s="81">
        <v>43634.786145833335</v>
      </c>
      <c r="Q57" s="79" t="s">
        <v>303</v>
      </c>
      <c r="R57" s="79"/>
      <c r="S57" s="79"/>
      <c r="T57" s="79"/>
      <c r="U57" s="79"/>
      <c r="V57" s="82" t="s">
        <v>440</v>
      </c>
      <c r="W57" s="81">
        <v>43634.786145833335</v>
      </c>
      <c r="X57" s="82" t="s">
        <v>502</v>
      </c>
      <c r="Y57" s="79"/>
      <c r="Z57" s="79"/>
      <c r="AA57" s="85" t="s">
        <v>609</v>
      </c>
      <c r="AB57" s="79"/>
      <c r="AC57" s="79" t="b">
        <v>0</v>
      </c>
      <c r="AD57" s="79">
        <v>0</v>
      </c>
      <c r="AE57" s="85" t="s">
        <v>682</v>
      </c>
      <c r="AF57" s="79" t="b">
        <v>0</v>
      </c>
      <c r="AG57" s="79" t="s">
        <v>690</v>
      </c>
      <c r="AH57" s="79"/>
      <c r="AI57" s="85" t="s">
        <v>682</v>
      </c>
      <c r="AJ57" s="79" t="b">
        <v>0</v>
      </c>
      <c r="AK57" s="79">
        <v>3</v>
      </c>
      <c r="AL57" s="85" t="s">
        <v>591</v>
      </c>
      <c r="AM57" s="79" t="s">
        <v>696</v>
      </c>
      <c r="AN57" s="79" t="b">
        <v>0</v>
      </c>
      <c r="AO57" s="85" t="s">
        <v>591</v>
      </c>
      <c r="AP57" s="79" t="s">
        <v>176</v>
      </c>
      <c r="AQ57" s="79">
        <v>0</v>
      </c>
      <c r="AR57" s="79">
        <v>0</v>
      </c>
      <c r="AS57" s="79"/>
      <c r="AT57" s="79"/>
      <c r="AU57" s="79"/>
      <c r="AV57" s="79"/>
      <c r="AW57" s="79"/>
      <c r="AX57" s="79"/>
      <c r="AY57" s="79"/>
      <c r="AZ57" s="79"/>
      <c r="BA57">
        <v>1</v>
      </c>
      <c r="BB57" s="78" t="str">
        <f>REPLACE(INDEX(GroupVertices[Group],MATCH(Edges[[#This Row],[Vertex 1]],GroupVertices[Vertex],0)),1,1,"")</f>
        <v>4</v>
      </c>
      <c r="BC57" s="78" t="str">
        <f>REPLACE(INDEX(GroupVertices[Group],MATCH(Edges[[#This Row],[Vertex 2]],GroupVertices[Vertex],0)),1,1,"")</f>
        <v>4</v>
      </c>
      <c r="BD57" s="48">
        <v>2</v>
      </c>
      <c r="BE57" s="49">
        <v>9.523809523809524</v>
      </c>
      <c r="BF57" s="48">
        <v>0</v>
      </c>
      <c r="BG57" s="49">
        <v>0</v>
      </c>
      <c r="BH57" s="48">
        <v>0</v>
      </c>
      <c r="BI57" s="49">
        <v>0</v>
      </c>
      <c r="BJ57" s="48">
        <v>19</v>
      </c>
      <c r="BK57" s="49">
        <v>90.47619047619048</v>
      </c>
      <c r="BL57" s="48">
        <v>21</v>
      </c>
    </row>
    <row r="58" spans="1:64" ht="15">
      <c r="A58" s="64" t="s">
        <v>235</v>
      </c>
      <c r="B58" s="64" t="s">
        <v>245</v>
      </c>
      <c r="C58" s="65" t="s">
        <v>1812</v>
      </c>
      <c r="D58" s="66">
        <v>3</v>
      </c>
      <c r="E58" s="67" t="s">
        <v>132</v>
      </c>
      <c r="F58" s="68">
        <v>32</v>
      </c>
      <c r="G58" s="65"/>
      <c r="H58" s="69"/>
      <c r="I58" s="70"/>
      <c r="J58" s="70"/>
      <c r="K58" s="34" t="s">
        <v>65</v>
      </c>
      <c r="L58" s="77">
        <v>58</v>
      </c>
      <c r="M58" s="77"/>
      <c r="N58" s="72"/>
      <c r="O58" s="79" t="s">
        <v>277</v>
      </c>
      <c r="P58" s="81">
        <v>43634.84674768519</v>
      </c>
      <c r="Q58" s="79" t="s">
        <v>306</v>
      </c>
      <c r="R58" s="79"/>
      <c r="S58" s="79"/>
      <c r="T58" s="79" t="s">
        <v>365</v>
      </c>
      <c r="U58" s="79"/>
      <c r="V58" s="82" t="s">
        <v>441</v>
      </c>
      <c r="W58" s="81">
        <v>43634.84674768519</v>
      </c>
      <c r="X58" s="82" t="s">
        <v>503</v>
      </c>
      <c r="Y58" s="79"/>
      <c r="Z58" s="79"/>
      <c r="AA58" s="85" t="s">
        <v>610</v>
      </c>
      <c r="AB58" s="79"/>
      <c r="AC58" s="79" t="b">
        <v>0</v>
      </c>
      <c r="AD58" s="79">
        <v>0</v>
      </c>
      <c r="AE58" s="85" t="s">
        <v>682</v>
      </c>
      <c r="AF58" s="79" t="b">
        <v>0</v>
      </c>
      <c r="AG58" s="79" t="s">
        <v>690</v>
      </c>
      <c r="AH58" s="79"/>
      <c r="AI58" s="85" t="s">
        <v>682</v>
      </c>
      <c r="AJ58" s="79" t="b">
        <v>0</v>
      </c>
      <c r="AK58" s="79">
        <v>3</v>
      </c>
      <c r="AL58" s="85" t="s">
        <v>629</v>
      </c>
      <c r="AM58" s="79" t="s">
        <v>696</v>
      </c>
      <c r="AN58" s="79" t="b">
        <v>0</v>
      </c>
      <c r="AO58" s="85" t="s">
        <v>629</v>
      </c>
      <c r="AP58" s="79" t="s">
        <v>176</v>
      </c>
      <c r="AQ58" s="79">
        <v>0</v>
      </c>
      <c r="AR58" s="79">
        <v>0</v>
      </c>
      <c r="AS58" s="79"/>
      <c r="AT58" s="79"/>
      <c r="AU58" s="79"/>
      <c r="AV58" s="79"/>
      <c r="AW58" s="79"/>
      <c r="AX58" s="79"/>
      <c r="AY58" s="79"/>
      <c r="AZ58" s="79"/>
      <c r="BA58">
        <v>1</v>
      </c>
      <c r="BB58" s="78" t="str">
        <f>REPLACE(INDEX(GroupVertices[Group],MATCH(Edges[[#This Row],[Vertex 1]],GroupVertices[Vertex],0)),1,1,"")</f>
        <v>3</v>
      </c>
      <c r="BC58" s="78" t="str">
        <f>REPLACE(INDEX(GroupVertices[Group],MATCH(Edges[[#This Row],[Vertex 2]],GroupVertices[Vertex],0)),1,1,"")</f>
        <v>3</v>
      </c>
      <c r="BD58" s="48">
        <v>1</v>
      </c>
      <c r="BE58" s="49">
        <v>5.555555555555555</v>
      </c>
      <c r="BF58" s="48">
        <v>0</v>
      </c>
      <c r="BG58" s="49">
        <v>0</v>
      </c>
      <c r="BH58" s="48">
        <v>0</v>
      </c>
      <c r="BI58" s="49">
        <v>0</v>
      </c>
      <c r="BJ58" s="48">
        <v>17</v>
      </c>
      <c r="BK58" s="49">
        <v>94.44444444444444</v>
      </c>
      <c r="BL58" s="48">
        <v>18</v>
      </c>
    </row>
    <row r="59" spans="1:64" ht="15">
      <c r="A59" s="64" t="s">
        <v>236</v>
      </c>
      <c r="B59" s="64" t="s">
        <v>265</v>
      </c>
      <c r="C59" s="65" t="s">
        <v>1812</v>
      </c>
      <c r="D59" s="66">
        <v>3</v>
      </c>
      <c r="E59" s="67" t="s">
        <v>132</v>
      </c>
      <c r="F59" s="68">
        <v>32</v>
      </c>
      <c r="G59" s="65"/>
      <c r="H59" s="69"/>
      <c r="I59" s="70"/>
      <c r="J59" s="70"/>
      <c r="K59" s="34" t="s">
        <v>65</v>
      </c>
      <c r="L59" s="77">
        <v>59</v>
      </c>
      <c r="M59" s="77"/>
      <c r="N59" s="72"/>
      <c r="O59" s="79" t="s">
        <v>277</v>
      </c>
      <c r="P59" s="81">
        <v>43634.57067129629</v>
      </c>
      <c r="Q59" s="79" t="s">
        <v>307</v>
      </c>
      <c r="R59" s="79"/>
      <c r="S59" s="79"/>
      <c r="T59" s="79" t="s">
        <v>371</v>
      </c>
      <c r="U59" s="82" t="s">
        <v>400</v>
      </c>
      <c r="V59" s="82" t="s">
        <v>400</v>
      </c>
      <c r="W59" s="81">
        <v>43634.57067129629</v>
      </c>
      <c r="X59" s="82" t="s">
        <v>504</v>
      </c>
      <c r="Y59" s="79"/>
      <c r="Z59" s="79"/>
      <c r="AA59" s="85" t="s">
        <v>611</v>
      </c>
      <c r="AB59" s="79"/>
      <c r="AC59" s="79" t="b">
        <v>0</v>
      </c>
      <c r="AD59" s="79">
        <v>13</v>
      </c>
      <c r="AE59" s="85" t="s">
        <v>682</v>
      </c>
      <c r="AF59" s="79" t="b">
        <v>0</v>
      </c>
      <c r="AG59" s="79" t="s">
        <v>690</v>
      </c>
      <c r="AH59" s="79"/>
      <c r="AI59" s="85" t="s">
        <v>682</v>
      </c>
      <c r="AJ59" s="79" t="b">
        <v>0</v>
      </c>
      <c r="AK59" s="79">
        <v>6</v>
      </c>
      <c r="AL59" s="85" t="s">
        <v>682</v>
      </c>
      <c r="AM59" s="79" t="s">
        <v>696</v>
      </c>
      <c r="AN59" s="79" t="b">
        <v>0</v>
      </c>
      <c r="AO59" s="85" t="s">
        <v>611</v>
      </c>
      <c r="AP59" s="79" t="s">
        <v>176</v>
      </c>
      <c r="AQ59" s="79">
        <v>0</v>
      </c>
      <c r="AR59" s="79">
        <v>0</v>
      </c>
      <c r="AS59" s="79"/>
      <c r="AT59" s="79"/>
      <c r="AU59" s="79"/>
      <c r="AV59" s="79"/>
      <c r="AW59" s="79"/>
      <c r="AX59" s="79"/>
      <c r="AY59" s="79"/>
      <c r="AZ59" s="79"/>
      <c r="BA59">
        <v>1</v>
      </c>
      <c r="BB59" s="78" t="str">
        <f>REPLACE(INDEX(GroupVertices[Group],MATCH(Edges[[#This Row],[Vertex 1]],GroupVertices[Vertex],0)),1,1,"")</f>
        <v>7</v>
      </c>
      <c r="BC59" s="78" t="str">
        <f>REPLACE(INDEX(GroupVertices[Group],MATCH(Edges[[#This Row],[Vertex 2]],GroupVertices[Vertex],0)),1,1,"")</f>
        <v>1</v>
      </c>
      <c r="BD59" s="48">
        <v>1</v>
      </c>
      <c r="BE59" s="49">
        <v>3.225806451612903</v>
      </c>
      <c r="BF59" s="48">
        <v>0</v>
      </c>
      <c r="BG59" s="49">
        <v>0</v>
      </c>
      <c r="BH59" s="48">
        <v>0</v>
      </c>
      <c r="BI59" s="49">
        <v>0</v>
      </c>
      <c r="BJ59" s="48">
        <v>30</v>
      </c>
      <c r="BK59" s="49">
        <v>96.7741935483871</v>
      </c>
      <c r="BL59" s="48">
        <v>31</v>
      </c>
    </row>
    <row r="60" spans="1:64" ht="15">
      <c r="A60" s="64" t="s">
        <v>237</v>
      </c>
      <c r="B60" s="64" t="s">
        <v>265</v>
      </c>
      <c r="C60" s="65" t="s">
        <v>1812</v>
      </c>
      <c r="D60" s="66">
        <v>3</v>
      </c>
      <c r="E60" s="67" t="s">
        <v>132</v>
      </c>
      <c r="F60" s="68">
        <v>32</v>
      </c>
      <c r="G60" s="65"/>
      <c r="H60" s="69"/>
      <c r="I60" s="70"/>
      <c r="J60" s="70"/>
      <c r="K60" s="34" t="s">
        <v>65</v>
      </c>
      <c r="L60" s="77">
        <v>60</v>
      </c>
      <c r="M60" s="77"/>
      <c r="N60" s="72"/>
      <c r="O60" s="79" t="s">
        <v>277</v>
      </c>
      <c r="P60" s="81">
        <v>43634.56469907407</v>
      </c>
      <c r="Q60" s="79" t="s">
        <v>308</v>
      </c>
      <c r="R60" s="79"/>
      <c r="S60" s="79"/>
      <c r="T60" s="79" t="s">
        <v>372</v>
      </c>
      <c r="U60" s="82" t="s">
        <v>401</v>
      </c>
      <c r="V60" s="82" t="s">
        <v>401</v>
      </c>
      <c r="W60" s="81">
        <v>43634.56469907407</v>
      </c>
      <c r="X60" s="82" t="s">
        <v>505</v>
      </c>
      <c r="Y60" s="79"/>
      <c r="Z60" s="79"/>
      <c r="AA60" s="85" t="s">
        <v>612</v>
      </c>
      <c r="AB60" s="79"/>
      <c r="AC60" s="79" t="b">
        <v>0</v>
      </c>
      <c r="AD60" s="79">
        <v>8</v>
      </c>
      <c r="AE60" s="85" t="s">
        <v>682</v>
      </c>
      <c r="AF60" s="79" t="b">
        <v>0</v>
      </c>
      <c r="AG60" s="79" t="s">
        <v>690</v>
      </c>
      <c r="AH60" s="79"/>
      <c r="AI60" s="85" t="s">
        <v>682</v>
      </c>
      <c r="AJ60" s="79" t="b">
        <v>0</v>
      </c>
      <c r="AK60" s="79">
        <v>1</v>
      </c>
      <c r="AL60" s="85" t="s">
        <v>682</v>
      </c>
      <c r="AM60" s="79" t="s">
        <v>696</v>
      </c>
      <c r="AN60" s="79" t="b">
        <v>0</v>
      </c>
      <c r="AO60" s="85" t="s">
        <v>612</v>
      </c>
      <c r="AP60" s="79" t="s">
        <v>176</v>
      </c>
      <c r="AQ60" s="79">
        <v>0</v>
      </c>
      <c r="AR60" s="79">
        <v>0</v>
      </c>
      <c r="AS60" s="79"/>
      <c r="AT60" s="79"/>
      <c r="AU60" s="79"/>
      <c r="AV60" s="79"/>
      <c r="AW60" s="79"/>
      <c r="AX60" s="79"/>
      <c r="AY60" s="79"/>
      <c r="AZ60" s="79"/>
      <c r="BA60">
        <v>1</v>
      </c>
      <c r="BB60" s="78" t="str">
        <f>REPLACE(INDEX(GroupVertices[Group],MATCH(Edges[[#This Row],[Vertex 1]],GroupVertices[Vertex],0)),1,1,"")</f>
        <v>1</v>
      </c>
      <c r="BC60" s="78" t="str">
        <f>REPLACE(INDEX(GroupVertices[Group],MATCH(Edges[[#This Row],[Vertex 2]],GroupVertices[Vertex],0)),1,1,"")</f>
        <v>1</v>
      </c>
      <c r="BD60" s="48"/>
      <c r="BE60" s="49"/>
      <c r="BF60" s="48"/>
      <c r="BG60" s="49"/>
      <c r="BH60" s="48"/>
      <c r="BI60" s="49"/>
      <c r="BJ60" s="48"/>
      <c r="BK60" s="49"/>
      <c r="BL60" s="48"/>
    </row>
    <row r="61" spans="1:64" ht="15">
      <c r="A61" s="64" t="s">
        <v>238</v>
      </c>
      <c r="B61" s="64" t="s">
        <v>265</v>
      </c>
      <c r="C61" s="65" t="s">
        <v>1812</v>
      </c>
      <c r="D61" s="66">
        <v>3</v>
      </c>
      <c r="E61" s="67" t="s">
        <v>132</v>
      </c>
      <c r="F61" s="68">
        <v>32</v>
      </c>
      <c r="G61" s="65"/>
      <c r="H61" s="69"/>
      <c r="I61" s="70"/>
      <c r="J61" s="70"/>
      <c r="K61" s="34" t="s">
        <v>65</v>
      </c>
      <c r="L61" s="77">
        <v>61</v>
      </c>
      <c r="M61" s="77"/>
      <c r="N61" s="72"/>
      <c r="O61" s="79" t="s">
        <v>277</v>
      </c>
      <c r="P61" s="81">
        <v>43634.81909722222</v>
      </c>
      <c r="Q61" s="79" t="s">
        <v>309</v>
      </c>
      <c r="R61" s="82" t="s">
        <v>358</v>
      </c>
      <c r="S61" s="79" t="s">
        <v>364</v>
      </c>
      <c r="T61" s="79" t="s">
        <v>365</v>
      </c>
      <c r="U61" s="79"/>
      <c r="V61" s="82" t="s">
        <v>442</v>
      </c>
      <c r="W61" s="81">
        <v>43634.81909722222</v>
      </c>
      <c r="X61" s="82" t="s">
        <v>506</v>
      </c>
      <c r="Y61" s="79"/>
      <c r="Z61" s="79"/>
      <c r="AA61" s="85" t="s">
        <v>613</v>
      </c>
      <c r="AB61" s="79"/>
      <c r="AC61" s="79" t="b">
        <v>0</v>
      </c>
      <c r="AD61" s="79">
        <v>5</v>
      </c>
      <c r="AE61" s="85" t="s">
        <v>682</v>
      </c>
      <c r="AF61" s="79" t="b">
        <v>1</v>
      </c>
      <c r="AG61" s="79" t="s">
        <v>690</v>
      </c>
      <c r="AH61" s="79"/>
      <c r="AI61" s="85" t="s">
        <v>693</v>
      </c>
      <c r="AJ61" s="79" t="b">
        <v>0</v>
      </c>
      <c r="AK61" s="79">
        <v>1</v>
      </c>
      <c r="AL61" s="85" t="s">
        <v>682</v>
      </c>
      <c r="AM61" s="79" t="s">
        <v>696</v>
      </c>
      <c r="AN61" s="79" t="b">
        <v>0</v>
      </c>
      <c r="AO61" s="85" t="s">
        <v>613</v>
      </c>
      <c r="AP61" s="79" t="s">
        <v>176</v>
      </c>
      <c r="AQ61" s="79">
        <v>0</v>
      </c>
      <c r="AR61" s="79">
        <v>0</v>
      </c>
      <c r="AS61" s="79"/>
      <c r="AT61" s="79"/>
      <c r="AU61" s="79"/>
      <c r="AV61" s="79"/>
      <c r="AW61" s="79"/>
      <c r="AX61" s="79"/>
      <c r="AY61" s="79"/>
      <c r="AZ61" s="79"/>
      <c r="BA61">
        <v>1</v>
      </c>
      <c r="BB61" s="78" t="str">
        <f>REPLACE(INDEX(GroupVertices[Group],MATCH(Edges[[#This Row],[Vertex 1]],GroupVertices[Vertex],0)),1,1,"")</f>
        <v>8</v>
      </c>
      <c r="BC61" s="78" t="str">
        <f>REPLACE(INDEX(GroupVertices[Group],MATCH(Edges[[#This Row],[Vertex 2]],GroupVertices[Vertex],0)),1,1,"")</f>
        <v>1</v>
      </c>
      <c r="BD61" s="48"/>
      <c r="BE61" s="49"/>
      <c r="BF61" s="48"/>
      <c r="BG61" s="49"/>
      <c r="BH61" s="48"/>
      <c r="BI61" s="49"/>
      <c r="BJ61" s="48"/>
      <c r="BK61" s="49"/>
      <c r="BL61" s="48"/>
    </row>
    <row r="62" spans="1:64" ht="15">
      <c r="A62" s="64" t="s">
        <v>239</v>
      </c>
      <c r="B62" s="64" t="s">
        <v>265</v>
      </c>
      <c r="C62" s="65" t="s">
        <v>1812</v>
      </c>
      <c r="D62" s="66">
        <v>3</v>
      </c>
      <c r="E62" s="67" t="s">
        <v>132</v>
      </c>
      <c r="F62" s="68">
        <v>32</v>
      </c>
      <c r="G62" s="65"/>
      <c r="H62" s="69"/>
      <c r="I62" s="70"/>
      <c r="J62" s="70"/>
      <c r="K62" s="34" t="s">
        <v>65</v>
      </c>
      <c r="L62" s="77">
        <v>62</v>
      </c>
      <c r="M62" s="77"/>
      <c r="N62" s="72"/>
      <c r="O62" s="79" t="s">
        <v>277</v>
      </c>
      <c r="P62" s="81">
        <v>43634.567766203705</v>
      </c>
      <c r="Q62" s="79" t="s">
        <v>310</v>
      </c>
      <c r="R62" s="79"/>
      <c r="S62" s="79"/>
      <c r="T62" s="79"/>
      <c r="U62" s="79"/>
      <c r="V62" s="82" t="s">
        <v>443</v>
      </c>
      <c r="W62" s="81">
        <v>43634.567766203705</v>
      </c>
      <c r="X62" s="82" t="s">
        <v>507</v>
      </c>
      <c r="Y62" s="79"/>
      <c r="Z62" s="79"/>
      <c r="AA62" s="85" t="s">
        <v>614</v>
      </c>
      <c r="AB62" s="79"/>
      <c r="AC62" s="79" t="b">
        <v>0</v>
      </c>
      <c r="AD62" s="79">
        <v>0</v>
      </c>
      <c r="AE62" s="85" t="s">
        <v>682</v>
      </c>
      <c r="AF62" s="79" t="b">
        <v>0</v>
      </c>
      <c r="AG62" s="79" t="s">
        <v>690</v>
      </c>
      <c r="AH62" s="79"/>
      <c r="AI62" s="85" t="s">
        <v>682</v>
      </c>
      <c r="AJ62" s="79" t="b">
        <v>0</v>
      </c>
      <c r="AK62" s="79">
        <v>1</v>
      </c>
      <c r="AL62" s="85" t="s">
        <v>612</v>
      </c>
      <c r="AM62" s="79" t="s">
        <v>697</v>
      </c>
      <c r="AN62" s="79" t="b">
        <v>0</v>
      </c>
      <c r="AO62" s="85" t="s">
        <v>612</v>
      </c>
      <c r="AP62" s="79" t="s">
        <v>176</v>
      </c>
      <c r="AQ62" s="79">
        <v>0</v>
      </c>
      <c r="AR62" s="79">
        <v>0</v>
      </c>
      <c r="AS62" s="79"/>
      <c r="AT62" s="79"/>
      <c r="AU62" s="79"/>
      <c r="AV62" s="79"/>
      <c r="AW62" s="79"/>
      <c r="AX62" s="79"/>
      <c r="AY62" s="79"/>
      <c r="AZ62" s="79"/>
      <c r="BA62">
        <v>1</v>
      </c>
      <c r="BB62" s="78" t="str">
        <f>REPLACE(INDEX(GroupVertices[Group],MATCH(Edges[[#This Row],[Vertex 1]],GroupVertices[Vertex],0)),1,1,"")</f>
        <v>2</v>
      </c>
      <c r="BC62" s="78" t="str">
        <f>REPLACE(INDEX(GroupVertices[Group],MATCH(Edges[[#This Row],[Vertex 2]],GroupVertices[Vertex],0)),1,1,"")</f>
        <v>1</v>
      </c>
      <c r="BD62" s="48"/>
      <c r="BE62" s="49"/>
      <c r="BF62" s="48"/>
      <c r="BG62" s="49"/>
      <c r="BH62" s="48"/>
      <c r="BI62" s="49"/>
      <c r="BJ62" s="48"/>
      <c r="BK62" s="49"/>
      <c r="BL62" s="48"/>
    </row>
    <row r="63" spans="1:64" ht="15">
      <c r="A63" s="64" t="s">
        <v>240</v>
      </c>
      <c r="B63" s="64" t="s">
        <v>271</v>
      </c>
      <c r="C63" s="65" t="s">
        <v>1812</v>
      </c>
      <c r="D63" s="66">
        <v>3</v>
      </c>
      <c r="E63" s="67" t="s">
        <v>132</v>
      </c>
      <c r="F63" s="68">
        <v>32</v>
      </c>
      <c r="G63" s="65"/>
      <c r="H63" s="69"/>
      <c r="I63" s="70"/>
      <c r="J63" s="70"/>
      <c r="K63" s="34" t="s">
        <v>65</v>
      </c>
      <c r="L63" s="77">
        <v>63</v>
      </c>
      <c r="M63" s="77"/>
      <c r="N63" s="72"/>
      <c r="O63" s="79" t="s">
        <v>277</v>
      </c>
      <c r="P63" s="81">
        <v>43634.6372337963</v>
      </c>
      <c r="Q63" s="79" t="s">
        <v>311</v>
      </c>
      <c r="R63" s="79"/>
      <c r="S63" s="79"/>
      <c r="T63" s="79" t="s">
        <v>365</v>
      </c>
      <c r="U63" s="82" t="s">
        <v>402</v>
      </c>
      <c r="V63" s="82" t="s">
        <v>402</v>
      </c>
      <c r="W63" s="81">
        <v>43634.6372337963</v>
      </c>
      <c r="X63" s="82" t="s">
        <v>508</v>
      </c>
      <c r="Y63" s="79"/>
      <c r="Z63" s="79"/>
      <c r="AA63" s="85" t="s">
        <v>615</v>
      </c>
      <c r="AB63" s="79"/>
      <c r="AC63" s="79" t="b">
        <v>0</v>
      </c>
      <c r="AD63" s="79">
        <v>7</v>
      </c>
      <c r="AE63" s="85" t="s">
        <v>682</v>
      </c>
      <c r="AF63" s="79" t="b">
        <v>0</v>
      </c>
      <c r="AG63" s="79" t="s">
        <v>690</v>
      </c>
      <c r="AH63" s="79"/>
      <c r="AI63" s="85" t="s">
        <v>682</v>
      </c>
      <c r="AJ63" s="79" t="b">
        <v>0</v>
      </c>
      <c r="AK63" s="79">
        <v>1</v>
      </c>
      <c r="AL63" s="85" t="s">
        <v>682</v>
      </c>
      <c r="AM63" s="79" t="s">
        <v>696</v>
      </c>
      <c r="AN63" s="79" t="b">
        <v>0</v>
      </c>
      <c r="AO63" s="85" t="s">
        <v>615</v>
      </c>
      <c r="AP63" s="79" t="s">
        <v>176</v>
      </c>
      <c r="AQ63" s="79">
        <v>0</v>
      </c>
      <c r="AR63" s="79">
        <v>0</v>
      </c>
      <c r="AS63" s="79"/>
      <c r="AT63" s="79"/>
      <c r="AU63" s="79"/>
      <c r="AV63" s="79"/>
      <c r="AW63" s="79"/>
      <c r="AX63" s="79"/>
      <c r="AY63" s="79"/>
      <c r="AZ63" s="79"/>
      <c r="BA63">
        <v>1</v>
      </c>
      <c r="BB63" s="78" t="str">
        <f>REPLACE(INDEX(GroupVertices[Group],MATCH(Edges[[#This Row],[Vertex 1]],GroupVertices[Vertex],0)),1,1,"")</f>
        <v>2</v>
      </c>
      <c r="BC63" s="78" t="str">
        <f>REPLACE(INDEX(GroupVertices[Group],MATCH(Edges[[#This Row],[Vertex 2]],GroupVertices[Vertex],0)),1,1,"")</f>
        <v>2</v>
      </c>
      <c r="BD63" s="48">
        <v>0</v>
      </c>
      <c r="BE63" s="49">
        <v>0</v>
      </c>
      <c r="BF63" s="48">
        <v>0</v>
      </c>
      <c r="BG63" s="49">
        <v>0</v>
      </c>
      <c r="BH63" s="48">
        <v>0</v>
      </c>
      <c r="BI63" s="49">
        <v>0</v>
      </c>
      <c r="BJ63" s="48">
        <v>23</v>
      </c>
      <c r="BK63" s="49">
        <v>100</v>
      </c>
      <c r="BL63" s="48">
        <v>23</v>
      </c>
    </row>
    <row r="64" spans="1:64" ht="15">
      <c r="A64" s="64" t="s">
        <v>239</v>
      </c>
      <c r="B64" s="64" t="s">
        <v>271</v>
      </c>
      <c r="C64" s="65" t="s">
        <v>1812</v>
      </c>
      <c r="D64" s="66">
        <v>3</v>
      </c>
      <c r="E64" s="67" t="s">
        <v>132</v>
      </c>
      <c r="F64" s="68">
        <v>32</v>
      </c>
      <c r="G64" s="65"/>
      <c r="H64" s="69"/>
      <c r="I64" s="70"/>
      <c r="J64" s="70"/>
      <c r="K64" s="34" t="s">
        <v>65</v>
      </c>
      <c r="L64" s="77">
        <v>64</v>
      </c>
      <c r="M64" s="77"/>
      <c r="N64" s="72"/>
      <c r="O64" s="79" t="s">
        <v>277</v>
      </c>
      <c r="P64" s="81">
        <v>43634.638391203705</v>
      </c>
      <c r="Q64" s="79" t="s">
        <v>312</v>
      </c>
      <c r="R64" s="79"/>
      <c r="S64" s="79"/>
      <c r="T64" s="79"/>
      <c r="U64" s="79"/>
      <c r="V64" s="82" t="s">
        <v>443</v>
      </c>
      <c r="W64" s="81">
        <v>43634.638391203705</v>
      </c>
      <c r="X64" s="82" t="s">
        <v>509</v>
      </c>
      <c r="Y64" s="79"/>
      <c r="Z64" s="79"/>
      <c r="AA64" s="85" t="s">
        <v>616</v>
      </c>
      <c r="AB64" s="79"/>
      <c r="AC64" s="79" t="b">
        <v>0</v>
      </c>
      <c r="AD64" s="79">
        <v>0</v>
      </c>
      <c r="AE64" s="85" t="s">
        <v>682</v>
      </c>
      <c r="AF64" s="79" t="b">
        <v>0</v>
      </c>
      <c r="AG64" s="79" t="s">
        <v>690</v>
      </c>
      <c r="AH64" s="79"/>
      <c r="AI64" s="85" t="s">
        <v>682</v>
      </c>
      <c r="AJ64" s="79" t="b">
        <v>0</v>
      </c>
      <c r="AK64" s="79">
        <v>1</v>
      </c>
      <c r="AL64" s="85" t="s">
        <v>615</v>
      </c>
      <c r="AM64" s="79" t="s">
        <v>697</v>
      </c>
      <c r="AN64" s="79" t="b">
        <v>0</v>
      </c>
      <c r="AO64" s="85" t="s">
        <v>615</v>
      </c>
      <c r="AP64" s="79" t="s">
        <v>176</v>
      </c>
      <c r="AQ64" s="79">
        <v>0</v>
      </c>
      <c r="AR64" s="79">
        <v>0</v>
      </c>
      <c r="AS64" s="79"/>
      <c r="AT64" s="79"/>
      <c r="AU64" s="79"/>
      <c r="AV64" s="79"/>
      <c r="AW64" s="79"/>
      <c r="AX64" s="79"/>
      <c r="AY64" s="79"/>
      <c r="AZ64" s="79"/>
      <c r="BA64">
        <v>1</v>
      </c>
      <c r="BB64" s="78" t="str">
        <f>REPLACE(INDEX(GroupVertices[Group],MATCH(Edges[[#This Row],[Vertex 1]],GroupVertices[Vertex],0)),1,1,"")</f>
        <v>2</v>
      </c>
      <c r="BC64" s="78" t="str">
        <f>REPLACE(INDEX(GroupVertices[Group],MATCH(Edges[[#This Row],[Vertex 2]],GroupVertices[Vertex],0)),1,1,"")</f>
        <v>2</v>
      </c>
      <c r="BD64" s="48">
        <v>0</v>
      </c>
      <c r="BE64" s="49">
        <v>0</v>
      </c>
      <c r="BF64" s="48">
        <v>0</v>
      </c>
      <c r="BG64" s="49">
        <v>0</v>
      </c>
      <c r="BH64" s="48">
        <v>0</v>
      </c>
      <c r="BI64" s="49">
        <v>0</v>
      </c>
      <c r="BJ64" s="48">
        <v>20</v>
      </c>
      <c r="BK64" s="49">
        <v>100</v>
      </c>
      <c r="BL64" s="48">
        <v>20</v>
      </c>
    </row>
    <row r="65" spans="1:64" ht="15">
      <c r="A65" s="64" t="s">
        <v>241</v>
      </c>
      <c r="B65" s="64" t="s">
        <v>239</v>
      </c>
      <c r="C65" s="65" t="s">
        <v>1812</v>
      </c>
      <c r="D65" s="66">
        <v>3</v>
      </c>
      <c r="E65" s="67" t="s">
        <v>132</v>
      </c>
      <c r="F65" s="68">
        <v>32</v>
      </c>
      <c r="G65" s="65"/>
      <c r="H65" s="69"/>
      <c r="I65" s="70"/>
      <c r="J65" s="70"/>
      <c r="K65" s="34" t="s">
        <v>66</v>
      </c>
      <c r="L65" s="77">
        <v>65</v>
      </c>
      <c r="M65" s="77"/>
      <c r="N65" s="72"/>
      <c r="O65" s="79" t="s">
        <v>277</v>
      </c>
      <c r="P65" s="81">
        <v>43634.76956018519</v>
      </c>
      <c r="Q65" s="79" t="s">
        <v>313</v>
      </c>
      <c r="R65" s="79"/>
      <c r="S65" s="79"/>
      <c r="T65" s="79" t="s">
        <v>373</v>
      </c>
      <c r="U65" s="79"/>
      <c r="V65" s="82" t="s">
        <v>444</v>
      </c>
      <c r="W65" s="81">
        <v>43634.76956018519</v>
      </c>
      <c r="X65" s="82" t="s">
        <v>510</v>
      </c>
      <c r="Y65" s="79"/>
      <c r="Z65" s="79"/>
      <c r="AA65" s="85" t="s">
        <v>617</v>
      </c>
      <c r="AB65" s="79"/>
      <c r="AC65" s="79" t="b">
        <v>0</v>
      </c>
      <c r="AD65" s="79">
        <v>0</v>
      </c>
      <c r="AE65" s="85" t="s">
        <v>682</v>
      </c>
      <c r="AF65" s="79" t="b">
        <v>0</v>
      </c>
      <c r="AG65" s="79" t="s">
        <v>690</v>
      </c>
      <c r="AH65" s="79"/>
      <c r="AI65" s="85" t="s">
        <v>682</v>
      </c>
      <c r="AJ65" s="79" t="b">
        <v>0</v>
      </c>
      <c r="AK65" s="79">
        <v>1</v>
      </c>
      <c r="AL65" s="85" t="s">
        <v>618</v>
      </c>
      <c r="AM65" s="79" t="s">
        <v>696</v>
      </c>
      <c r="AN65" s="79" t="b">
        <v>0</v>
      </c>
      <c r="AO65" s="85" t="s">
        <v>618</v>
      </c>
      <c r="AP65" s="79" t="s">
        <v>176</v>
      </c>
      <c r="AQ65" s="79">
        <v>0</v>
      </c>
      <c r="AR65" s="79">
        <v>0</v>
      </c>
      <c r="AS65" s="79"/>
      <c r="AT65" s="79"/>
      <c r="AU65" s="79"/>
      <c r="AV65" s="79"/>
      <c r="AW65" s="79"/>
      <c r="AX65" s="79"/>
      <c r="AY65" s="79"/>
      <c r="AZ65" s="79"/>
      <c r="BA65">
        <v>1</v>
      </c>
      <c r="BB65" s="78" t="str">
        <f>REPLACE(INDEX(GroupVertices[Group],MATCH(Edges[[#This Row],[Vertex 1]],GroupVertices[Vertex],0)),1,1,"")</f>
        <v>2</v>
      </c>
      <c r="BC65" s="78" t="str">
        <f>REPLACE(INDEX(GroupVertices[Group],MATCH(Edges[[#This Row],[Vertex 2]],GroupVertices[Vertex],0)),1,1,"")</f>
        <v>2</v>
      </c>
      <c r="BD65" s="48">
        <v>2</v>
      </c>
      <c r="BE65" s="49">
        <v>10</v>
      </c>
      <c r="BF65" s="48">
        <v>1</v>
      </c>
      <c r="BG65" s="49">
        <v>5</v>
      </c>
      <c r="BH65" s="48">
        <v>0</v>
      </c>
      <c r="BI65" s="49">
        <v>0</v>
      </c>
      <c r="BJ65" s="48">
        <v>17</v>
      </c>
      <c r="BK65" s="49">
        <v>85</v>
      </c>
      <c r="BL65" s="48">
        <v>20</v>
      </c>
    </row>
    <row r="66" spans="1:64" ht="15">
      <c r="A66" s="64" t="s">
        <v>239</v>
      </c>
      <c r="B66" s="64" t="s">
        <v>241</v>
      </c>
      <c r="C66" s="65" t="s">
        <v>1812</v>
      </c>
      <c r="D66" s="66">
        <v>3</v>
      </c>
      <c r="E66" s="67" t="s">
        <v>132</v>
      </c>
      <c r="F66" s="68">
        <v>32</v>
      </c>
      <c r="G66" s="65"/>
      <c r="H66" s="69"/>
      <c r="I66" s="70"/>
      <c r="J66" s="70"/>
      <c r="K66" s="34" t="s">
        <v>66</v>
      </c>
      <c r="L66" s="77">
        <v>66</v>
      </c>
      <c r="M66" s="77"/>
      <c r="N66" s="72"/>
      <c r="O66" s="79" t="s">
        <v>277</v>
      </c>
      <c r="P66" s="81">
        <v>43634.71498842593</v>
      </c>
      <c r="Q66" s="79" t="s">
        <v>314</v>
      </c>
      <c r="R66" s="79"/>
      <c r="S66" s="79"/>
      <c r="T66" s="79" t="s">
        <v>374</v>
      </c>
      <c r="U66" s="82" t="s">
        <v>403</v>
      </c>
      <c r="V66" s="82" t="s">
        <v>403</v>
      </c>
      <c r="W66" s="81">
        <v>43634.71498842593</v>
      </c>
      <c r="X66" s="82" t="s">
        <v>511</v>
      </c>
      <c r="Y66" s="79"/>
      <c r="Z66" s="79"/>
      <c r="AA66" s="85" t="s">
        <v>618</v>
      </c>
      <c r="AB66" s="79"/>
      <c r="AC66" s="79" t="b">
        <v>0</v>
      </c>
      <c r="AD66" s="79">
        <v>5</v>
      </c>
      <c r="AE66" s="85" t="s">
        <v>682</v>
      </c>
      <c r="AF66" s="79" t="b">
        <v>0</v>
      </c>
      <c r="AG66" s="79" t="s">
        <v>690</v>
      </c>
      <c r="AH66" s="79"/>
      <c r="AI66" s="85" t="s">
        <v>682</v>
      </c>
      <c r="AJ66" s="79" t="b">
        <v>0</v>
      </c>
      <c r="AK66" s="79">
        <v>1</v>
      </c>
      <c r="AL66" s="85" t="s">
        <v>682</v>
      </c>
      <c r="AM66" s="79" t="s">
        <v>697</v>
      </c>
      <c r="AN66" s="79" t="b">
        <v>0</v>
      </c>
      <c r="AO66" s="85" t="s">
        <v>618</v>
      </c>
      <c r="AP66" s="79" t="s">
        <v>176</v>
      </c>
      <c r="AQ66" s="79">
        <v>0</v>
      </c>
      <c r="AR66" s="79">
        <v>0</v>
      </c>
      <c r="AS66" s="79"/>
      <c r="AT66" s="79"/>
      <c r="AU66" s="79"/>
      <c r="AV66" s="79"/>
      <c r="AW66" s="79"/>
      <c r="AX66" s="79"/>
      <c r="AY66" s="79"/>
      <c r="AZ66" s="79"/>
      <c r="BA66">
        <v>1</v>
      </c>
      <c r="BB66" s="78" t="str">
        <f>REPLACE(INDEX(GroupVertices[Group],MATCH(Edges[[#This Row],[Vertex 1]],GroupVertices[Vertex],0)),1,1,"")</f>
        <v>2</v>
      </c>
      <c r="BC66" s="78" t="str">
        <f>REPLACE(INDEX(GroupVertices[Group],MATCH(Edges[[#This Row],[Vertex 2]],GroupVertices[Vertex],0)),1,1,"")</f>
        <v>2</v>
      </c>
      <c r="BD66" s="48">
        <v>2</v>
      </c>
      <c r="BE66" s="49">
        <v>10.526315789473685</v>
      </c>
      <c r="BF66" s="48">
        <v>1</v>
      </c>
      <c r="BG66" s="49">
        <v>5.2631578947368425</v>
      </c>
      <c r="BH66" s="48">
        <v>0</v>
      </c>
      <c r="BI66" s="49">
        <v>0</v>
      </c>
      <c r="BJ66" s="48">
        <v>16</v>
      </c>
      <c r="BK66" s="49">
        <v>84.21052631578948</v>
      </c>
      <c r="BL66" s="48">
        <v>19</v>
      </c>
    </row>
    <row r="67" spans="1:64" ht="15">
      <c r="A67" s="64" t="s">
        <v>240</v>
      </c>
      <c r="B67" s="64" t="s">
        <v>266</v>
      </c>
      <c r="C67" s="65" t="s">
        <v>1812</v>
      </c>
      <c r="D67" s="66">
        <v>3</v>
      </c>
      <c r="E67" s="67" t="s">
        <v>132</v>
      </c>
      <c r="F67" s="68">
        <v>32</v>
      </c>
      <c r="G67" s="65"/>
      <c r="H67" s="69"/>
      <c r="I67" s="70"/>
      <c r="J67" s="70"/>
      <c r="K67" s="34" t="s">
        <v>65</v>
      </c>
      <c r="L67" s="77">
        <v>67</v>
      </c>
      <c r="M67" s="77"/>
      <c r="N67" s="72"/>
      <c r="O67" s="79" t="s">
        <v>277</v>
      </c>
      <c r="P67" s="81">
        <v>43634.605</v>
      </c>
      <c r="Q67" s="79" t="s">
        <v>315</v>
      </c>
      <c r="R67" s="79"/>
      <c r="S67" s="79"/>
      <c r="T67" s="79" t="s">
        <v>365</v>
      </c>
      <c r="U67" s="82" t="s">
        <v>404</v>
      </c>
      <c r="V67" s="82" t="s">
        <v>404</v>
      </c>
      <c r="W67" s="81">
        <v>43634.605</v>
      </c>
      <c r="X67" s="82" t="s">
        <v>512</v>
      </c>
      <c r="Y67" s="79"/>
      <c r="Z67" s="79"/>
      <c r="AA67" s="85" t="s">
        <v>619</v>
      </c>
      <c r="AB67" s="79"/>
      <c r="AC67" s="79" t="b">
        <v>0</v>
      </c>
      <c r="AD67" s="79">
        <v>3</v>
      </c>
      <c r="AE67" s="85" t="s">
        <v>682</v>
      </c>
      <c r="AF67" s="79" t="b">
        <v>0</v>
      </c>
      <c r="AG67" s="79" t="s">
        <v>690</v>
      </c>
      <c r="AH67" s="79"/>
      <c r="AI67" s="85" t="s">
        <v>682</v>
      </c>
      <c r="AJ67" s="79" t="b">
        <v>0</v>
      </c>
      <c r="AK67" s="79">
        <v>0</v>
      </c>
      <c r="AL67" s="85" t="s">
        <v>682</v>
      </c>
      <c r="AM67" s="79" t="s">
        <v>696</v>
      </c>
      <c r="AN67" s="79" t="b">
        <v>0</v>
      </c>
      <c r="AO67" s="85" t="s">
        <v>619</v>
      </c>
      <c r="AP67" s="79" t="s">
        <v>176</v>
      </c>
      <c r="AQ67" s="79">
        <v>0</v>
      </c>
      <c r="AR67" s="79">
        <v>0</v>
      </c>
      <c r="AS67" s="79"/>
      <c r="AT67" s="79"/>
      <c r="AU67" s="79"/>
      <c r="AV67" s="79"/>
      <c r="AW67" s="79"/>
      <c r="AX67" s="79"/>
      <c r="AY67" s="79"/>
      <c r="AZ67" s="79"/>
      <c r="BA67">
        <v>1</v>
      </c>
      <c r="BB67" s="78" t="str">
        <f>REPLACE(INDEX(GroupVertices[Group],MATCH(Edges[[#This Row],[Vertex 1]],GroupVertices[Vertex],0)),1,1,"")</f>
        <v>2</v>
      </c>
      <c r="BC67" s="78" t="str">
        <f>REPLACE(INDEX(GroupVertices[Group],MATCH(Edges[[#This Row],[Vertex 2]],GroupVertices[Vertex],0)),1,1,"")</f>
        <v>1</v>
      </c>
      <c r="BD67" s="48">
        <v>4</v>
      </c>
      <c r="BE67" s="49">
        <v>21.05263157894737</v>
      </c>
      <c r="BF67" s="48">
        <v>0</v>
      </c>
      <c r="BG67" s="49">
        <v>0</v>
      </c>
      <c r="BH67" s="48">
        <v>0</v>
      </c>
      <c r="BI67" s="49">
        <v>0</v>
      </c>
      <c r="BJ67" s="48">
        <v>15</v>
      </c>
      <c r="BK67" s="49">
        <v>78.94736842105263</v>
      </c>
      <c r="BL67" s="48">
        <v>19</v>
      </c>
    </row>
    <row r="68" spans="1:64" ht="15">
      <c r="A68" s="64" t="s">
        <v>240</v>
      </c>
      <c r="B68" s="64" t="s">
        <v>239</v>
      </c>
      <c r="C68" s="65" t="s">
        <v>1813</v>
      </c>
      <c r="D68" s="66">
        <v>10</v>
      </c>
      <c r="E68" s="67" t="s">
        <v>136</v>
      </c>
      <c r="F68" s="68">
        <v>25.5</v>
      </c>
      <c r="G68" s="65"/>
      <c r="H68" s="69"/>
      <c r="I68" s="70"/>
      <c r="J68" s="70"/>
      <c r="K68" s="34" t="s">
        <v>66</v>
      </c>
      <c r="L68" s="77">
        <v>68</v>
      </c>
      <c r="M68" s="77"/>
      <c r="N68" s="72"/>
      <c r="O68" s="79" t="s">
        <v>277</v>
      </c>
      <c r="P68" s="81">
        <v>43634.6372337963</v>
      </c>
      <c r="Q68" s="79" t="s">
        <v>311</v>
      </c>
      <c r="R68" s="79"/>
      <c r="S68" s="79"/>
      <c r="T68" s="79" t="s">
        <v>365</v>
      </c>
      <c r="U68" s="82" t="s">
        <v>402</v>
      </c>
      <c r="V68" s="82" t="s">
        <v>402</v>
      </c>
      <c r="W68" s="81">
        <v>43634.6372337963</v>
      </c>
      <c r="X68" s="82" t="s">
        <v>508</v>
      </c>
      <c r="Y68" s="79"/>
      <c r="Z68" s="79"/>
      <c r="AA68" s="85" t="s">
        <v>615</v>
      </c>
      <c r="AB68" s="79"/>
      <c r="AC68" s="79" t="b">
        <v>0</v>
      </c>
      <c r="AD68" s="79">
        <v>7</v>
      </c>
      <c r="AE68" s="85" t="s">
        <v>682</v>
      </c>
      <c r="AF68" s="79" t="b">
        <v>0</v>
      </c>
      <c r="AG68" s="79" t="s">
        <v>690</v>
      </c>
      <c r="AH68" s="79"/>
      <c r="AI68" s="85" t="s">
        <v>682</v>
      </c>
      <c r="AJ68" s="79" t="b">
        <v>0</v>
      </c>
      <c r="AK68" s="79">
        <v>1</v>
      </c>
      <c r="AL68" s="85" t="s">
        <v>682</v>
      </c>
      <c r="AM68" s="79" t="s">
        <v>696</v>
      </c>
      <c r="AN68" s="79" t="b">
        <v>0</v>
      </c>
      <c r="AO68" s="85" t="s">
        <v>615</v>
      </c>
      <c r="AP68" s="79" t="s">
        <v>176</v>
      </c>
      <c r="AQ68" s="79">
        <v>0</v>
      </c>
      <c r="AR68" s="79">
        <v>0</v>
      </c>
      <c r="AS68" s="79"/>
      <c r="AT68" s="79"/>
      <c r="AU68" s="79"/>
      <c r="AV68" s="79"/>
      <c r="AW68" s="79"/>
      <c r="AX68" s="79"/>
      <c r="AY68" s="79"/>
      <c r="AZ68" s="79"/>
      <c r="BA68">
        <v>2</v>
      </c>
      <c r="BB68" s="78" t="str">
        <f>REPLACE(INDEX(GroupVertices[Group],MATCH(Edges[[#This Row],[Vertex 1]],GroupVertices[Vertex],0)),1,1,"")</f>
        <v>2</v>
      </c>
      <c r="BC68" s="78" t="str">
        <f>REPLACE(INDEX(GroupVertices[Group],MATCH(Edges[[#This Row],[Vertex 2]],GroupVertices[Vertex],0)),1,1,"")</f>
        <v>2</v>
      </c>
      <c r="BD68" s="48"/>
      <c r="BE68" s="49"/>
      <c r="BF68" s="48"/>
      <c r="BG68" s="49"/>
      <c r="BH68" s="48"/>
      <c r="BI68" s="49"/>
      <c r="BJ68" s="48"/>
      <c r="BK68" s="49"/>
      <c r="BL68" s="48"/>
    </row>
    <row r="69" spans="1:64" ht="15">
      <c r="A69" s="64" t="s">
        <v>240</v>
      </c>
      <c r="B69" s="64" t="s">
        <v>240</v>
      </c>
      <c r="C69" s="65" t="s">
        <v>1812</v>
      </c>
      <c r="D69" s="66">
        <v>3</v>
      </c>
      <c r="E69" s="67" t="s">
        <v>132</v>
      </c>
      <c r="F69" s="68">
        <v>32</v>
      </c>
      <c r="G69" s="65"/>
      <c r="H69" s="69"/>
      <c r="I69" s="70"/>
      <c r="J69" s="70"/>
      <c r="K69" s="34" t="s">
        <v>65</v>
      </c>
      <c r="L69" s="77">
        <v>69</v>
      </c>
      <c r="M69" s="77"/>
      <c r="N69" s="72"/>
      <c r="O69" s="79" t="s">
        <v>176</v>
      </c>
      <c r="P69" s="81">
        <v>43634.73159722222</v>
      </c>
      <c r="Q69" s="79" t="s">
        <v>316</v>
      </c>
      <c r="R69" s="79"/>
      <c r="S69" s="79"/>
      <c r="T69" s="79" t="s">
        <v>365</v>
      </c>
      <c r="U69" s="82" t="s">
        <v>405</v>
      </c>
      <c r="V69" s="82" t="s">
        <v>405</v>
      </c>
      <c r="W69" s="81">
        <v>43634.73159722222</v>
      </c>
      <c r="X69" s="82" t="s">
        <v>513</v>
      </c>
      <c r="Y69" s="79"/>
      <c r="Z69" s="79"/>
      <c r="AA69" s="85" t="s">
        <v>620</v>
      </c>
      <c r="AB69" s="79"/>
      <c r="AC69" s="79" t="b">
        <v>0</v>
      </c>
      <c r="AD69" s="79">
        <v>6</v>
      </c>
      <c r="AE69" s="85" t="s">
        <v>682</v>
      </c>
      <c r="AF69" s="79" t="b">
        <v>0</v>
      </c>
      <c r="AG69" s="79" t="s">
        <v>690</v>
      </c>
      <c r="AH69" s="79"/>
      <c r="AI69" s="85" t="s">
        <v>682</v>
      </c>
      <c r="AJ69" s="79" t="b">
        <v>0</v>
      </c>
      <c r="AK69" s="79">
        <v>0</v>
      </c>
      <c r="AL69" s="85" t="s">
        <v>682</v>
      </c>
      <c r="AM69" s="79" t="s">
        <v>696</v>
      </c>
      <c r="AN69" s="79" t="b">
        <v>0</v>
      </c>
      <c r="AO69" s="85" t="s">
        <v>620</v>
      </c>
      <c r="AP69" s="79" t="s">
        <v>176</v>
      </c>
      <c r="AQ69" s="79">
        <v>0</v>
      </c>
      <c r="AR69" s="79">
        <v>0</v>
      </c>
      <c r="AS69" s="79"/>
      <c r="AT69" s="79"/>
      <c r="AU69" s="79"/>
      <c r="AV69" s="79"/>
      <c r="AW69" s="79"/>
      <c r="AX69" s="79"/>
      <c r="AY69" s="79"/>
      <c r="AZ69" s="79"/>
      <c r="BA69">
        <v>1</v>
      </c>
      <c r="BB69" s="78" t="str">
        <f>REPLACE(INDEX(GroupVertices[Group],MATCH(Edges[[#This Row],[Vertex 1]],GroupVertices[Vertex],0)),1,1,"")</f>
        <v>2</v>
      </c>
      <c r="BC69" s="78" t="str">
        <f>REPLACE(INDEX(GroupVertices[Group],MATCH(Edges[[#This Row],[Vertex 2]],GroupVertices[Vertex],0)),1,1,"")</f>
        <v>2</v>
      </c>
      <c r="BD69" s="48">
        <v>2</v>
      </c>
      <c r="BE69" s="49">
        <v>10</v>
      </c>
      <c r="BF69" s="48">
        <v>1</v>
      </c>
      <c r="BG69" s="49">
        <v>5</v>
      </c>
      <c r="BH69" s="48">
        <v>0</v>
      </c>
      <c r="BI69" s="49">
        <v>0</v>
      </c>
      <c r="BJ69" s="48">
        <v>17</v>
      </c>
      <c r="BK69" s="49">
        <v>85</v>
      </c>
      <c r="BL69" s="48">
        <v>20</v>
      </c>
    </row>
    <row r="70" spans="1:64" ht="15">
      <c r="A70" s="64" t="s">
        <v>240</v>
      </c>
      <c r="B70" s="64" t="s">
        <v>239</v>
      </c>
      <c r="C70" s="65" t="s">
        <v>1813</v>
      </c>
      <c r="D70" s="66">
        <v>10</v>
      </c>
      <c r="E70" s="67" t="s">
        <v>136</v>
      </c>
      <c r="F70" s="68">
        <v>25.5</v>
      </c>
      <c r="G70" s="65"/>
      <c r="H70" s="69"/>
      <c r="I70" s="70"/>
      <c r="J70" s="70"/>
      <c r="K70" s="34" t="s">
        <v>66</v>
      </c>
      <c r="L70" s="77">
        <v>70</v>
      </c>
      <c r="M70" s="77"/>
      <c r="N70" s="72"/>
      <c r="O70" s="79" t="s">
        <v>277</v>
      </c>
      <c r="P70" s="81">
        <v>43634.79665509259</v>
      </c>
      <c r="Q70" s="79" t="s">
        <v>317</v>
      </c>
      <c r="R70" s="79"/>
      <c r="S70" s="79"/>
      <c r="T70" s="79" t="s">
        <v>365</v>
      </c>
      <c r="U70" s="82" t="s">
        <v>406</v>
      </c>
      <c r="V70" s="82" t="s">
        <v>406</v>
      </c>
      <c r="W70" s="81">
        <v>43634.79665509259</v>
      </c>
      <c r="X70" s="82" t="s">
        <v>514</v>
      </c>
      <c r="Y70" s="79"/>
      <c r="Z70" s="79"/>
      <c r="AA70" s="85" t="s">
        <v>621</v>
      </c>
      <c r="AB70" s="79"/>
      <c r="AC70" s="79" t="b">
        <v>0</v>
      </c>
      <c r="AD70" s="79">
        <v>4</v>
      </c>
      <c r="AE70" s="85" t="s">
        <v>682</v>
      </c>
      <c r="AF70" s="79" t="b">
        <v>0</v>
      </c>
      <c r="AG70" s="79" t="s">
        <v>690</v>
      </c>
      <c r="AH70" s="79"/>
      <c r="AI70" s="85" t="s">
        <v>682</v>
      </c>
      <c r="AJ70" s="79" t="b">
        <v>0</v>
      </c>
      <c r="AK70" s="79">
        <v>1</v>
      </c>
      <c r="AL70" s="85" t="s">
        <v>682</v>
      </c>
      <c r="AM70" s="79" t="s">
        <v>696</v>
      </c>
      <c r="AN70" s="79" t="b">
        <v>0</v>
      </c>
      <c r="AO70" s="85" t="s">
        <v>621</v>
      </c>
      <c r="AP70" s="79" t="s">
        <v>176</v>
      </c>
      <c r="AQ70" s="79">
        <v>0</v>
      </c>
      <c r="AR70" s="79">
        <v>0</v>
      </c>
      <c r="AS70" s="79"/>
      <c r="AT70" s="79"/>
      <c r="AU70" s="79"/>
      <c r="AV70" s="79"/>
      <c r="AW70" s="79"/>
      <c r="AX70" s="79"/>
      <c r="AY70" s="79"/>
      <c r="AZ70" s="79"/>
      <c r="BA70">
        <v>2</v>
      </c>
      <c r="BB70" s="78" t="str">
        <f>REPLACE(INDEX(GroupVertices[Group],MATCH(Edges[[#This Row],[Vertex 1]],GroupVertices[Vertex],0)),1,1,"")</f>
        <v>2</v>
      </c>
      <c r="BC70" s="78" t="str">
        <f>REPLACE(INDEX(GroupVertices[Group],MATCH(Edges[[#This Row],[Vertex 2]],GroupVertices[Vertex],0)),1,1,"")</f>
        <v>2</v>
      </c>
      <c r="BD70" s="48">
        <v>3</v>
      </c>
      <c r="BE70" s="49">
        <v>10.714285714285714</v>
      </c>
      <c r="BF70" s="48">
        <v>0</v>
      </c>
      <c r="BG70" s="49">
        <v>0</v>
      </c>
      <c r="BH70" s="48">
        <v>0</v>
      </c>
      <c r="BI70" s="49">
        <v>0</v>
      </c>
      <c r="BJ70" s="48">
        <v>25</v>
      </c>
      <c r="BK70" s="49">
        <v>89.28571428571429</v>
      </c>
      <c r="BL70" s="48">
        <v>28</v>
      </c>
    </row>
    <row r="71" spans="1:64" ht="15">
      <c r="A71" s="64" t="s">
        <v>239</v>
      </c>
      <c r="B71" s="64" t="s">
        <v>240</v>
      </c>
      <c r="C71" s="65" t="s">
        <v>1813</v>
      </c>
      <c r="D71" s="66">
        <v>10</v>
      </c>
      <c r="E71" s="67" t="s">
        <v>136</v>
      </c>
      <c r="F71" s="68">
        <v>25.5</v>
      </c>
      <c r="G71" s="65"/>
      <c r="H71" s="69"/>
      <c r="I71" s="70"/>
      <c r="J71" s="70"/>
      <c r="K71" s="34" t="s">
        <v>66</v>
      </c>
      <c r="L71" s="77">
        <v>71</v>
      </c>
      <c r="M71" s="77"/>
      <c r="N71" s="72"/>
      <c r="O71" s="79" t="s">
        <v>277</v>
      </c>
      <c r="P71" s="81">
        <v>43634.638391203705</v>
      </c>
      <c r="Q71" s="79" t="s">
        <v>312</v>
      </c>
      <c r="R71" s="79"/>
      <c r="S71" s="79"/>
      <c r="T71" s="79"/>
      <c r="U71" s="79"/>
      <c r="V71" s="82" t="s">
        <v>443</v>
      </c>
      <c r="W71" s="81">
        <v>43634.638391203705</v>
      </c>
      <c r="X71" s="82" t="s">
        <v>509</v>
      </c>
      <c r="Y71" s="79"/>
      <c r="Z71" s="79"/>
      <c r="AA71" s="85" t="s">
        <v>616</v>
      </c>
      <c r="AB71" s="79"/>
      <c r="AC71" s="79" t="b">
        <v>0</v>
      </c>
      <c r="AD71" s="79">
        <v>0</v>
      </c>
      <c r="AE71" s="85" t="s">
        <v>682</v>
      </c>
      <c r="AF71" s="79" t="b">
        <v>0</v>
      </c>
      <c r="AG71" s="79" t="s">
        <v>690</v>
      </c>
      <c r="AH71" s="79"/>
      <c r="AI71" s="85" t="s">
        <v>682</v>
      </c>
      <c r="AJ71" s="79" t="b">
        <v>0</v>
      </c>
      <c r="AK71" s="79">
        <v>1</v>
      </c>
      <c r="AL71" s="85" t="s">
        <v>615</v>
      </c>
      <c r="AM71" s="79" t="s">
        <v>697</v>
      </c>
      <c r="AN71" s="79" t="b">
        <v>0</v>
      </c>
      <c r="AO71" s="85" t="s">
        <v>615</v>
      </c>
      <c r="AP71" s="79" t="s">
        <v>176</v>
      </c>
      <c r="AQ71" s="79">
        <v>0</v>
      </c>
      <c r="AR71" s="79">
        <v>0</v>
      </c>
      <c r="AS71" s="79"/>
      <c r="AT71" s="79"/>
      <c r="AU71" s="79"/>
      <c r="AV71" s="79"/>
      <c r="AW71" s="79"/>
      <c r="AX71" s="79"/>
      <c r="AY71" s="79"/>
      <c r="AZ71" s="79"/>
      <c r="BA71">
        <v>2</v>
      </c>
      <c r="BB71" s="78" t="str">
        <f>REPLACE(INDEX(GroupVertices[Group],MATCH(Edges[[#This Row],[Vertex 1]],GroupVertices[Vertex],0)),1,1,"")</f>
        <v>2</v>
      </c>
      <c r="BC71" s="78" t="str">
        <f>REPLACE(INDEX(GroupVertices[Group],MATCH(Edges[[#This Row],[Vertex 2]],GroupVertices[Vertex],0)),1,1,"")</f>
        <v>2</v>
      </c>
      <c r="BD71" s="48"/>
      <c r="BE71" s="49"/>
      <c r="BF71" s="48"/>
      <c r="BG71" s="49"/>
      <c r="BH71" s="48"/>
      <c r="BI71" s="49"/>
      <c r="BJ71" s="48"/>
      <c r="BK71" s="49"/>
      <c r="BL71" s="48"/>
    </row>
    <row r="72" spans="1:64" ht="15">
      <c r="A72" s="64" t="s">
        <v>239</v>
      </c>
      <c r="B72" s="64" t="s">
        <v>240</v>
      </c>
      <c r="C72" s="65" t="s">
        <v>1813</v>
      </c>
      <c r="D72" s="66">
        <v>10</v>
      </c>
      <c r="E72" s="67" t="s">
        <v>136</v>
      </c>
      <c r="F72" s="68">
        <v>25.5</v>
      </c>
      <c r="G72" s="65"/>
      <c r="H72" s="69"/>
      <c r="I72" s="70"/>
      <c r="J72" s="70"/>
      <c r="K72" s="34" t="s">
        <v>66</v>
      </c>
      <c r="L72" s="77">
        <v>72</v>
      </c>
      <c r="M72" s="77"/>
      <c r="N72" s="72"/>
      <c r="O72" s="79" t="s">
        <v>277</v>
      </c>
      <c r="P72" s="81">
        <v>43634.84730324074</v>
      </c>
      <c r="Q72" s="79" t="s">
        <v>318</v>
      </c>
      <c r="R72" s="79"/>
      <c r="S72" s="79"/>
      <c r="T72" s="79" t="s">
        <v>365</v>
      </c>
      <c r="U72" s="79"/>
      <c r="V72" s="82" t="s">
        <v>443</v>
      </c>
      <c r="W72" s="81">
        <v>43634.84730324074</v>
      </c>
      <c r="X72" s="82" t="s">
        <v>515</v>
      </c>
      <c r="Y72" s="79"/>
      <c r="Z72" s="79"/>
      <c r="AA72" s="85" t="s">
        <v>622</v>
      </c>
      <c r="AB72" s="79"/>
      <c r="AC72" s="79" t="b">
        <v>0</v>
      </c>
      <c r="AD72" s="79">
        <v>0</v>
      </c>
      <c r="AE72" s="85" t="s">
        <v>682</v>
      </c>
      <c r="AF72" s="79" t="b">
        <v>0</v>
      </c>
      <c r="AG72" s="79" t="s">
        <v>690</v>
      </c>
      <c r="AH72" s="79"/>
      <c r="AI72" s="85" t="s">
        <v>682</v>
      </c>
      <c r="AJ72" s="79" t="b">
        <v>0</v>
      </c>
      <c r="AK72" s="79">
        <v>1</v>
      </c>
      <c r="AL72" s="85" t="s">
        <v>621</v>
      </c>
      <c r="AM72" s="79" t="s">
        <v>697</v>
      </c>
      <c r="AN72" s="79" t="b">
        <v>0</v>
      </c>
      <c r="AO72" s="85" t="s">
        <v>621</v>
      </c>
      <c r="AP72" s="79" t="s">
        <v>176</v>
      </c>
      <c r="AQ72" s="79">
        <v>0</v>
      </c>
      <c r="AR72" s="79">
        <v>0</v>
      </c>
      <c r="AS72" s="79"/>
      <c r="AT72" s="79"/>
      <c r="AU72" s="79"/>
      <c r="AV72" s="79"/>
      <c r="AW72" s="79"/>
      <c r="AX72" s="79"/>
      <c r="AY72" s="79"/>
      <c r="AZ72" s="79"/>
      <c r="BA72">
        <v>2</v>
      </c>
      <c r="BB72" s="78" t="str">
        <f>REPLACE(INDEX(GroupVertices[Group],MATCH(Edges[[#This Row],[Vertex 1]],GroupVertices[Vertex],0)),1,1,"")</f>
        <v>2</v>
      </c>
      <c r="BC72" s="78" t="str">
        <f>REPLACE(INDEX(GroupVertices[Group],MATCH(Edges[[#This Row],[Vertex 2]],GroupVertices[Vertex],0)),1,1,"")</f>
        <v>2</v>
      </c>
      <c r="BD72" s="48">
        <v>2</v>
      </c>
      <c r="BE72" s="49">
        <v>11.11111111111111</v>
      </c>
      <c r="BF72" s="48">
        <v>0</v>
      </c>
      <c r="BG72" s="49">
        <v>0</v>
      </c>
      <c r="BH72" s="48">
        <v>0</v>
      </c>
      <c r="BI72" s="49">
        <v>0</v>
      </c>
      <c r="BJ72" s="48">
        <v>16</v>
      </c>
      <c r="BK72" s="49">
        <v>88.88888888888889</v>
      </c>
      <c r="BL72" s="48">
        <v>18</v>
      </c>
    </row>
    <row r="73" spans="1:64" ht="15">
      <c r="A73" s="64" t="s">
        <v>242</v>
      </c>
      <c r="B73" s="64" t="s">
        <v>249</v>
      </c>
      <c r="C73" s="65" t="s">
        <v>1812</v>
      </c>
      <c r="D73" s="66">
        <v>3</v>
      </c>
      <c r="E73" s="67" t="s">
        <v>132</v>
      </c>
      <c r="F73" s="68">
        <v>32</v>
      </c>
      <c r="G73" s="65"/>
      <c r="H73" s="69"/>
      <c r="I73" s="70"/>
      <c r="J73" s="70"/>
      <c r="K73" s="34" t="s">
        <v>65</v>
      </c>
      <c r="L73" s="77">
        <v>73</v>
      </c>
      <c r="M73" s="77"/>
      <c r="N73" s="72"/>
      <c r="O73" s="79" t="s">
        <v>277</v>
      </c>
      <c r="P73" s="81">
        <v>43634.85292824074</v>
      </c>
      <c r="Q73" s="79" t="s">
        <v>319</v>
      </c>
      <c r="R73" s="79"/>
      <c r="S73" s="79"/>
      <c r="T73" s="79"/>
      <c r="U73" s="79"/>
      <c r="V73" s="82" t="s">
        <v>445</v>
      </c>
      <c r="W73" s="81">
        <v>43634.85292824074</v>
      </c>
      <c r="X73" s="82" t="s">
        <v>516</v>
      </c>
      <c r="Y73" s="79"/>
      <c r="Z73" s="79"/>
      <c r="AA73" s="85" t="s">
        <v>623</v>
      </c>
      <c r="AB73" s="79"/>
      <c r="AC73" s="79" t="b">
        <v>0</v>
      </c>
      <c r="AD73" s="79">
        <v>0</v>
      </c>
      <c r="AE73" s="85" t="s">
        <v>682</v>
      </c>
      <c r="AF73" s="79" t="b">
        <v>0</v>
      </c>
      <c r="AG73" s="79" t="s">
        <v>690</v>
      </c>
      <c r="AH73" s="79"/>
      <c r="AI73" s="85" t="s">
        <v>682</v>
      </c>
      <c r="AJ73" s="79" t="b">
        <v>0</v>
      </c>
      <c r="AK73" s="79">
        <v>3</v>
      </c>
      <c r="AL73" s="85" t="s">
        <v>657</v>
      </c>
      <c r="AM73" s="79" t="s">
        <v>697</v>
      </c>
      <c r="AN73" s="79" t="b">
        <v>0</v>
      </c>
      <c r="AO73" s="85" t="s">
        <v>657</v>
      </c>
      <c r="AP73" s="79" t="s">
        <v>176</v>
      </c>
      <c r="AQ73" s="79">
        <v>0</v>
      </c>
      <c r="AR73" s="79">
        <v>0</v>
      </c>
      <c r="AS73" s="79"/>
      <c r="AT73" s="79"/>
      <c r="AU73" s="79"/>
      <c r="AV73" s="79"/>
      <c r="AW73" s="79"/>
      <c r="AX73" s="79"/>
      <c r="AY73" s="79"/>
      <c r="AZ73" s="79"/>
      <c r="BA73">
        <v>1</v>
      </c>
      <c r="BB73" s="78" t="str">
        <f>REPLACE(INDEX(GroupVertices[Group],MATCH(Edges[[#This Row],[Vertex 1]],GroupVertices[Vertex],0)),1,1,"")</f>
        <v>8</v>
      </c>
      <c r="BC73" s="78" t="str">
        <f>REPLACE(INDEX(GroupVertices[Group],MATCH(Edges[[#This Row],[Vertex 2]],GroupVertices[Vertex],0)),1,1,"")</f>
        <v>8</v>
      </c>
      <c r="BD73" s="48">
        <v>2</v>
      </c>
      <c r="BE73" s="49">
        <v>8.333333333333334</v>
      </c>
      <c r="BF73" s="48">
        <v>0</v>
      </c>
      <c r="BG73" s="49">
        <v>0</v>
      </c>
      <c r="BH73" s="48">
        <v>0</v>
      </c>
      <c r="BI73" s="49">
        <v>0</v>
      </c>
      <c r="BJ73" s="48">
        <v>22</v>
      </c>
      <c r="BK73" s="49">
        <v>91.66666666666667</v>
      </c>
      <c r="BL73" s="48">
        <v>24</v>
      </c>
    </row>
    <row r="74" spans="1:64" ht="15">
      <c r="A74" s="64" t="s">
        <v>229</v>
      </c>
      <c r="B74" s="64" t="s">
        <v>239</v>
      </c>
      <c r="C74" s="65" t="s">
        <v>1812</v>
      </c>
      <c r="D74" s="66">
        <v>3</v>
      </c>
      <c r="E74" s="67" t="s">
        <v>132</v>
      </c>
      <c r="F74" s="68">
        <v>32</v>
      </c>
      <c r="G74" s="65"/>
      <c r="H74" s="69"/>
      <c r="I74" s="70"/>
      <c r="J74" s="70"/>
      <c r="K74" s="34" t="s">
        <v>65</v>
      </c>
      <c r="L74" s="77">
        <v>74</v>
      </c>
      <c r="M74" s="77"/>
      <c r="N74" s="72"/>
      <c r="O74" s="79" t="s">
        <v>277</v>
      </c>
      <c r="P74" s="81">
        <v>43634.594143518516</v>
      </c>
      <c r="Q74" s="79" t="s">
        <v>320</v>
      </c>
      <c r="R74" s="79"/>
      <c r="S74" s="79"/>
      <c r="T74" s="79" t="s">
        <v>375</v>
      </c>
      <c r="U74" s="82" t="s">
        <v>407</v>
      </c>
      <c r="V74" s="82" t="s">
        <v>407</v>
      </c>
      <c r="W74" s="81">
        <v>43634.594143518516</v>
      </c>
      <c r="X74" s="82" t="s">
        <v>517</v>
      </c>
      <c r="Y74" s="79"/>
      <c r="Z74" s="79"/>
      <c r="AA74" s="85" t="s">
        <v>624</v>
      </c>
      <c r="AB74" s="79"/>
      <c r="AC74" s="79" t="b">
        <v>0</v>
      </c>
      <c r="AD74" s="79">
        <v>19</v>
      </c>
      <c r="AE74" s="85" t="s">
        <v>682</v>
      </c>
      <c r="AF74" s="79" t="b">
        <v>0</v>
      </c>
      <c r="AG74" s="79" t="s">
        <v>690</v>
      </c>
      <c r="AH74" s="79"/>
      <c r="AI74" s="85" t="s">
        <v>682</v>
      </c>
      <c r="AJ74" s="79" t="b">
        <v>0</v>
      </c>
      <c r="AK74" s="79">
        <v>2</v>
      </c>
      <c r="AL74" s="85" t="s">
        <v>682</v>
      </c>
      <c r="AM74" s="79" t="s">
        <v>697</v>
      </c>
      <c r="AN74" s="79" t="b">
        <v>0</v>
      </c>
      <c r="AO74" s="85" t="s">
        <v>624</v>
      </c>
      <c r="AP74" s="79" t="s">
        <v>176</v>
      </c>
      <c r="AQ74" s="79">
        <v>0</v>
      </c>
      <c r="AR74" s="79">
        <v>0</v>
      </c>
      <c r="AS74" s="79"/>
      <c r="AT74" s="79"/>
      <c r="AU74" s="79"/>
      <c r="AV74" s="79"/>
      <c r="AW74" s="79"/>
      <c r="AX74" s="79"/>
      <c r="AY74" s="79"/>
      <c r="AZ74" s="79"/>
      <c r="BA74">
        <v>1</v>
      </c>
      <c r="BB74" s="78" t="str">
        <f>REPLACE(INDEX(GroupVertices[Group],MATCH(Edges[[#This Row],[Vertex 1]],GroupVertices[Vertex],0)),1,1,"")</f>
        <v>4</v>
      </c>
      <c r="BC74" s="78" t="str">
        <f>REPLACE(INDEX(GroupVertices[Group],MATCH(Edges[[#This Row],[Vertex 2]],GroupVertices[Vertex],0)),1,1,"")</f>
        <v>2</v>
      </c>
      <c r="BD74" s="48">
        <v>4</v>
      </c>
      <c r="BE74" s="49">
        <v>15.384615384615385</v>
      </c>
      <c r="BF74" s="48">
        <v>0</v>
      </c>
      <c r="BG74" s="49">
        <v>0</v>
      </c>
      <c r="BH74" s="48">
        <v>0</v>
      </c>
      <c r="BI74" s="49">
        <v>0</v>
      </c>
      <c r="BJ74" s="48">
        <v>22</v>
      </c>
      <c r="BK74" s="49">
        <v>84.61538461538461</v>
      </c>
      <c r="BL74" s="48">
        <v>26</v>
      </c>
    </row>
    <row r="75" spans="1:64" ht="15">
      <c r="A75" s="64" t="s">
        <v>229</v>
      </c>
      <c r="B75" s="64" t="s">
        <v>248</v>
      </c>
      <c r="C75" s="65" t="s">
        <v>1812</v>
      </c>
      <c r="D75" s="66">
        <v>3</v>
      </c>
      <c r="E75" s="67" t="s">
        <v>132</v>
      </c>
      <c r="F75" s="68">
        <v>32</v>
      </c>
      <c r="G75" s="65"/>
      <c r="H75" s="69"/>
      <c r="I75" s="70"/>
      <c r="J75" s="70"/>
      <c r="K75" s="34" t="s">
        <v>65</v>
      </c>
      <c r="L75" s="77">
        <v>75</v>
      </c>
      <c r="M75" s="77"/>
      <c r="N75" s="72"/>
      <c r="O75" s="79" t="s">
        <v>277</v>
      </c>
      <c r="P75" s="81">
        <v>43634.775671296295</v>
      </c>
      <c r="Q75" s="79" t="s">
        <v>291</v>
      </c>
      <c r="R75" s="79"/>
      <c r="S75" s="79"/>
      <c r="T75" s="79" t="s">
        <v>368</v>
      </c>
      <c r="U75" s="82" t="s">
        <v>391</v>
      </c>
      <c r="V75" s="82" t="s">
        <v>391</v>
      </c>
      <c r="W75" s="81">
        <v>43634.775671296295</v>
      </c>
      <c r="X75" s="82" t="s">
        <v>484</v>
      </c>
      <c r="Y75" s="79"/>
      <c r="Z75" s="79"/>
      <c r="AA75" s="85" t="s">
        <v>591</v>
      </c>
      <c r="AB75" s="79"/>
      <c r="AC75" s="79" t="b">
        <v>0</v>
      </c>
      <c r="AD75" s="79">
        <v>11</v>
      </c>
      <c r="AE75" s="85" t="s">
        <v>682</v>
      </c>
      <c r="AF75" s="79" t="b">
        <v>0</v>
      </c>
      <c r="AG75" s="79" t="s">
        <v>690</v>
      </c>
      <c r="AH75" s="79"/>
      <c r="AI75" s="85" t="s">
        <v>682</v>
      </c>
      <c r="AJ75" s="79" t="b">
        <v>0</v>
      </c>
      <c r="AK75" s="79">
        <v>3</v>
      </c>
      <c r="AL75" s="85" t="s">
        <v>682</v>
      </c>
      <c r="AM75" s="79" t="s">
        <v>697</v>
      </c>
      <c r="AN75" s="79" t="b">
        <v>0</v>
      </c>
      <c r="AO75" s="85" t="s">
        <v>591</v>
      </c>
      <c r="AP75" s="79" t="s">
        <v>176</v>
      </c>
      <c r="AQ75" s="79">
        <v>0</v>
      </c>
      <c r="AR75" s="79">
        <v>0</v>
      </c>
      <c r="AS75" s="79"/>
      <c r="AT75" s="79"/>
      <c r="AU75" s="79"/>
      <c r="AV75" s="79"/>
      <c r="AW75" s="79"/>
      <c r="AX75" s="79"/>
      <c r="AY75" s="79"/>
      <c r="AZ75" s="79"/>
      <c r="BA75">
        <v>1</v>
      </c>
      <c r="BB75" s="78" t="str">
        <f>REPLACE(INDEX(GroupVertices[Group],MATCH(Edges[[#This Row],[Vertex 1]],GroupVertices[Vertex],0)),1,1,"")</f>
        <v>4</v>
      </c>
      <c r="BC75" s="78" t="str">
        <f>REPLACE(INDEX(GroupVertices[Group],MATCH(Edges[[#This Row],[Vertex 2]],GroupVertices[Vertex],0)),1,1,"")</f>
        <v>4</v>
      </c>
      <c r="BD75" s="48">
        <v>5</v>
      </c>
      <c r="BE75" s="49">
        <v>15.151515151515152</v>
      </c>
      <c r="BF75" s="48">
        <v>0</v>
      </c>
      <c r="BG75" s="49">
        <v>0</v>
      </c>
      <c r="BH75" s="48">
        <v>0</v>
      </c>
      <c r="BI75" s="49">
        <v>0</v>
      </c>
      <c r="BJ75" s="48">
        <v>28</v>
      </c>
      <c r="BK75" s="49">
        <v>84.84848484848484</v>
      </c>
      <c r="BL75" s="48">
        <v>33</v>
      </c>
    </row>
    <row r="76" spans="1:64" ht="15">
      <c r="A76" s="64" t="s">
        <v>243</v>
      </c>
      <c r="B76" s="64" t="s">
        <v>229</v>
      </c>
      <c r="C76" s="65" t="s">
        <v>1812</v>
      </c>
      <c r="D76" s="66">
        <v>3</v>
      </c>
      <c r="E76" s="67" t="s">
        <v>132</v>
      </c>
      <c r="F76" s="68">
        <v>32</v>
      </c>
      <c r="G76" s="65"/>
      <c r="H76" s="69"/>
      <c r="I76" s="70"/>
      <c r="J76" s="70"/>
      <c r="K76" s="34" t="s">
        <v>65</v>
      </c>
      <c r="L76" s="77">
        <v>76</v>
      </c>
      <c r="M76" s="77"/>
      <c r="N76" s="72"/>
      <c r="O76" s="79" t="s">
        <v>277</v>
      </c>
      <c r="P76" s="81">
        <v>43634.882731481484</v>
      </c>
      <c r="Q76" s="79" t="s">
        <v>303</v>
      </c>
      <c r="R76" s="79"/>
      <c r="S76" s="79"/>
      <c r="T76" s="79"/>
      <c r="U76" s="79"/>
      <c r="V76" s="82" t="s">
        <v>446</v>
      </c>
      <c r="W76" s="81">
        <v>43634.882731481484</v>
      </c>
      <c r="X76" s="82" t="s">
        <v>518</v>
      </c>
      <c r="Y76" s="79"/>
      <c r="Z76" s="79"/>
      <c r="AA76" s="85" t="s">
        <v>625</v>
      </c>
      <c r="AB76" s="79"/>
      <c r="AC76" s="79" t="b">
        <v>0</v>
      </c>
      <c r="AD76" s="79">
        <v>0</v>
      </c>
      <c r="AE76" s="85" t="s">
        <v>682</v>
      </c>
      <c r="AF76" s="79" t="b">
        <v>0</v>
      </c>
      <c r="AG76" s="79" t="s">
        <v>690</v>
      </c>
      <c r="AH76" s="79"/>
      <c r="AI76" s="85" t="s">
        <v>682</v>
      </c>
      <c r="AJ76" s="79" t="b">
        <v>0</v>
      </c>
      <c r="AK76" s="79">
        <v>3</v>
      </c>
      <c r="AL76" s="85" t="s">
        <v>591</v>
      </c>
      <c r="AM76" s="79" t="s">
        <v>700</v>
      </c>
      <c r="AN76" s="79" t="b">
        <v>0</v>
      </c>
      <c r="AO76" s="85" t="s">
        <v>591</v>
      </c>
      <c r="AP76" s="79" t="s">
        <v>176</v>
      </c>
      <c r="AQ76" s="79">
        <v>0</v>
      </c>
      <c r="AR76" s="79">
        <v>0</v>
      </c>
      <c r="AS76" s="79"/>
      <c r="AT76" s="79"/>
      <c r="AU76" s="79"/>
      <c r="AV76" s="79"/>
      <c r="AW76" s="79"/>
      <c r="AX76" s="79"/>
      <c r="AY76" s="79"/>
      <c r="AZ76" s="79"/>
      <c r="BA76">
        <v>1</v>
      </c>
      <c r="BB76" s="78" t="str">
        <f>REPLACE(INDEX(GroupVertices[Group],MATCH(Edges[[#This Row],[Vertex 1]],GroupVertices[Vertex],0)),1,1,"")</f>
        <v>4</v>
      </c>
      <c r="BC76" s="78" t="str">
        <f>REPLACE(INDEX(GroupVertices[Group],MATCH(Edges[[#This Row],[Vertex 2]],GroupVertices[Vertex],0)),1,1,"")</f>
        <v>4</v>
      </c>
      <c r="BD76" s="48"/>
      <c r="BE76" s="49"/>
      <c r="BF76" s="48"/>
      <c r="BG76" s="49"/>
      <c r="BH76" s="48"/>
      <c r="BI76" s="49"/>
      <c r="BJ76" s="48"/>
      <c r="BK76" s="49"/>
      <c r="BL76" s="48"/>
    </row>
    <row r="77" spans="1:64" ht="15">
      <c r="A77" s="64" t="s">
        <v>243</v>
      </c>
      <c r="B77" s="64" t="s">
        <v>248</v>
      </c>
      <c r="C77" s="65" t="s">
        <v>1812</v>
      </c>
      <c r="D77" s="66">
        <v>3</v>
      </c>
      <c r="E77" s="67" t="s">
        <v>132</v>
      </c>
      <c r="F77" s="68">
        <v>32</v>
      </c>
      <c r="G77" s="65"/>
      <c r="H77" s="69"/>
      <c r="I77" s="70"/>
      <c r="J77" s="70"/>
      <c r="K77" s="34" t="s">
        <v>65</v>
      </c>
      <c r="L77" s="77">
        <v>77</v>
      </c>
      <c r="M77" s="77"/>
      <c r="N77" s="72"/>
      <c r="O77" s="79" t="s">
        <v>277</v>
      </c>
      <c r="P77" s="81">
        <v>43634.882731481484</v>
      </c>
      <c r="Q77" s="79" t="s">
        <v>303</v>
      </c>
      <c r="R77" s="79"/>
      <c r="S77" s="79"/>
      <c r="T77" s="79"/>
      <c r="U77" s="79"/>
      <c r="V77" s="82" t="s">
        <v>446</v>
      </c>
      <c r="W77" s="81">
        <v>43634.882731481484</v>
      </c>
      <c r="X77" s="82" t="s">
        <v>518</v>
      </c>
      <c r="Y77" s="79"/>
      <c r="Z77" s="79"/>
      <c r="AA77" s="85" t="s">
        <v>625</v>
      </c>
      <c r="AB77" s="79"/>
      <c r="AC77" s="79" t="b">
        <v>0</v>
      </c>
      <c r="AD77" s="79">
        <v>0</v>
      </c>
      <c r="AE77" s="85" t="s">
        <v>682</v>
      </c>
      <c r="AF77" s="79" t="b">
        <v>0</v>
      </c>
      <c r="AG77" s="79" t="s">
        <v>690</v>
      </c>
      <c r="AH77" s="79"/>
      <c r="AI77" s="85" t="s">
        <v>682</v>
      </c>
      <c r="AJ77" s="79" t="b">
        <v>0</v>
      </c>
      <c r="AK77" s="79">
        <v>3</v>
      </c>
      <c r="AL77" s="85" t="s">
        <v>591</v>
      </c>
      <c r="AM77" s="79" t="s">
        <v>700</v>
      </c>
      <c r="AN77" s="79" t="b">
        <v>0</v>
      </c>
      <c r="AO77" s="85" t="s">
        <v>591</v>
      </c>
      <c r="AP77" s="79" t="s">
        <v>176</v>
      </c>
      <c r="AQ77" s="79">
        <v>0</v>
      </c>
      <c r="AR77" s="79">
        <v>0</v>
      </c>
      <c r="AS77" s="79"/>
      <c r="AT77" s="79"/>
      <c r="AU77" s="79"/>
      <c r="AV77" s="79"/>
      <c r="AW77" s="79"/>
      <c r="AX77" s="79"/>
      <c r="AY77" s="79"/>
      <c r="AZ77" s="79"/>
      <c r="BA77">
        <v>1</v>
      </c>
      <c r="BB77" s="78" t="str">
        <f>REPLACE(INDEX(GroupVertices[Group],MATCH(Edges[[#This Row],[Vertex 1]],GroupVertices[Vertex],0)),1,1,"")</f>
        <v>4</v>
      </c>
      <c r="BC77" s="78" t="str">
        <f>REPLACE(INDEX(GroupVertices[Group],MATCH(Edges[[#This Row],[Vertex 2]],GroupVertices[Vertex],0)),1,1,"")</f>
        <v>4</v>
      </c>
      <c r="BD77" s="48">
        <v>2</v>
      </c>
      <c r="BE77" s="49">
        <v>9.523809523809524</v>
      </c>
      <c r="BF77" s="48">
        <v>0</v>
      </c>
      <c r="BG77" s="49">
        <v>0</v>
      </c>
      <c r="BH77" s="48">
        <v>0</v>
      </c>
      <c r="BI77" s="49">
        <v>0</v>
      </c>
      <c r="BJ77" s="48">
        <v>19</v>
      </c>
      <c r="BK77" s="49">
        <v>90.47619047619048</v>
      </c>
      <c r="BL77" s="48">
        <v>21</v>
      </c>
    </row>
    <row r="78" spans="1:64" ht="15">
      <c r="A78" s="64" t="s">
        <v>244</v>
      </c>
      <c r="B78" s="64" t="s">
        <v>239</v>
      </c>
      <c r="C78" s="65" t="s">
        <v>1812</v>
      </c>
      <c r="D78" s="66">
        <v>3</v>
      </c>
      <c r="E78" s="67" t="s">
        <v>132</v>
      </c>
      <c r="F78" s="68">
        <v>32</v>
      </c>
      <c r="G78" s="65"/>
      <c r="H78" s="69"/>
      <c r="I78" s="70"/>
      <c r="J78" s="70"/>
      <c r="K78" s="34" t="s">
        <v>65</v>
      </c>
      <c r="L78" s="77">
        <v>78</v>
      </c>
      <c r="M78" s="77"/>
      <c r="N78" s="72"/>
      <c r="O78" s="79" t="s">
        <v>277</v>
      </c>
      <c r="P78" s="81">
        <v>43634.93405092593</v>
      </c>
      <c r="Q78" s="79" t="s">
        <v>321</v>
      </c>
      <c r="R78" s="79"/>
      <c r="S78" s="79"/>
      <c r="T78" s="79" t="s">
        <v>376</v>
      </c>
      <c r="U78" s="79"/>
      <c r="V78" s="82" t="s">
        <v>447</v>
      </c>
      <c r="W78" s="81">
        <v>43634.93405092593</v>
      </c>
      <c r="X78" s="82" t="s">
        <v>519</v>
      </c>
      <c r="Y78" s="79"/>
      <c r="Z78" s="79"/>
      <c r="AA78" s="85" t="s">
        <v>626</v>
      </c>
      <c r="AB78" s="79"/>
      <c r="AC78" s="79" t="b">
        <v>0</v>
      </c>
      <c r="AD78" s="79">
        <v>0</v>
      </c>
      <c r="AE78" s="85" t="s">
        <v>682</v>
      </c>
      <c r="AF78" s="79" t="b">
        <v>1</v>
      </c>
      <c r="AG78" s="79" t="s">
        <v>690</v>
      </c>
      <c r="AH78" s="79"/>
      <c r="AI78" s="85" t="s">
        <v>591</v>
      </c>
      <c r="AJ78" s="79" t="b">
        <v>0</v>
      </c>
      <c r="AK78" s="79">
        <v>2</v>
      </c>
      <c r="AL78" s="85" t="s">
        <v>632</v>
      </c>
      <c r="AM78" s="79" t="s">
        <v>699</v>
      </c>
      <c r="AN78" s="79" t="b">
        <v>0</v>
      </c>
      <c r="AO78" s="85" t="s">
        <v>632</v>
      </c>
      <c r="AP78" s="79" t="s">
        <v>176</v>
      </c>
      <c r="AQ78" s="79">
        <v>0</v>
      </c>
      <c r="AR78" s="79">
        <v>0</v>
      </c>
      <c r="AS78" s="79"/>
      <c r="AT78" s="79"/>
      <c r="AU78" s="79"/>
      <c r="AV78" s="79"/>
      <c r="AW78" s="79"/>
      <c r="AX78" s="79"/>
      <c r="AY78" s="79"/>
      <c r="AZ78" s="79"/>
      <c r="BA78">
        <v>1</v>
      </c>
      <c r="BB78" s="78" t="str">
        <f>REPLACE(INDEX(GroupVertices[Group],MATCH(Edges[[#This Row],[Vertex 1]],GroupVertices[Vertex],0)),1,1,"")</f>
        <v>4</v>
      </c>
      <c r="BC78" s="78" t="str">
        <f>REPLACE(INDEX(GroupVertices[Group],MATCH(Edges[[#This Row],[Vertex 2]],GroupVertices[Vertex],0)),1,1,"")</f>
        <v>2</v>
      </c>
      <c r="BD78" s="48"/>
      <c r="BE78" s="49"/>
      <c r="BF78" s="48"/>
      <c r="BG78" s="49"/>
      <c r="BH78" s="48"/>
      <c r="BI78" s="49"/>
      <c r="BJ78" s="48"/>
      <c r="BK78" s="49"/>
      <c r="BL78" s="48"/>
    </row>
    <row r="79" spans="1:64" ht="15">
      <c r="A79" s="64" t="s">
        <v>244</v>
      </c>
      <c r="B79" s="64" t="s">
        <v>248</v>
      </c>
      <c r="C79" s="65" t="s">
        <v>1812</v>
      </c>
      <c r="D79" s="66">
        <v>3</v>
      </c>
      <c r="E79" s="67" t="s">
        <v>132</v>
      </c>
      <c r="F79" s="68">
        <v>32</v>
      </c>
      <c r="G79" s="65"/>
      <c r="H79" s="69"/>
      <c r="I79" s="70"/>
      <c r="J79" s="70"/>
      <c r="K79" s="34" t="s">
        <v>65</v>
      </c>
      <c r="L79" s="77">
        <v>79</v>
      </c>
      <c r="M79" s="77"/>
      <c r="N79" s="72"/>
      <c r="O79" s="79" t="s">
        <v>277</v>
      </c>
      <c r="P79" s="81">
        <v>43634.93405092593</v>
      </c>
      <c r="Q79" s="79" t="s">
        <v>321</v>
      </c>
      <c r="R79" s="79"/>
      <c r="S79" s="79"/>
      <c r="T79" s="79" t="s">
        <v>376</v>
      </c>
      <c r="U79" s="79"/>
      <c r="V79" s="82" t="s">
        <v>447</v>
      </c>
      <c r="W79" s="81">
        <v>43634.93405092593</v>
      </c>
      <c r="X79" s="82" t="s">
        <v>519</v>
      </c>
      <c r="Y79" s="79"/>
      <c r="Z79" s="79"/>
      <c r="AA79" s="85" t="s">
        <v>626</v>
      </c>
      <c r="AB79" s="79"/>
      <c r="AC79" s="79" t="b">
        <v>0</v>
      </c>
      <c r="AD79" s="79">
        <v>0</v>
      </c>
      <c r="AE79" s="85" t="s">
        <v>682</v>
      </c>
      <c r="AF79" s="79" t="b">
        <v>1</v>
      </c>
      <c r="AG79" s="79" t="s">
        <v>690</v>
      </c>
      <c r="AH79" s="79"/>
      <c r="AI79" s="85" t="s">
        <v>591</v>
      </c>
      <c r="AJ79" s="79" t="b">
        <v>0</v>
      </c>
      <c r="AK79" s="79">
        <v>2</v>
      </c>
      <c r="AL79" s="85" t="s">
        <v>632</v>
      </c>
      <c r="AM79" s="79" t="s">
        <v>699</v>
      </c>
      <c r="AN79" s="79" t="b">
        <v>0</v>
      </c>
      <c r="AO79" s="85" t="s">
        <v>632</v>
      </c>
      <c r="AP79" s="79" t="s">
        <v>176</v>
      </c>
      <c r="AQ79" s="79">
        <v>0</v>
      </c>
      <c r="AR79" s="79">
        <v>0</v>
      </c>
      <c r="AS79" s="79"/>
      <c r="AT79" s="79"/>
      <c r="AU79" s="79"/>
      <c r="AV79" s="79"/>
      <c r="AW79" s="79"/>
      <c r="AX79" s="79"/>
      <c r="AY79" s="79"/>
      <c r="AZ79" s="79"/>
      <c r="BA79">
        <v>1</v>
      </c>
      <c r="BB79" s="78" t="str">
        <f>REPLACE(INDEX(GroupVertices[Group],MATCH(Edges[[#This Row],[Vertex 1]],GroupVertices[Vertex],0)),1,1,"")</f>
        <v>4</v>
      </c>
      <c r="BC79" s="78" t="str">
        <f>REPLACE(INDEX(GroupVertices[Group],MATCH(Edges[[#This Row],[Vertex 2]],GroupVertices[Vertex],0)),1,1,"")</f>
        <v>4</v>
      </c>
      <c r="BD79" s="48">
        <v>2</v>
      </c>
      <c r="BE79" s="49">
        <v>9.090909090909092</v>
      </c>
      <c r="BF79" s="48">
        <v>0</v>
      </c>
      <c r="BG79" s="49">
        <v>0</v>
      </c>
      <c r="BH79" s="48">
        <v>0</v>
      </c>
      <c r="BI79" s="49">
        <v>0</v>
      </c>
      <c r="BJ79" s="48">
        <v>20</v>
      </c>
      <c r="BK79" s="49">
        <v>90.9090909090909</v>
      </c>
      <c r="BL79" s="48">
        <v>22</v>
      </c>
    </row>
    <row r="80" spans="1:64" ht="15">
      <c r="A80" s="64" t="s">
        <v>245</v>
      </c>
      <c r="B80" s="64" t="s">
        <v>224</v>
      </c>
      <c r="C80" s="65" t="s">
        <v>1812</v>
      </c>
      <c r="D80" s="66">
        <v>3</v>
      </c>
      <c r="E80" s="67" t="s">
        <v>132</v>
      </c>
      <c r="F80" s="68">
        <v>32</v>
      </c>
      <c r="G80" s="65"/>
      <c r="H80" s="69"/>
      <c r="I80" s="70"/>
      <c r="J80" s="70"/>
      <c r="K80" s="34" t="s">
        <v>65</v>
      </c>
      <c r="L80" s="77">
        <v>80</v>
      </c>
      <c r="M80" s="77"/>
      <c r="N80" s="72"/>
      <c r="O80" s="79" t="s">
        <v>277</v>
      </c>
      <c r="P80" s="81">
        <v>43634.77255787037</v>
      </c>
      <c r="Q80" s="79" t="s">
        <v>305</v>
      </c>
      <c r="R80" s="79"/>
      <c r="S80" s="79"/>
      <c r="T80" s="79"/>
      <c r="U80" s="79"/>
      <c r="V80" s="82" t="s">
        <v>448</v>
      </c>
      <c r="W80" s="81">
        <v>43634.77255787037</v>
      </c>
      <c r="X80" s="82" t="s">
        <v>520</v>
      </c>
      <c r="Y80" s="79"/>
      <c r="Z80" s="79"/>
      <c r="AA80" s="85" t="s">
        <v>627</v>
      </c>
      <c r="AB80" s="79"/>
      <c r="AC80" s="79" t="b">
        <v>0</v>
      </c>
      <c r="AD80" s="79">
        <v>0</v>
      </c>
      <c r="AE80" s="85" t="s">
        <v>682</v>
      </c>
      <c r="AF80" s="79" t="b">
        <v>0</v>
      </c>
      <c r="AG80" s="79" t="s">
        <v>690</v>
      </c>
      <c r="AH80" s="79"/>
      <c r="AI80" s="85" t="s">
        <v>682</v>
      </c>
      <c r="AJ80" s="79" t="b">
        <v>0</v>
      </c>
      <c r="AK80" s="79">
        <v>3</v>
      </c>
      <c r="AL80" s="85" t="s">
        <v>586</v>
      </c>
      <c r="AM80" s="79" t="s">
        <v>696</v>
      </c>
      <c r="AN80" s="79" t="b">
        <v>0</v>
      </c>
      <c r="AO80" s="85" t="s">
        <v>586</v>
      </c>
      <c r="AP80" s="79" t="s">
        <v>176</v>
      </c>
      <c r="AQ80" s="79">
        <v>0</v>
      </c>
      <c r="AR80" s="79">
        <v>0</v>
      </c>
      <c r="AS80" s="79"/>
      <c r="AT80" s="79"/>
      <c r="AU80" s="79"/>
      <c r="AV80" s="79"/>
      <c r="AW80" s="79"/>
      <c r="AX80" s="79"/>
      <c r="AY80" s="79"/>
      <c r="AZ80" s="79"/>
      <c r="BA80">
        <v>1</v>
      </c>
      <c r="BB80" s="78" t="str">
        <f>REPLACE(INDEX(GroupVertices[Group],MATCH(Edges[[#This Row],[Vertex 1]],GroupVertices[Vertex],0)),1,1,"")</f>
        <v>3</v>
      </c>
      <c r="BC80" s="78" t="str">
        <f>REPLACE(INDEX(GroupVertices[Group],MATCH(Edges[[#This Row],[Vertex 2]],GroupVertices[Vertex],0)),1,1,"")</f>
        <v>3</v>
      </c>
      <c r="BD80" s="48">
        <v>1</v>
      </c>
      <c r="BE80" s="49">
        <v>5</v>
      </c>
      <c r="BF80" s="48">
        <v>0</v>
      </c>
      <c r="BG80" s="49">
        <v>0</v>
      </c>
      <c r="BH80" s="48">
        <v>0</v>
      </c>
      <c r="BI80" s="49">
        <v>0</v>
      </c>
      <c r="BJ80" s="48">
        <v>19</v>
      </c>
      <c r="BK80" s="49">
        <v>95</v>
      </c>
      <c r="BL80" s="48">
        <v>20</v>
      </c>
    </row>
    <row r="81" spans="1:64" ht="15">
      <c r="A81" s="64" t="s">
        <v>245</v>
      </c>
      <c r="B81" s="64" t="s">
        <v>239</v>
      </c>
      <c r="C81" s="65" t="s">
        <v>1812</v>
      </c>
      <c r="D81" s="66">
        <v>3</v>
      </c>
      <c r="E81" s="67" t="s">
        <v>132</v>
      </c>
      <c r="F81" s="68">
        <v>32</v>
      </c>
      <c r="G81" s="65"/>
      <c r="H81" s="69"/>
      <c r="I81" s="70"/>
      <c r="J81" s="70"/>
      <c r="K81" s="34" t="s">
        <v>65</v>
      </c>
      <c r="L81" s="77">
        <v>81</v>
      </c>
      <c r="M81" s="77"/>
      <c r="N81" s="72"/>
      <c r="O81" s="79" t="s">
        <v>277</v>
      </c>
      <c r="P81" s="81">
        <v>43634.772824074076</v>
      </c>
      <c r="Q81" s="79" t="s">
        <v>322</v>
      </c>
      <c r="R81" s="79"/>
      <c r="S81" s="79"/>
      <c r="T81" s="79" t="s">
        <v>373</v>
      </c>
      <c r="U81" s="79"/>
      <c r="V81" s="82" t="s">
        <v>448</v>
      </c>
      <c r="W81" s="81">
        <v>43634.772824074076</v>
      </c>
      <c r="X81" s="82" t="s">
        <v>521</v>
      </c>
      <c r="Y81" s="79"/>
      <c r="Z81" s="79"/>
      <c r="AA81" s="85" t="s">
        <v>628</v>
      </c>
      <c r="AB81" s="79"/>
      <c r="AC81" s="79" t="b">
        <v>0</v>
      </c>
      <c r="AD81" s="79">
        <v>0</v>
      </c>
      <c r="AE81" s="85" t="s">
        <v>682</v>
      </c>
      <c r="AF81" s="79" t="b">
        <v>0</v>
      </c>
      <c r="AG81" s="79" t="s">
        <v>690</v>
      </c>
      <c r="AH81" s="79"/>
      <c r="AI81" s="85" t="s">
        <v>682</v>
      </c>
      <c r="AJ81" s="79" t="b">
        <v>0</v>
      </c>
      <c r="AK81" s="79">
        <v>3</v>
      </c>
      <c r="AL81" s="85" t="s">
        <v>674</v>
      </c>
      <c r="AM81" s="79" t="s">
        <v>696</v>
      </c>
      <c r="AN81" s="79" t="b">
        <v>0</v>
      </c>
      <c r="AO81" s="85" t="s">
        <v>674</v>
      </c>
      <c r="AP81" s="79" t="s">
        <v>176</v>
      </c>
      <c r="AQ81" s="79">
        <v>0</v>
      </c>
      <c r="AR81" s="79">
        <v>0</v>
      </c>
      <c r="AS81" s="79"/>
      <c r="AT81" s="79"/>
      <c r="AU81" s="79"/>
      <c r="AV81" s="79"/>
      <c r="AW81" s="79"/>
      <c r="AX81" s="79"/>
      <c r="AY81" s="79"/>
      <c r="AZ81" s="79"/>
      <c r="BA81">
        <v>1</v>
      </c>
      <c r="BB81" s="78" t="str">
        <f>REPLACE(INDEX(GroupVertices[Group],MATCH(Edges[[#This Row],[Vertex 1]],GroupVertices[Vertex],0)),1,1,"")</f>
        <v>3</v>
      </c>
      <c r="BC81" s="78" t="str">
        <f>REPLACE(INDEX(GroupVertices[Group],MATCH(Edges[[#This Row],[Vertex 2]],GroupVertices[Vertex],0)),1,1,"")</f>
        <v>2</v>
      </c>
      <c r="BD81" s="48">
        <v>0</v>
      </c>
      <c r="BE81" s="49">
        <v>0</v>
      </c>
      <c r="BF81" s="48">
        <v>0</v>
      </c>
      <c r="BG81" s="49">
        <v>0</v>
      </c>
      <c r="BH81" s="48">
        <v>0</v>
      </c>
      <c r="BI81" s="49">
        <v>0</v>
      </c>
      <c r="BJ81" s="48">
        <v>24</v>
      </c>
      <c r="BK81" s="49">
        <v>100</v>
      </c>
      <c r="BL81" s="48">
        <v>24</v>
      </c>
    </row>
    <row r="82" spans="1:64" ht="15">
      <c r="A82" s="64" t="s">
        <v>245</v>
      </c>
      <c r="B82" s="64" t="s">
        <v>245</v>
      </c>
      <c r="C82" s="65" t="s">
        <v>1812</v>
      </c>
      <c r="D82" s="66">
        <v>3</v>
      </c>
      <c r="E82" s="67" t="s">
        <v>132</v>
      </c>
      <c r="F82" s="68">
        <v>32</v>
      </c>
      <c r="G82" s="65"/>
      <c r="H82" s="69"/>
      <c r="I82" s="70"/>
      <c r="J82" s="70"/>
      <c r="K82" s="34" t="s">
        <v>65</v>
      </c>
      <c r="L82" s="77">
        <v>82</v>
      </c>
      <c r="M82" s="77"/>
      <c r="N82" s="72"/>
      <c r="O82" s="79" t="s">
        <v>176</v>
      </c>
      <c r="P82" s="81">
        <v>43634.77633101852</v>
      </c>
      <c r="Q82" s="79" t="s">
        <v>323</v>
      </c>
      <c r="R82" s="79"/>
      <c r="S82" s="79"/>
      <c r="T82" s="79" t="s">
        <v>377</v>
      </c>
      <c r="U82" s="82" t="s">
        <v>408</v>
      </c>
      <c r="V82" s="82" t="s">
        <v>408</v>
      </c>
      <c r="W82" s="81">
        <v>43634.77633101852</v>
      </c>
      <c r="X82" s="82" t="s">
        <v>522</v>
      </c>
      <c r="Y82" s="79"/>
      <c r="Z82" s="79"/>
      <c r="AA82" s="85" t="s">
        <v>629</v>
      </c>
      <c r="AB82" s="79"/>
      <c r="AC82" s="79" t="b">
        <v>0</v>
      </c>
      <c r="AD82" s="79">
        <v>7</v>
      </c>
      <c r="AE82" s="85" t="s">
        <v>682</v>
      </c>
      <c r="AF82" s="79" t="b">
        <v>0</v>
      </c>
      <c r="AG82" s="79" t="s">
        <v>690</v>
      </c>
      <c r="AH82" s="79"/>
      <c r="AI82" s="85" t="s">
        <v>682</v>
      </c>
      <c r="AJ82" s="79" t="b">
        <v>0</v>
      </c>
      <c r="AK82" s="79">
        <v>3</v>
      </c>
      <c r="AL82" s="85" t="s">
        <v>682</v>
      </c>
      <c r="AM82" s="79" t="s">
        <v>696</v>
      </c>
      <c r="AN82" s="79" t="b">
        <v>0</v>
      </c>
      <c r="AO82" s="85" t="s">
        <v>629</v>
      </c>
      <c r="AP82" s="79" t="s">
        <v>176</v>
      </c>
      <c r="AQ82" s="79">
        <v>0</v>
      </c>
      <c r="AR82" s="79">
        <v>0</v>
      </c>
      <c r="AS82" s="79"/>
      <c r="AT82" s="79"/>
      <c r="AU82" s="79"/>
      <c r="AV82" s="79"/>
      <c r="AW82" s="79"/>
      <c r="AX82" s="79"/>
      <c r="AY82" s="79"/>
      <c r="AZ82" s="79"/>
      <c r="BA82">
        <v>1</v>
      </c>
      <c r="BB82" s="78" t="str">
        <f>REPLACE(INDEX(GroupVertices[Group],MATCH(Edges[[#This Row],[Vertex 1]],GroupVertices[Vertex],0)),1,1,"")</f>
        <v>3</v>
      </c>
      <c r="BC82" s="78" t="str">
        <f>REPLACE(INDEX(GroupVertices[Group],MATCH(Edges[[#This Row],[Vertex 2]],GroupVertices[Vertex],0)),1,1,"")</f>
        <v>3</v>
      </c>
      <c r="BD82" s="48">
        <v>1</v>
      </c>
      <c r="BE82" s="49">
        <v>3.4482758620689653</v>
      </c>
      <c r="BF82" s="48">
        <v>0</v>
      </c>
      <c r="BG82" s="49">
        <v>0</v>
      </c>
      <c r="BH82" s="48">
        <v>0</v>
      </c>
      <c r="BI82" s="49">
        <v>0</v>
      </c>
      <c r="BJ82" s="48">
        <v>28</v>
      </c>
      <c r="BK82" s="49">
        <v>96.55172413793103</v>
      </c>
      <c r="BL82" s="48">
        <v>29</v>
      </c>
    </row>
    <row r="83" spans="1:64" ht="15">
      <c r="A83" s="64" t="s">
        <v>246</v>
      </c>
      <c r="B83" s="64" t="s">
        <v>245</v>
      </c>
      <c r="C83" s="65" t="s">
        <v>1812</v>
      </c>
      <c r="D83" s="66">
        <v>3</v>
      </c>
      <c r="E83" s="67" t="s">
        <v>132</v>
      </c>
      <c r="F83" s="68">
        <v>32</v>
      </c>
      <c r="G83" s="65"/>
      <c r="H83" s="69"/>
      <c r="I83" s="70"/>
      <c r="J83" s="70"/>
      <c r="K83" s="34" t="s">
        <v>65</v>
      </c>
      <c r="L83" s="77">
        <v>83</v>
      </c>
      <c r="M83" s="77"/>
      <c r="N83" s="72"/>
      <c r="O83" s="79" t="s">
        <v>277</v>
      </c>
      <c r="P83" s="81">
        <v>43634.934641203705</v>
      </c>
      <c r="Q83" s="79" t="s">
        <v>306</v>
      </c>
      <c r="R83" s="79"/>
      <c r="S83" s="79"/>
      <c r="T83" s="79" t="s">
        <v>365</v>
      </c>
      <c r="U83" s="79"/>
      <c r="V83" s="82" t="s">
        <v>449</v>
      </c>
      <c r="W83" s="81">
        <v>43634.934641203705</v>
      </c>
      <c r="X83" s="82" t="s">
        <v>523</v>
      </c>
      <c r="Y83" s="79"/>
      <c r="Z83" s="79"/>
      <c r="AA83" s="85" t="s">
        <v>630</v>
      </c>
      <c r="AB83" s="79"/>
      <c r="AC83" s="79" t="b">
        <v>0</v>
      </c>
      <c r="AD83" s="79">
        <v>0</v>
      </c>
      <c r="AE83" s="85" t="s">
        <v>682</v>
      </c>
      <c r="AF83" s="79" t="b">
        <v>0</v>
      </c>
      <c r="AG83" s="79" t="s">
        <v>690</v>
      </c>
      <c r="AH83" s="79"/>
      <c r="AI83" s="85" t="s">
        <v>682</v>
      </c>
      <c r="AJ83" s="79" t="b">
        <v>0</v>
      </c>
      <c r="AK83" s="79">
        <v>3</v>
      </c>
      <c r="AL83" s="85" t="s">
        <v>629</v>
      </c>
      <c r="AM83" s="79" t="s">
        <v>696</v>
      </c>
      <c r="AN83" s="79" t="b">
        <v>0</v>
      </c>
      <c r="AO83" s="85" t="s">
        <v>629</v>
      </c>
      <c r="AP83" s="79" t="s">
        <v>176</v>
      </c>
      <c r="AQ83" s="79">
        <v>0</v>
      </c>
      <c r="AR83" s="79">
        <v>0</v>
      </c>
      <c r="AS83" s="79"/>
      <c r="AT83" s="79"/>
      <c r="AU83" s="79"/>
      <c r="AV83" s="79"/>
      <c r="AW83" s="79"/>
      <c r="AX83" s="79"/>
      <c r="AY83" s="79"/>
      <c r="AZ83" s="79"/>
      <c r="BA83">
        <v>1</v>
      </c>
      <c r="BB83" s="78" t="str">
        <f>REPLACE(INDEX(GroupVertices[Group],MATCH(Edges[[#This Row],[Vertex 1]],GroupVertices[Vertex],0)),1,1,"")</f>
        <v>3</v>
      </c>
      <c r="BC83" s="78" t="str">
        <f>REPLACE(INDEX(GroupVertices[Group],MATCH(Edges[[#This Row],[Vertex 2]],GroupVertices[Vertex],0)),1,1,"")</f>
        <v>3</v>
      </c>
      <c r="BD83" s="48">
        <v>1</v>
      </c>
      <c r="BE83" s="49">
        <v>5.555555555555555</v>
      </c>
      <c r="BF83" s="48">
        <v>0</v>
      </c>
      <c r="BG83" s="49">
        <v>0</v>
      </c>
      <c r="BH83" s="48">
        <v>0</v>
      </c>
      <c r="BI83" s="49">
        <v>0</v>
      </c>
      <c r="BJ83" s="48">
        <v>17</v>
      </c>
      <c r="BK83" s="49">
        <v>94.44444444444444</v>
      </c>
      <c r="BL83" s="48">
        <v>18</v>
      </c>
    </row>
    <row r="84" spans="1:64" ht="15">
      <c r="A84" s="64" t="s">
        <v>247</v>
      </c>
      <c r="B84" s="64" t="s">
        <v>272</v>
      </c>
      <c r="C84" s="65" t="s">
        <v>1812</v>
      </c>
      <c r="D84" s="66">
        <v>3</v>
      </c>
      <c r="E84" s="67" t="s">
        <v>132</v>
      </c>
      <c r="F84" s="68">
        <v>32</v>
      </c>
      <c r="G84" s="65"/>
      <c r="H84" s="69"/>
      <c r="I84" s="70"/>
      <c r="J84" s="70"/>
      <c r="K84" s="34" t="s">
        <v>65</v>
      </c>
      <c r="L84" s="77">
        <v>84</v>
      </c>
      <c r="M84" s="77"/>
      <c r="N84" s="72"/>
      <c r="O84" s="79" t="s">
        <v>277</v>
      </c>
      <c r="P84" s="81">
        <v>43634.956354166665</v>
      </c>
      <c r="Q84" s="79" t="s">
        <v>324</v>
      </c>
      <c r="R84" s="79"/>
      <c r="S84" s="79"/>
      <c r="T84" s="79" t="s">
        <v>365</v>
      </c>
      <c r="U84" s="79"/>
      <c r="V84" s="82" t="s">
        <v>450</v>
      </c>
      <c r="W84" s="81">
        <v>43634.956354166665</v>
      </c>
      <c r="X84" s="82" t="s">
        <v>524</v>
      </c>
      <c r="Y84" s="79"/>
      <c r="Z84" s="79"/>
      <c r="AA84" s="85" t="s">
        <v>631</v>
      </c>
      <c r="AB84" s="85" t="s">
        <v>681</v>
      </c>
      <c r="AC84" s="79" t="b">
        <v>0</v>
      </c>
      <c r="AD84" s="79">
        <v>3</v>
      </c>
      <c r="AE84" s="85" t="s">
        <v>688</v>
      </c>
      <c r="AF84" s="79" t="b">
        <v>0</v>
      </c>
      <c r="AG84" s="79" t="s">
        <v>690</v>
      </c>
      <c r="AH84" s="79"/>
      <c r="AI84" s="85" t="s">
        <v>682</v>
      </c>
      <c r="AJ84" s="79" t="b">
        <v>0</v>
      </c>
      <c r="AK84" s="79">
        <v>0</v>
      </c>
      <c r="AL84" s="85" t="s">
        <v>682</v>
      </c>
      <c r="AM84" s="79" t="s">
        <v>701</v>
      </c>
      <c r="AN84" s="79" t="b">
        <v>0</v>
      </c>
      <c r="AO84" s="85" t="s">
        <v>681</v>
      </c>
      <c r="AP84" s="79" t="s">
        <v>176</v>
      </c>
      <c r="AQ84" s="79">
        <v>0</v>
      </c>
      <c r="AR84" s="79">
        <v>0</v>
      </c>
      <c r="AS84" s="79"/>
      <c r="AT84" s="79"/>
      <c r="AU84" s="79"/>
      <c r="AV84" s="79"/>
      <c r="AW84" s="79"/>
      <c r="AX84" s="79"/>
      <c r="AY84" s="79"/>
      <c r="AZ84" s="79"/>
      <c r="BA84">
        <v>1</v>
      </c>
      <c r="BB84" s="78" t="str">
        <f>REPLACE(INDEX(GroupVertices[Group],MATCH(Edges[[#This Row],[Vertex 1]],GroupVertices[Vertex],0)),1,1,"")</f>
        <v>1</v>
      </c>
      <c r="BC84" s="78" t="str">
        <f>REPLACE(INDEX(GroupVertices[Group],MATCH(Edges[[#This Row],[Vertex 2]],GroupVertices[Vertex],0)),1,1,"")</f>
        <v>1</v>
      </c>
      <c r="BD84" s="48">
        <v>1</v>
      </c>
      <c r="BE84" s="49">
        <v>10</v>
      </c>
      <c r="BF84" s="48">
        <v>0</v>
      </c>
      <c r="BG84" s="49">
        <v>0</v>
      </c>
      <c r="BH84" s="48">
        <v>0</v>
      </c>
      <c r="BI84" s="49">
        <v>0</v>
      </c>
      <c r="BJ84" s="48">
        <v>9</v>
      </c>
      <c r="BK84" s="49">
        <v>90</v>
      </c>
      <c r="BL84" s="48">
        <v>10</v>
      </c>
    </row>
    <row r="85" spans="1:64" ht="15">
      <c r="A85" s="64" t="s">
        <v>248</v>
      </c>
      <c r="B85" s="64" t="s">
        <v>239</v>
      </c>
      <c r="C85" s="65" t="s">
        <v>1812</v>
      </c>
      <c r="D85" s="66">
        <v>3</v>
      </c>
      <c r="E85" s="67" t="s">
        <v>132</v>
      </c>
      <c r="F85" s="68">
        <v>32</v>
      </c>
      <c r="G85" s="65"/>
      <c r="H85" s="69"/>
      <c r="I85" s="70"/>
      <c r="J85" s="70"/>
      <c r="K85" s="34" t="s">
        <v>65</v>
      </c>
      <c r="L85" s="77">
        <v>85</v>
      </c>
      <c r="M85" s="77"/>
      <c r="N85" s="72"/>
      <c r="O85" s="79" t="s">
        <v>277</v>
      </c>
      <c r="P85" s="81">
        <v>43634.87530092592</v>
      </c>
      <c r="Q85" s="79" t="s">
        <v>325</v>
      </c>
      <c r="R85" s="82" t="s">
        <v>359</v>
      </c>
      <c r="S85" s="79" t="s">
        <v>364</v>
      </c>
      <c r="T85" s="79" t="s">
        <v>376</v>
      </c>
      <c r="U85" s="79"/>
      <c r="V85" s="82" t="s">
        <v>451</v>
      </c>
      <c r="W85" s="81">
        <v>43634.87530092592</v>
      </c>
      <c r="X85" s="82" t="s">
        <v>525</v>
      </c>
      <c r="Y85" s="79"/>
      <c r="Z85" s="79"/>
      <c r="AA85" s="85" t="s">
        <v>632</v>
      </c>
      <c r="AB85" s="79"/>
      <c r="AC85" s="79" t="b">
        <v>0</v>
      </c>
      <c r="AD85" s="79">
        <v>17</v>
      </c>
      <c r="AE85" s="85" t="s">
        <v>682</v>
      </c>
      <c r="AF85" s="79" t="b">
        <v>1</v>
      </c>
      <c r="AG85" s="79" t="s">
        <v>690</v>
      </c>
      <c r="AH85" s="79"/>
      <c r="AI85" s="85" t="s">
        <v>591</v>
      </c>
      <c r="AJ85" s="79" t="b">
        <v>0</v>
      </c>
      <c r="AK85" s="79">
        <v>2</v>
      </c>
      <c r="AL85" s="85" t="s">
        <v>682</v>
      </c>
      <c r="AM85" s="79" t="s">
        <v>696</v>
      </c>
      <c r="AN85" s="79" t="b">
        <v>0</v>
      </c>
      <c r="AO85" s="85" t="s">
        <v>632</v>
      </c>
      <c r="AP85" s="79" t="s">
        <v>176</v>
      </c>
      <c r="AQ85" s="79">
        <v>0</v>
      </c>
      <c r="AR85" s="79">
        <v>0</v>
      </c>
      <c r="AS85" s="79"/>
      <c r="AT85" s="79"/>
      <c r="AU85" s="79"/>
      <c r="AV85" s="79"/>
      <c r="AW85" s="79"/>
      <c r="AX85" s="79"/>
      <c r="AY85" s="79"/>
      <c r="AZ85" s="79"/>
      <c r="BA85">
        <v>1</v>
      </c>
      <c r="BB85" s="78" t="str">
        <f>REPLACE(INDEX(GroupVertices[Group],MATCH(Edges[[#This Row],[Vertex 1]],GroupVertices[Vertex],0)),1,1,"")</f>
        <v>4</v>
      </c>
      <c r="BC85" s="78" t="str">
        <f>REPLACE(INDEX(GroupVertices[Group],MATCH(Edges[[#This Row],[Vertex 2]],GroupVertices[Vertex],0)),1,1,"")</f>
        <v>2</v>
      </c>
      <c r="BD85" s="48">
        <v>2</v>
      </c>
      <c r="BE85" s="49">
        <v>4.761904761904762</v>
      </c>
      <c r="BF85" s="48">
        <v>1</v>
      </c>
      <c r="BG85" s="49">
        <v>2.380952380952381</v>
      </c>
      <c r="BH85" s="48">
        <v>0</v>
      </c>
      <c r="BI85" s="49">
        <v>0</v>
      </c>
      <c r="BJ85" s="48">
        <v>39</v>
      </c>
      <c r="BK85" s="49">
        <v>92.85714285714286</v>
      </c>
      <c r="BL85" s="48">
        <v>42</v>
      </c>
    </row>
    <row r="86" spans="1:64" ht="15">
      <c r="A86" s="64" t="s">
        <v>249</v>
      </c>
      <c r="B86" s="64" t="s">
        <v>248</v>
      </c>
      <c r="C86" s="65" t="s">
        <v>1812</v>
      </c>
      <c r="D86" s="66">
        <v>3</v>
      </c>
      <c r="E86" s="67" t="s">
        <v>132</v>
      </c>
      <c r="F86" s="68">
        <v>32</v>
      </c>
      <c r="G86" s="65"/>
      <c r="H86" s="69"/>
      <c r="I86" s="70"/>
      <c r="J86" s="70"/>
      <c r="K86" s="34" t="s">
        <v>65</v>
      </c>
      <c r="L86" s="77">
        <v>86</v>
      </c>
      <c r="M86" s="77"/>
      <c r="N86" s="72"/>
      <c r="O86" s="79" t="s">
        <v>277</v>
      </c>
      <c r="P86" s="81">
        <v>43634.9290625</v>
      </c>
      <c r="Q86" s="79" t="s">
        <v>326</v>
      </c>
      <c r="R86" s="82" t="s">
        <v>360</v>
      </c>
      <c r="S86" s="79" t="s">
        <v>364</v>
      </c>
      <c r="T86" s="79" t="s">
        <v>365</v>
      </c>
      <c r="U86" s="79"/>
      <c r="V86" s="82" t="s">
        <v>452</v>
      </c>
      <c r="W86" s="81">
        <v>43634.9290625</v>
      </c>
      <c r="X86" s="82" t="s">
        <v>526</v>
      </c>
      <c r="Y86" s="79"/>
      <c r="Z86" s="79"/>
      <c r="AA86" s="85" t="s">
        <v>633</v>
      </c>
      <c r="AB86" s="79"/>
      <c r="AC86" s="79" t="b">
        <v>0</v>
      </c>
      <c r="AD86" s="79">
        <v>4</v>
      </c>
      <c r="AE86" s="85" t="s">
        <v>682</v>
      </c>
      <c r="AF86" s="79" t="b">
        <v>1</v>
      </c>
      <c r="AG86" s="79" t="s">
        <v>690</v>
      </c>
      <c r="AH86" s="79"/>
      <c r="AI86" s="85" t="s">
        <v>632</v>
      </c>
      <c r="AJ86" s="79" t="b">
        <v>0</v>
      </c>
      <c r="AK86" s="79">
        <v>0</v>
      </c>
      <c r="AL86" s="85" t="s">
        <v>682</v>
      </c>
      <c r="AM86" s="79" t="s">
        <v>696</v>
      </c>
      <c r="AN86" s="79" t="b">
        <v>0</v>
      </c>
      <c r="AO86" s="85" t="s">
        <v>633</v>
      </c>
      <c r="AP86" s="79" t="s">
        <v>176</v>
      </c>
      <c r="AQ86" s="79">
        <v>0</v>
      </c>
      <c r="AR86" s="79">
        <v>0</v>
      </c>
      <c r="AS86" s="79"/>
      <c r="AT86" s="79"/>
      <c r="AU86" s="79"/>
      <c r="AV86" s="79"/>
      <c r="AW86" s="79"/>
      <c r="AX86" s="79"/>
      <c r="AY86" s="79"/>
      <c r="AZ86" s="79"/>
      <c r="BA86">
        <v>1</v>
      </c>
      <c r="BB86" s="78" t="str">
        <f>REPLACE(INDEX(GroupVertices[Group],MATCH(Edges[[#This Row],[Vertex 1]],GroupVertices[Vertex],0)),1,1,"")</f>
        <v>8</v>
      </c>
      <c r="BC86" s="78" t="str">
        <f>REPLACE(INDEX(GroupVertices[Group],MATCH(Edges[[#This Row],[Vertex 2]],GroupVertices[Vertex],0)),1,1,"")</f>
        <v>4</v>
      </c>
      <c r="BD86" s="48"/>
      <c r="BE86" s="49"/>
      <c r="BF86" s="48"/>
      <c r="BG86" s="49"/>
      <c r="BH86" s="48"/>
      <c r="BI86" s="49"/>
      <c r="BJ86" s="48"/>
      <c r="BK86" s="49"/>
      <c r="BL86" s="48"/>
    </row>
    <row r="87" spans="1:64" ht="15">
      <c r="A87" s="64" t="s">
        <v>247</v>
      </c>
      <c r="B87" s="64" t="s">
        <v>248</v>
      </c>
      <c r="C87" s="65" t="s">
        <v>1812</v>
      </c>
      <c r="D87" s="66">
        <v>3</v>
      </c>
      <c r="E87" s="67" t="s">
        <v>132</v>
      </c>
      <c r="F87" s="68">
        <v>32</v>
      </c>
      <c r="G87" s="65"/>
      <c r="H87" s="69"/>
      <c r="I87" s="70"/>
      <c r="J87" s="70"/>
      <c r="K87" s="34" t="s">
        <v>65</v>
      </c>
      <c r="L87" s="77">
        <v>87</v>
      </c>
      <c r="M87" s="77"/>
      <c r="N87" s="72"/>
      <c r="O87" s="79" t="s">
        <v>278</v>
      </c>
      <c r="P87" s="81">
        <v>43634.956354166665</v>
      </c>
      <c r="Q87" s="79" t="s">
        <v>324</v>
      </c>
      <c r="R87" s="79"/>
      <c r="S87" s="79"/>
      <c r="T87" s="79" t="s">
        <v>365</v>
      </c>
      <c r="U87" s="79"/>
      <c r="V87" s="82" t="s">
        <v>450</v>
      </c>
      <c r="W87" s="81">
        <v>43634.956354166665</v>
      </c>
      <c r="X87" s="82" t="s">
        <v>524</v>
      </c>
      <c r="Y87" s="79"/>
      <c r="Z87" s="79"/>
      <c r="AA87" s="85" t="s">
        <v>631</v>
      </c>
      <c r="AB87" s="85" t="s">
        <v>681</v>
      </c>
      <c r="AC87" s="79" t="b">
        <v>0</v>
      </c>
      <c r="AD87" s="79">
        <v>3</v>
      </c>
      <c r="AE87" s="85" t="s">
        <v>688</v>
      </c>
      <c r="AF87" s="79" t="b">
        <v>0</v>
      </c>
      <c r="AG87" s="79" t="s">
        <v>690</v>
      </c>
      <c r="AH87" s="79"/>
      <c r="AI87" s="85" t="s">
        <v>682</v>
      </c>
      <c r="AJ87" s="79" t="b">
        <v>0</v>
      </c>
      <c r="AK87" s="79">
        <v>0</v>
      </c>
      <c r="AL87" s="85" t="s">
        <v>682</v>
      </c>
      <c r="AM87" s="79" t="s">
        <v>701</v>
      </c>
      <c r="AN87" s="79" t="b">
        <v>0</v>
      </c>
      <c r="AO87" s="85" t="s">
        <v>681</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4</v>
      </c>
      <c r="BD87" s="48"/>
      <c r="BE87" s="49"/>
      <c r="BF87" s="48"/>
      <c r="BG87" s="49"/>
      <c r="BH87" s="48"/>
      <c r="BI87" s="49"/>
      <c r="BJ87" s="48"/>
      <c r="BK87" s="49"/>
      <c r="BL87" s="48"/>
    </row>
    <row r="88" spans="1:64" ht="15">
      <c r="A88" s="64" t="s">
        <v>249</v>
      </c>
      <c r="B88" s="64" t="s">
        <v>247</v>
      </c>
      <c r="C88" s="65" t="s">
        <v>1812</v>
      </c>
      <c r="D88" s="66">
        <v>3</v>
      </c>
      <c r="E88" s="67" t="s">
        <v>132</v>
      </c>
      <c r="F88" s="68">
        <v>32</v>
      </c>
      <c r="G88" s="65"/>
      <c r="H88" s="69"/>
      <c r="I88" s="70"/>
      <c r="J88" s="70"/>
      <c r="K88" s="34" t="s">
        <v>66</v>
      </c>
      <c r="L88" s="77">
        <v>88</v>
      </c>
      <c r="M88" s="77"/>
      <c r="N88" s="72"/>
      <c r="O88" s="79" t="s">
        <v>277</v>
      </c>
      <c r="P88" s="81">
        <v>43634.9290625</v>
      </c>
      <c r="Q88" s="79" t="s">
        <v>326</v>
      </c>
      <c r="R88" s="82" t="s">
        <v>360</v>
      </c>
      <c r="S88" s="79" t="s">
        <v>364</v>
      </c>
      <c r="T88" s="79" t="s">
        <v>365</v>
      </c>
      <c r="U88" s="79"/>
      <c r="V88" s="82" t="s">
        <v>452</v>
      </c>
      <c r="W88" s="81">
        <v>43634.9290625</v>
      </c>
      <c r="X88" s="82" t="s">
        <v>526</v>
      </c>
      <c r="Y88" s="79"/>
      <c r="Z88" s="79"/>
      <c r="AA88" s="85" t="s">
        <v>633</v>
      </c>
      <c r="AB88" s="79"/>
      <c r="AC88" s="79" t="b">
        <v>0</v>
      </c>
      <c r="AD88" s="79">
        <v>4</v>
      </c>
      <c r="AE88" s="85" t="s">
        <v>682</v>
      </c>
      <c r="AF88" s="79" t="b">
        <v>1</v>
      </c>
      <c r="AG88" s="79" t="s">
        <v>690</v>
      </c>
      <c r="AH88" s="79"/>
      <c r="AI88" s="85" t="s">
        <v>632</v>
      </c>
      <c r="AJ88" s="79" t="b">
        <v>0</v>
      </c>
      <c r="AK88" s="79">
        <v>0</v>
      </c>
      <c r="AL88" s="85" t="s">
        <v>682</v>
      </c>
      <c r="AM88" s="79" t="s">
        <v>696</v>
      </c>
      <c r="AN88" s="79" t="b">
        <v>0</v>
      </c>
      <c r="AO88" s="85" t="s">
        <v>633</v>
      </c>
      <c r="AP88" s="79" t="s">
        <v>176</v>
      </c>
      <c r="AQ88" s="79">
        <v>0</v>
      </c>
      <c r="AR88" s="79">
        <v>0</v>
      </c>
      <c r="AS88" s="79"/>
      <c r="AT88" s="79"/>
      <c r="AU88" s="79"/>
      <c r="AV88" s="79"/>
      <c r="AW88" s="79"/>
      <c r="AX88" s="79"/>
      <c r="AY88" s="79"/>
      <c r="AZ88" s="79"/>
      <c r="BA88">
        <v>1</v>
      </c>
      <c r="BB88" s="78" t="str">
        <f>REPLACE(INDEX(GroupVertices[Group],MATCH(Edges[[#This Row],[Vertex 1]],GroupVertices[Vertex],0)),1,1,"")</f>
        <v>8</v>
      </c>
      <c r="BC88" s="78" t="str">
        <f>REPLACE(INDEX(GroupVertices[Group],MATCH(Edges[[#This Row],[Vertex 2]],GroupVertices[Vertex],0)),1,1,"")</f>
        <v>1</v>
      </c>
      <c r="BD88" s="48">
        <v>3</v>
      </c>
      <c r="BE88" s="49">
        <v>11.538461538461538</v>
      </c>
      <c r="BF88" s="48">
        <v>0</v>
      </c>
      <c r="BG88" s="49">
        <v>0</v>
      </c>
      <c r="BH88" s="48">
        <v>0</v>
      </c>
      <c r="BI88" s="49">
        <v>0</v>
      </c>
      <c r="BJ88" s="48">
        <v>23</v>
      </c>
      <c r="BK88" s="49">
        <v>88.46153846153847</v>
      </c>
      <c r="BL88" s="48">
        <v>26</v>
      </c>
    </row>
    <row r="89" spans="1:64" ht="15">
      <c r="A89" s="64" t="s">
        <v>247</v>
      </c>
      <c r="B89" s="64" t="s">
        <v>247</v>
      </c>
      <c r="C89" s="65" t="s">
        <v>1815</v>
      </c>
      <c r="D89" s="66">
        <v>10</v>
      </c>
      <c r="E89" s="67" t="s">
        <v>136</v>
      </c>
      <c r="F89" s="68">
        <v>6</v>
      </c>
      <c r="G89" s="65"/>
      <c r="H89" s="69"/>
      <c r="I89" s="70"/>
      <c r="J89" s="70"/>
      <c r="K89" s="34" t="s">
        <v>65</v>
      </c>
      <c r="L89" s="77">
        <v>89</v>
      </c>
      <c r="M89" s="77"/>
      <c r="N89" s="72"/>
      <c r="O89" s="79" t="s">
        <v>176</v>
      </c>
      <c r="P89" s="81">
        <v>43634.57571759259</v>
      </c>
      <c r="Q89" s="79" t="s">
        <v>327</v>
      </c>
      <c r="R89" s="79"/>
      <c r="S89" s="79"/>
      <c r="T89" s="79" t="s">
        <v>365</v>
      </c>
      <c r="U89" s="79"/>
      <c r="V89" s="82" t="s">
        <v>450</v>
      </c>
      <c r="W89" s="81">
        <v>43634.57571759259</v>
      </c>
      <c r="X89" s="82" t="s">
        <v>527</v>
      </c>
      <c r="Y89" s="79"/>
      <c r="Z89" s="79"/>
      <c r="AA89" s="85" t="s">
        <v>634</v>
      </c>
      <c r="AB89" s="79"/>
      <c r="AC89" s="79" t="b">
        <v>0</v>
      </c>
      <c r="AD89" s="79">
        <v>3</v>
      </c>
      <c r="AE89" s="85" t="s">
        <v>682</v>
      </c>
      <c r="AF89" s="79" t="b">
        <v>0</v>
      </c>
      <c r="AG89" s="79" t="s">
        <v>690</v>
      </c>
      <c r="AH89" s="79"/>
      <c r="AI89" s="85" t="s">
        <v>682</v>
      </c>
      <c r="AJ89" s="79" t="b">
        <v>0</v>
      </c>
      <c r="AK89" s="79">
        <v>0</v>
      </c>
      <c r="AL89" s="85" t="s">
        <v>682</v>
      </c>
      <c r="AM89" s="79" t="s">
        <v>696</v>
      </c>
      <c r="AN89" s="79" t="b">
        <v>0</v>
      </c>
      <c r="AO89" s="85" t="s">
        <v>634</v>
      </c>
      <c r="AP89" s="79" t="s">
        <v>176</v>
      </c>
      <c r="AQ89" s="79">
        <v>0</v>
      </c>
      <c r="AR89" s="79">
        <v>0</v>
      </c>
      <c r="AS89" s="79"/>
      <c r="AT89" s="79"/>
      <c r="AU89" s="79"/>
      <c r="AV89" s="79"/>
      <c r="AW89" s="79"/>
      <c r="AX89" s="79"/>
      <c r="AY89" s="79"/>
      <c r="AZ89" s="79"/>
      <c r="BA89">
        <v>5</v>
      </c>
      <c r="BB89" s="78" t="str">
        <f>REPLACE(INDEX(GroupVertices[Group],MATCH(Edges[[#This Row],[Vertex 1]],GroupVertices[Vertex],0)),1,1,"")</f>
        <v>1</v>
      </c>
      <c r="BC89" s="78" t="str">
        <f>REPLACE(INDEX(GroupVertices[Group],MATCH(Edges[[#This Row],[Vertex 2]],GroupVertices[Vertex],0)),1,1,"")</f>
        <v>1</v>
      </c>
      <c r="BD89" s="48">
        <v>0</v>
      </c>
      <c r="BE89" s="49">
        <v>0</v>
      </c>
      <c r="BF89" s="48">
        <v>0</v>
      </c>
      <c r="BG89" s="49">
        <v>0</v>
      </c>
      <c r="BH89" s="48">
        <v>0</v>
      </c>
      <c r="BI89" s="49">
        <v>0</v>
      </c>
      <c r="BJ89" s="48">
        <v>16</v>
      </c>
      <c r="BK89" s="49">
        <v>100</v>
      </c>
      <c r="BL89" s="48">
        <v>16</v>
      </c>
    </row>
    <row r="90" spans="1:64" ht="15">
      <c r="A90" s="64" t="s">
        <v>247</v>
      </c>
      <c r="B90" s="64" t="s">
        <v>247</v>
      </c>
      <c r="C90" s="65" t="s">
        <v>1815</v>
      </c>
      <c r="D90" s="66">
        <v>10</v>
      </c>
      <c r="E90" s="67" t="s">
        <v>136</v>
      </c>
      <c r="F90" s="68">
        <v>6</v>
      </c>
      <c r="G90" s="65"/>
      <c r="H90" s="69"/>
      <c r="I90" s="70"/>
      <c r="J90" s="70"/>
      <c r="K90" s="34" t="s">
        <v>65</v>
      </c>
      <c r="L90" s="77">
        <v>90</v>
      </c>
      <c r="M90" s="77"/>
      <c r="N90" s="72"/>
      <c r="O90" s="79" t="s">
        <v>176</v>
      </c>
      <c r="P90" s="81">
        <v>43634.586388888885</v>
      </c>
      <c r="Q90" s="79" t="s">
        <v>328</v>
      </c>
      <c r="R90" s="79"/>
      <c r="S90" s="79"/>
      <c r="T90" s="79" t="s">
        <v>365</v>
      </c>
      <c r="U90" s="79"/>
      <c r="V90" s="82" t="s">
        <v>450</v>
      </c>
      <c r="W90" s="81">
        <v>43634.586388888885</v>
      </c>
      <c r="X90" s="82" t="s">
        <v>528</v>
      </c>
      <c r="Y90" s="79"/>
      <c r="Z90" s="79"/>
      <c r="AA90" s="85" t="s">
        <v>635</v>
      </c>
      <c r="AB90" s="79"/>
      <c r="AC90" s="79" t="b">
        <v>0</v>
      </c>
      <c r="AD90" s="79">
        <v>3</v>
      </c>
      <c r="AE90" s="85" t="s">
        <v>682</v>
      </c>
      <c r="AF90" s="79" t="b">
        <v>0</v>
      </c>
      <c r="AG90" s="79" t="s">
        <v>690</v>
      </c>
      <c r="AH90" s="79"/>
      <c r="AI90" s="85" t="s">
        <v>682</v>
      </c>
      <c r="AJ90" s="79" t="b">
        <v>0</v>
      </c>
      <c r="AK90" s="79">
        <v>0</v>
      </c>
      <c r="AL90" s="85" t="s">
        <v>682</v>
      </c>
      <c r="AM90" s="79" t="s">
        <v>696</v>
      </c>
      <c r="AN90" s="79" t="b">
        <v>0</v>
      </c>
      <c r="AO90" s="85" t="s">
        <v>635</v>
      </c>
      <c r="AP90" s="79" t="s">
        <v>176</v>
      </c>
      <c r="AQ90" s="79">
        <v>0</v>
      </c>
      <c r="AR90" s="79">
        <v>0</v>
      </c>
      <c r="AS90" s="79"/>
      <c r="AT90" s="79"/>
      <c r="AU90" s="79"/>
      <c r="AV90" s="79"/>
      <c r="AW90" s="79"/>
      <c r="AX90" s="79"/>
      <c r="AY90" s="79"/>
      <c r="AZ90" s="79"/>
      <c r="BA90">
        <v>5</v>
      </c>
      <c r="BB90" s="78" t="str">
        <f>REPLACE(INDEX(GroupVertices[Group],MATCH(Edges[[#This Row],[Vertex 1]],GroupVertices[Vertex],0)),1,1,"")</f>
        <v>1</v>
      </c>
      <c r="BC90" s="78" t="str">
        <f>REPLACE(INDEX(GroupVertices[Group],MATCH(Edges[[#This Row],[Vertex 2]],GroupVertices[Vertex],0)),1,1,"")</f>
        <v>1</v>
      </c>
      <c r="BD90" s="48">
        <v>1</v>
      </c>
      <c r="BE90" s="49">
        <v>7.6923076923076925</v>
      </c>
      <c r="BF90" s="48">
        <v>0</v>
      </c>
      <c r="BG90" s="49">
        <v>0</v>
      </c>
      <c r="BH90" s="48">
        <v>0</v>
      </c>
      <c r="BI90" s="49">
        <v>0</v>
      </c>
      <c r="BJ90" s="48">
        <v>12</v>
      </c>
      <c r="BK90" s="49">
        <v>92.3076923076923</v>
      </c>
      <c r="BL90" s="48">
        <v>13</v>
      </c>
    </row>
    <row r="91" spans="1:64" ht="15">
      <c r="A91" s="64" t="s">
        <v>247</v>
      </c>
      <c r="B91" s="64" t="s">
        <v>247</v>
      </c>
      <c r="C91" s="65" t="s">
        <v>1815</v>
      </c>
      <c r="D91" s="66">
        <v>10</v>
      </c>
      <c r="E91" s="67" t="s">
        <v>136</v>
      </c>
      <c r="F91" s="68">
        <v>6</v>
      </c>
      <c r="G91" s="65"/>
      <c r="H91" s="69"/>
      <c r="I91" s="70"/>
      <c r="J91" s="70"/>
      <c r="K91" s="34" t="s">
        <v>65</v>
      </c>
      <c r="L91" s="77">
        <v>91</v>
      </c>
      <c r="M91" s="77"/>
      <c r="N91" s="72"/>
      <c r="O91" s="79" t="s">
        <v>176</v>
      </c>
      <c r="P91" s="81">
        <v>43634.59972222222</v>
      </c>
      <c r="Q91" s="79" t="s">
        <v>329</v>
      </c>
      <c r="R91" s="79"/>
      <c r="S91" s="79"/>
      <c r="T91" s="79" t="s">
        <v>365</v>
      </c>
      <c r="U91" s="79"/>
      <c r="V91" s="82" t="s">
        <v>450</v>
      </c>
      <c r="W91" s="81">
        <v>43634.59972222222</v>
      </c>
      <c r="X91" s="82" t="s">
        <v>529</v>
      </c>
      <c r="Y91" s="79"/>
      <c r="Z91" s="79"/>
      <c r="AA91" s="85" t="s">
        <v>636</v>
      </c>
      <c r="AB91" s="79"/>
      <c r="AC91" s="79" t="b">
        <v>0</v>
      </c>
      <c r="AD91" s="79">
        <v>9</v>
      </c>
      <c r="AE91" s="85" t="s">
        <v>682</v>
      </c>
      <c r="AF91" s="79" t="b">
        <v>0</v>
      </c>
      <c r="AG91" s="79" t="s">
        <v>690</v>
      </c>
      <c r="AH91" s="79"/>
      <c r="AI91" s="85" t="s">
        <v>682</v>
      </c>
      <c r="AJ91" s="79" t="b">
        <v>0</v>
      </c>
      <c r="AK91" s="79">
        <v>1</v>
      </c>
      <c r="AL91" s="85" t="s">
        <v>682</v>
      </c>
      <c r="AM91" s="79" t="s">
        <v>696</v>
      </c>
      <c r="AN91" s="79" t="b">
        <v>0</v>
      </c>
      <c r="AO91" s="85" t="s">
        <v>636</v>
      </c>
      <c r="AP91" s="79" t="s">
        <v>176</v>
      </c>
      <c r="AQ91" s="79">
        <v>0</v>
      </c>
      <c r="AR91" s="79">
        <v>0</v>
      </c>
      <c r="AS91" s="79"/>
      <c r="AT91" s="79"/>
      <c r="AU91" s="79"/>
      <c r="AV91" s="79"/>
      <c r="AW91" s="79"/>
      <c r="AX91" s="79"/>
      <c r="AY91" s="79"/>
      <c r="AZ91" s="79"/>
      <c r="BA91">
        <v>5</v>
      </c>
      <c r="BB91" s="78" t="str">
        <f>REPLACE(INDEX(GroupVertices[Group],MATCH(Edges[[#This Row],[Vertex 1]],GroupVertices[Vertex],0)),1,1,"")</f>
        <v>1</v>
      </c>
      <c r="BC91" s="78" t="str">
        <f>REPLACE(INDEX(GroupVertices[Group],MATCH(Edges[[#This Row],[Vertex 2]],GroupVertices[Vertex],0)),1,1,"")</f>
        <v>1</v>
      </c>
      <c r="BD91" s="48">
        <v>0</v>
      </c>
      <c r="BE91" s="49">
        <v>0</v>
      </c>
      <c r="BF91" s="48">
        <v>0</v>
      </c>
      <c r="BG91" s="49">
        <v>0</v>
      </c>
      <c r="BH91" s="48">
        <v>0</v>
      </c>
      <c r="BI91" s="49">
        <v>0</v>
      </c>
      <c r="BJ91" s="48">
        <v>28</v>
      </c>
      <c r="BK91" s="49">
        <v>100</v>
      </c>
      <c r="BL91" s="48">
        <v>28</v>
      </c>
    </row>
    <row r="92" spans="1:64" ht="15">
      <c r="A92" s="64" t="s">
        <v>247</v>
      </c>
      <c r="B92" s="64" t="s">
        <v>247</v>
      </c>
      <c r="C92" s="65" t="s">
        <v>1815</v>
      </c>
      <c r="D92" s="66">
        <v>10</v>
      </c>
      <c r="E92" s="67" t="s">
        <v>136</v>
      </c>
      <c r="F92" s="68">
        <v>6</v>
      </c>
      <c r="G92" s="65"/>
      <c r="H92" s="69"/>
      <c r="I92" s="70"/>
      <c r="J92" s="70"/>
      <c r="K92" s="34" t="s">
        <v>65</v>
      </c>
      <c r="L92" s="77">
        <v>92</v>
      </c>
      <c r="M92" s="77"/>
      <c r="N92" s="72"/>
      <c r="O92" s="79" t="s">
        <v>176</v>
      </c>
      <c r="P92" s="81">
        <v>43634.60181712963</v>
      </c>
      <c r="Q92" s="79" t="s">
        <v>330</v>
      </c>
      <c r="R92" s="79"/>
      <c r="S92" s="79"/>
      <c r="T92" s="79" t="s">
        <v>365</v>
      </c>
      <c r="U92" s="82" t="s">
        <v>409</v>
      </c>
      <c r="V92" s="82" t="s">
        <v>409</v>
      </c>
      <c r="W92" s="81">
        <v>43634.60181712963</v>
      </c>
      <c r="X92" s="82" t="s">
        <v>530</v>
      </c>
      <c r="Y92" s="79"/>
      <c r="Z92" s="79"/>
      <c r="AA92" s="85" t="s">
        <v>637</v>
      </c>
      <c r="AB92" s="79"/>
      <c r="AC92" s="79" t="b">
        <v>0</v>
      </c>
      <c r="AD92" s="79">
        <v>1</v>
      </c>
      <c r="AE92" s="85" t="s">
        <v>682</v>
      </c>
      <c r="AF92" s="79" t="b">
        <v>0</v>
      </c>
      <c r="AG92" s="79" t="s">
        <v>691</v>
      </c>
      <c r="AH92" s="79"/>
      <c r="AI92" s="85" t="s">
        <v>682</v>
      </c>
      <c r="AJ92" s="79" t="b">
        <v>0</v>
      </c>
      <c r="AK92" s="79">
        <v>0</v>
      </c>
      <c r="AL92" s="85" t="s">
        <v>682</v>
      </c>
      <c r="AM92" s="79" t="s">
        <v>696</v>
      </c>
      <c r="AN92" s="79" t="b">
        <v>0</v>
      </c>
      <c r="AO92" s="85" t="s">
        <v>637</v>
      </c>
      <c r="AP92" s="79" t="s">
        <v>176</v>
      </c>
      <c r="AQ92" s="79">
        <v>0</v>
      </c>
      <c r="AR92" s="79">
        <v>0</v>
      </c>
      <c r="AS92" s="79"/>
      <c r="AT92" s="79"/>
      <c r="AU92" s="79"/>
      <c r="AV92" s="79"/>
      <c r="AW92" s="79"/>
      <c r="AX92" s="79"/>
      <c r="AY92" s="79"/>
      <c r="AZ92" s="79"/>
      <c r="BA92">
        <v>5</v>
      </c>
      <c r="BB92" s="78" t="str">
        <f>REPLACE(INDEX(GroupVertices[Group],MATCH(Edges[[#This Row],[Vertex 1]],GroupVertices[Vertex],0)),1,1,"")</f>
        <v>1</v>
      </c>
      <c r="BC92" s="78" t="str">
        <f>REPLACE(INDEX(GroupVertices[Group],MATCH(Edges[[#This Row],[Vertex 2]],GroupVertices[Vertex],0)),1,1,"")</f>
        <v>1</v>
      </c>
      <c r="BD92" s="48">
        <v>0</v>
      </c>
      <c r="BE92" s="49">
        <v>0</v>
      </c>
      <c r="BF92" s="48">
        <v>0</v>
      </c>
      <c r="BG92" s="49">
        <v>0</v>
      </c>
      <c r="BH92" s="48">
        <v>0</v>
      </c>
      <c r="BI92" s="49">
        <v>0</v>
      </c>
      <c r="BJ92" s="48">
        <v>5</v>
      </c>
      <c r="BK92" s="49">
        <v>100</v>
      </c>
      <c r="BL92" s="48">
        <v>5</v>
      </c>
    </row>
    <row r="93" spans="1:64" ht="15">
      <c r="A93" s="64" t="s">
        <v>247</v>
      </c>
      <c r="B93" s="64" t="s">
        <v>247</v>
      </c>
      <c r="C93" s="65" t="s">
        <v>1815</v>
      </c>
      <c r="D93" s="66">
        <v>10</v>
      </c>
      <c r="E93" s="67" t="s">
        <v>136</v>
      </c>
      <c r="F93" s="68">
        <v>6</v>
      </c>
      <c r="G93" s="65"/>
      <c r="H93" s="69"/>
      <c r="I93" s="70"/>
      <c r="J93" s="70"/>
      <c r="K93" s="34" t="s">
        <v>65</v>
      </c>
      <c r="L93" s="77">
        <v>93</v>
      </c>
      <c r="M93" s="77"/>
      <c r="N93" s="72"/>
      <c r="O93" s="79" t="s">
        <v>176</v>
      </c>
      <c r="P93" s="81">
        <v>43634.61106481482</v>
      </c>
      <c r="Q93" s="79" t="s">
        <v>331</v>
      </c>
      <c r="R93" s="79"/>
      <c r="S93" s="79"/>
      <c r="T93" s="79" t="s">
        <v>365</v>
      </c>
      <c r="U93" s="82" t="s">
        <v>410</v>
      </c>
      <c r="V93" s="82" t="s">
        <v>410</v>
      </c>
      <c r="W93" s="81">
        <v>43634.61106481482</v>
      </c>
      <c r="X93" s="82" t="s">
        <v>531</v>
      </c>
      <c r="Y93" s="79"/>
      <c r="Z93" s="79"/>
      <c r="AA93" s="85" t="s">
        <v>638</v>
      </c>
      <c r="AB93" s="79"/>
      <c r="AC93" s="79" t="b">
        <v>0</v>
      </c>
      <c r="AD93" s="79">
        <v>3</v>
      </c>
      <c r="AE93" s="85" t="s">
        <v>682</v>
      </c>
      <c r="AF93" s="79" t="b">
        <v>0</v>
      </c>
      <c r="AG93" s="79" t="s">
        <v>690</v>
      </c>
      <c r="AH93" s="79"/>
      <c r="AI93" s="85" t="s">
        <v>682</v>
      </c>
      <c r="AJ93" s="79" t="b">
        <v>0</v>
      </c>
      <c r="AK93" s="79">
        <v>0</v>
      </c>
      <c r="AL93" s="85" t="s">
        <v>682</v>
      </c>
      <c r="AM93" s="79" t="s">
        <v>696</v>
      </c>
      <c r="AN93" s="79" t="b">
        <v>0</v>
      </c>
      <c r="AO93" s="85" t="s">
        <v>638</v>
      </c>
      <c r="AP93" s="79" t="s">
        <v>176</v>
      </c>
      <c r="AQ93" s="79">
        <v>0</v>
      </c>
      <c r="AR93" s="79">
        <v>0</v>
      </c>
      <c r="AS93" s="79"/>
      <c r="AT93" s="79"/>
      <c r="AU93" s="79"/>
      <c r="AV93" s="79"/>
      <c r="AW93" s="79"/>
      <c r="AX93" s="79"/>
      <c r="AY93" s="79"/>
      <c r="AZ93" s="79"/>
      <c r="BA93">
        <v>5</v>
      </c>
      <c r="BB93" s="78" t="str">
        <f>REPLACE(INDEX(GroupVertices[Group],MATCH(Edges[[#This Row],[Vertex 1]],GroupVertices[Vertex],0)),1,1,"")</f>
        <v>1</v>
      </c>
      <c r="BC93" s="78" t="str">
        <f>REPLACE(INDEX(GroupVertices[Group],MATCH(Edges[[#This Row],[Vertex 2]],GroupVertices[Vertex],0)),1,1,"")</f>
        <v>1</v>
      </c>
      <c r="BD93" s="48">
        <v>2</v>
      </c>
      <c r="BE93" s="49">
        <v>10.526315789473685</v>
      </c>
      <c r="BF93" s="48">
        <v>0</v>
      </c>
      <c r="BG93" s="49">
        <v>0</v>
      </c>
      <c r="BH93" s="48">
        <v>0</v>
      </c>
      <c r="BI93" s="49">
        <v>0</v>
      </c>
      <c r="BJ93" s="48">
        <v>17</v>
      </c>
      <c r="BK93" s="49">
        <v>89.47368421052632</v>
      </c>
      <c r="BL93" s="48">
        <v>19</v>
      </c>
    </row>
    <row r="94" spans="1:64" ht="15">
      <c r="A94" s="64" t="s">
        <v>247</v>
      </c>
      <c r="B94" s="64" t="s">
        <v>266</v>
      </c>
      <c r="C94" s="65" t="s">
        <v>1812</v>
      </c>
      <c r="D94" s="66">
        <v>3</v>
      </c>
      <c r="E94" s="67" t="s">
        <v>132</v>
      </c>
      <c r="F94" s="68">
        <v>32</v>
      </c>
      <c r="G94" s="65"/>
      <c r="H94" s="69"/>
      <c r="I94" s="70"/>
      <c r="J94" s="70"/>
      <c r="K94" s="34" t="s">
        <v>65</v>
      </c>
      <c r="L94" s="77">
        <v>94</v>
      </c>
      <c r="M94" s="77"/>
      <c r="N94" s="72"/>
      <c r="O94" s="79" t="s">
        <v>277</v>
      </c>
      <c r="P94" s="81">
        <v>43634.61513888889</v>
      </c>
      <c r="Q94" s="79" t="s">
        <v>290</v>
      </c>
      <c r="R94" s="79"/>
      <c r="S94" s="79"/>
      <c r="T94" s="79"/>
      <c r="U94" s="79"/>
      <c r="V94" s="82" t="s">
        <v>450</v>
      </c>
      <c r="W94" s="81">
        <v>43634.61513888889</v>
      </c>
      <c r="X94" s="82" t="s">
        <v>532</v>
      </c>
      <c r="Y94" s="79"/>
      <c r="Z94" s="79"/>
      <c r="AA94" s="85" t="s">
        <v>639</v>
      </c>
      <c r="AB94" s="79"/>
      <c r="AC94" s="79" t="b">
        <v>0</v>
      </c>
      <c r="AD94" s="79">
        <v>0</v>
      </c>
      <c r="AE94" s="85" t="s">
        <v>682</v>
      </c>
      <c r="AF94" s="79" t="b">
        <v>0</v>
      </c>
      <c r="AG94" s="79" t="s">
        <v>690</v>
      </c>
      <c r="AH94" s="79"/>
      <c r="AI94" s="85" t="s">
        <v>682</v>
      </c>
      <c r="AJ94" s="79" t="b">
        <v>0</v>
      </c>
      <c r="AK94" s="79">
        <v>5</v>
      </c>
      <c r="AL94" s="85" t="s">
        <v>650</v>
      </c>
      <c r="AM94" s="79" t="s">
        <v>696</v>
      </c>
      <c r="AN94" s="79" t="b">
        <v>0</v>
      </c>
      <c r="AO94" s="85" t="s">
        <v>650</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1</v>
      </c>
      <c r="BD94" s="48"/>
      <c r="BE94" s="49"/>
      <c r="BF94" s="48"/>
      <c r="BG94" s="49"/>
      <c r="BH94" s="48"/>
      <c r="BI94" s="49"/>
      <c r="BJ94" s="48"/>
      <c r="BK94" s="49"/>
      <c r="BL94" s="48"/>
    </row>
    <row r="95" spans="1:64" ht="15">
      <c r="A95" s="64" t="s">
        <v>247</v>
      </c>
      <c r="B95" s="64" t="s">
        <v>237</v>
      </c>
      <c r="C95" s="65" t="s">
        <v>1812</v>
      </c>
      <c r="D95" s="66">
        <v>3</v>
      </c>
      <c r="E95" s="67" t="s">
        <v>132</v>
      </c>
      <c r="F95" s="68">
        <v>32</v>
      </c>
      <c r="G95" s="65"/>
      <c r="H95" s="69"/>
      <c r="I95" s="70"/>
      <c r="J95" s="70"/>
      <c r="K95" s="34" t="s">
        <v>65</v>
      </c>
      <c r="L95" s="77">
        <v>95</v>
      </c>
      <c r="M95" s="77"/>
      <c r="N95" s="72"/>
      <c r="O95" s="79" t="s">
        <v>277</v>
      </c>
      <c r="P95" s="81">
        <v>43634.61513888889</v>
      </c>
      <c r="Q95" s="79" t="s">
        <v>290</v>
      </c>
      <c r="R95" s="79"/>
      <c r="S95" s="79"/>
      <c r="T95" s="79"/>
      <c r="U95" s="79"/>
      <c r="V95" s="82" t="s">
        <v>450</v>
      </c>
      <c r="W95" s="81">
        <v>43634.61513888889</v>
      </c>
      <c r="X95" s="82" t="s">
        <v>532</v>
      </c>
      <c r="Y95" s="79"/>
      <c r="Z95" s="79"/>
      <c r="AA95" s="85" t="s">
        <v>639</v>
      </c>
      <c r="AB95" s="79"/>
      <c r="AC95" s="79" t="b">
        <v>0</v>
      </c>
      <c r="AD95" s="79">
        <v>0</v>
      </c>
      <c r="AE95" s="85" t="s">
        <v>682</v>
      </c>
      <c r="AF95" s="79" t="b">
        <v>0</v>
      </c>
      <c r="AG95" s="79" t="s">
        <v>690</v>
      </c>
      <c r="AH95" s="79"/>
      <c r="AI95" s="85" t="s">
        <v>682</v>
      </c>
      <c r="AJ95" s="79" t="b">
        <v>0</v>
      </c>
      <c r="AK95" s="79">
        <v>5</v>
      </c>
      <c r="AL95" s="85" t="s">
        <v>650</v>
      </c>
      <c r="AM95" s="79" t="s">
        <v>696</v>
      </c>
      <c r="AN95" s="79" t="b">
        <v>0</v>
      </c>
      <c r="AO95" s="85" t="s">
        <v>650</v>
      </c>
      <c r="AP95" s="79" t="s">
        <v>176</v>
      </c>
      <c r="AQ95" s="79">
        <v>0</v>
      </c>
      <c r="AR95" s="79">
        <v>0</v>
      </c>
      <c r="AS95" s="79"/>
      <c r="AT95" s="79"/>
      <c r="AU95" s="79"/>
      <c r="AV95" s="79"/>
      <c r="AW95" s="79"/>
      <c r="AX95" s="79"/>
      <c r="AY95" s="79"/>
      <c r="AZ95" s="79"/>
      <c r="BA95">
        <v>1</v>
      </c>
      <c r="BB95" s="78" t="str">
        <f>REPLACE(INDEX(GroupVertices[Group],MATCH(Edges[[#This Row],[Vertex 1]],GroupVertices[Vertex],0)),1,1,"")</f>
        <v>1</v>
      </c>
      <c r="BC95" s="78" t="str">
        <f>REPLACE(INDEX(GroupVertices[Group],MATCH(Edges[[#This Row],[Vertex 2]],GroupVertices[Vertex],0)),1,1,"")</f>
        <v>1</v>
      </c>
      <c r="BD95" s="48">
        <v>0</v>
      </c>
      <c r="BE95" s="49">
        <v>0</v>
      </c>
      <c r="BF95" s="48">
        <v>1</v>
      </c>
      <c r="BG95" s="49">
        <v>5</v>
      </c>
      <c r="BH95" s="48">
        <v>0</v>
      </c>
      <c r="BI95" s="49">
        <v>0</v>
      </c>
      <c r="BJ95" s="48">
        <v>19</v>
      </c>
      <c r="BK95" s="49">
        <v>95</v>
      </c>
      <c r="BL95" s="48">
        <v>20</v>
      </c>
    </row>
    <row r="96" spans="1:64" ht="15">
      <c r="A96" s="64" t="s">
        <v>247</v>
      </c>
      <c r="B96" s="64" t="s">
        <v>249</v>
      </c>
      <c r="C96" s="65" t="s">
        <v>1812</v>
      </c>
      <c r="D96" s="66">
        <v>3</v>
      </c>
      <c r="E96" s="67" t="s">
        <v>132</v>
      </c>
      <c r="F96" s="68">
        <v>32</v>
      </c>
      <c r="G96" s="65"/>
      <c r="H96" s="69"/>
      <c r="I96" s="70"/>
      <c r="J96" s="70"/>
      <c r="K96" s="34" t="s">
        <v>66</v>
      </c>
      <c r="L96" s="77">
        <v>96</v>
      </c>
      <c r="M96" s="77"/>
      <c r="N96" s="72"/>
      <c r="O96" s="79" t="s">
        <v>277</v>
      </c>
      <c r="P96" s="81">
        <v>43634.74901620371</v>
      </c>
      <c r="Q96" s="79" t="s">
        <v>319</v>
      </c>
      <c r="R96" s="79"/>
      <c r="S96" s="79"/>
      <c r="T96" s="79"/>
      <c r="U96" s="79"/>
      <c r="V96" s="82" t="s">
        <v>450</v>
      </c>
      <c r="W96" s="81">
        <v>43634.74901620371</v>
      </c>
      <c r="X96" s="82" t="s">
        <v>533</v>
      </c>
      <c r="Y96" s="79"/>
      <c r="Z96" s="79"/>
      <c r="AA96" s="85" t="s">
        <v>640</v>
      </c>
      <c r="AB96" s="79"/>
      <c r="AC96" s="79" t="b">
        <v>0</v>
      </c>
      <c r="AD96" s="79">
        <v>0</v>
      </c>
      <c r="AE96" s="85" t="s">
        <v>682</v>
      </c>
      <c r="AF96" s="79" t="b">
        <v>0</v>
      </c>
      <c r="AG96" s="79" t="s">
        <v>690</v>
      </c>
      <c r="AH96" s="79"/>
      <c r="AI96" s="85" t="s">
        <v>682</v>
      </c>
      <c r="AJ96" s="79" t="b">
        <v>0</v>
      </c>
      <c r="AK96" s="79">
        <v>3</v>
      </c>
      <c r="AL96" s="85" t="s">
        <v>657</v>
      </c>
      <c r="AM96" s="79" t="s">
        <v>696</v>
      </c>
      <c r="AN96" s="79" t="b">
        <v>0</v>
      </c>
      <c r="AO96" s="85" t="s">
        <v>657</v>
      </c>
      <c r="AP96" s="79" t="s">
        <v>176</v>
      </c>
      <c r="AQ96" s="79">
        <v>0</v>
      </c>
      <c r="AR96" s="79">
        <v>0</v>
      </c>
      <c r="AS96" s="79"/>
      <c r="AT96" s="79"/>
      <c r="AU96" s="79"/>
      <c r="AV96" s="79"/>
      <c r="AW96" s="79"/>
      <c r="AX96" s="79"/>
      <c r="AY96" s="79"/>
      <c r="AZ96" s="79"/>
      <c r="BA96">
        <v>1</v>
      </c>
      <c r="BB96" s="78" t="str">
        <f>REPLACE(INDEX(GroupVertices[Group],MATCH(Edges[[#This Row],[Vertex 1]],GroupVertices[Vertex],0)),1,1,"")</f>
        <v>1</v>
      </c>
      <c r="BC96" s="78" t="str">
        <f>REPLACE(INDEX(GroupVertices[Group],MATCH(Edges[[#This Row],[Vertex 2]],GroupVertices[Vertex],0)),1,1,"")</f>
        <v>8</v>
      </c>
      <c r="BD96" s="48">
        <v>2</v>
      </c>
      <c r="BE96" s="49">
        <v>8.333333333333334</v>
      </c>
      <c r="BF96" s="48">
        <v>0</v>
      </c>
      <c r="BG96" s="49">
        <v>0</v>
      </c>
      <c r="BH96" s="48">
        <v>0</v>
      </c>
      <c r="BI96" s="49">
        <v>0</v>
      </c>
      <c r="BJ96" s="48">
        <v>22</v>
      </c>
      <c r="BK96" s="49">
        <v>91.66666666666667</v>
      </c>
      <c r="BL96" s="48">
        <v>24</v>
      </c>
    </row>
    <row r="97" spans="1:64" ht="15">
      <c r="A97" s="64" t="s">
        <v>236</v>
      </c>
      <c r="B97" s="64" t="s">
        <v>239</v>
      </c>
      <c r="C97" s="65" t="s">
        <v>1812</v>
      </c>
      <c r="D97" s="66">
        <v>3</v>
      </c>
      <c r="E97" s="67" t="s">
        <v>132</v>
      </c>
      <c r="F97" s="68">
        <v>32</v>
      </c>
      <c r="G97" s="65"/>
      <c r="H97" s="69"/>
      <c r="I97" s="70"/>
      <c r="J97" s="70"/>
      <c r="K97" s="34" t="s">
        <v>66</v>
      </c>
      <c r="L97" s="77">
        <v>97</v>
      </c>
      <c r="M97" s="77"/>
      <c r="N97" s="72"/>
      <c r="O97" s="79" t="s">
        <v>277</v>
      </c>
      <c r="P97" s="81">
        <v>43634.57067129629</v>
      </c>
      <c r="Q97" s="79" t="s">
        <v>307</v>
      </c>
      <c r="R97" s="79"/>
      <c r="S97" s="79"/>
      <c r="T97" s="79" t="s">
        <v>371</v>
      </c>
      <c r="U97" s="82" t="s">
        <v>400</v>
      </c>
      <c r="V97" s="82" t="s">
        <v>400</v>
      </c>
      <c r="W97" s="81">
        <v>43634.57067129629</v>
      </c>
      <c r="X97" s="82" t="s">
        <v>504</v>
      </c>
      <c r="Y97" s="79"/>
      <c r="Z97" s="79"/>
      <c r="AA97" s="85" t="s">
        <v>611</v>
      </c>
      <c r="AB97" s="79"/>
      <c r="AC97" s="79" t="b">
        <v>0</v>
      </c>
      <c r="AD97" s="79">
        <v>13</v>
      </c>
      <c r="AE97" s="85" t="s">
        <v>682</v>
      </c>
      <c r="AF97" s="79" t="b">
        <v>0</v>
      </c>
      <c r="AG97" s="79" t="s">
        <v>690</v>
      </c>
      <c r="AH97" s="79"/>
      <c r="AI97" s="85" t="s">
        <v>682</v>
      </c>
      <c r="AJ97" s="79" t="b">
        <v>0</v>
      </c>
      <c r="AK97" s="79">
        <v>6</v>
      </c>
      <c r="AL97" s="85" t="s">
        <v>682</v>
      </c>
      <c r="AM97" s="79" t="s">
        <v>696</v>
      </c>
      <c r="AN97" s="79" t="b">
        <v>0</v>
      </c>
      <c r="AO97" s="85" t="s">
        <v>611</v>
      </c>
      <c r="AP97" s="79" t="s">
        <v>176</v>
      </c>
      <c r="AQ97" s="79">
        <v>0</v>
      </c>
      <c r="AR97" s="79">
        <v>0</v>
      </c>
      <c r="AS97" s="79"/>
      <c r="AT97" s="79"/>
      <c r="AU97" s="79"/>
      <c r="AV97" s="79"/>
      <c r="AW97" s="79"/>
      <c r="AX97" s="79"/>
      <c r="AY97" s="79"/>
      <c r="AZ97" s="79"/>
      <c r="BA97">
        <v>1</v>
      </c>
      <c r="BB97" s="78" t="str">
        <f>REPLACE(INDEX(GroupVertices[Group],MATCH(Edges[[#This Row],[Vertex 1]],GroupVertices[Vertex],0)),1,1,"")</f>
        <v>7</v>
      </c>
      <c r="BC97" s="78" t="str">
        <f>REPLACE(INDEX(GroupVertices[Group],MATCH(Edges[[#This Row],[Vertex 2]],GroupVertices[Vertex],0)),1,1,"")</f>
        <v>2</v>
      </c>
      <c r="BD97" s="48"/>
      <c r="BE97" s="49"/>
      <c r="BF97" s="48"/>
      <c r="BG97" s="49"/>
      <c r="BH97" s="48"/>
      <c r="BI97" s="49"/>
      <c r="BJ97" s="48"/>
      <c r="BK97" s="49"/>
      <c r="BL97" s="48"/>
    </row>
    <row r="98" spans="1:64" ht="15">
      <c r="A98" s="64" t="s">
        <v>239</v>
      </c>
      <c r="B98" s="64" t="s">
        <v>236</v>
      </c>
      <c r="C98" s="65" t="s">
        <v>1812</v>
      </c>
      <c r="D98" s="66">
        <v>3</v>
      </c>
      <c r="E98" s="67" t="s">
        <v>132</v>
      </c>
      <c r="F98" s="68">
        <v>32</v>
      </c>
      <c r="G98" s="65"/>
      <c r="H98" s="69"/>
      <c r="I98" s="70"/>
      <c r="J98" s="70"/>
      <c r="K98" s="34" t="s">
        <v>66</v>
      </c>
      <c r="L98" s="77">
        <v>98</v>
      </c>
      <c r="M98" s="77"/>
      <c r="N98" s="72"/>
      <c r="O98" s="79" t="s">
        <v>277</v>
      </c>
      <c r="P98" s="81">
        <v>43634.57690972222</v>
      </c>
      <c r="Q98" s="79" t="s">
        <v>280</v>
      </c>
      <c r="R98" s="79"/>
      <c r="S98" s="79"/>
      <c r="T98" s="79"/>
      <c r="U98" s="79"/>
      <c r="V98" s="82" t="s">
        <v>443</v>
      </c>
      <c r="W98" s="81">
        <v>43634.57690972222</v>
      </c>
      <c r="X98" s="82" t="s">
        <v>534</v>
      </c>
      <c r="Y98" s="79"/>
      <c r="Z98" s="79"/>
      <c r="AA98" s="85" t="s">
        <v>641</v>
      </c>
      <c r="AB98" s="79"/>
      <c r="AC98" s="79" t="b">
        <v>0</v>
      </c>
      <c r="AD98" s="79">
        <v>0</v>
      </c>
      <c r="AE98" s="85" t="s">
        <v>682</v>
      </c>
      <c r="AF98" s="79" t="b">
        <v>0</v>
      </c>
      <c r="AG98" s="79" t="s">
        <v>690</v>
      </c>
      <c r="AH98" s="79"/>
      <c r="AI98" s="85" t="s">
        <v>682</v>
      </c>
      <c r="AJ98" s="79" t="b">
        <v>0</v>
      </c>
      <c r="AK98" s="79">
        <v>6</v>
      </c>
      <c r="AL98" s="85" t="s">
        <v>611</v>
      </c>
      <c r="AM98" s="79" t="s">
        <v>697</v>
      </c>
      <c r="AN98" s="79" t="b">
        <v>0</v>
      </c>
      <c r="AO98" s="85" t="s">
        <v>611</v>
      </c>
      <c r="AP98" s="79" t="s">
        <v>176</v>
      </c>
      <c r="AQ98" s="79">
        <v>0</v>
      </c>
      <c r="AR98" s="79">
        <v>0</v>
      </c>
      <c r="AS98" s="79"/>
      <c r="AT98" s="79"/>
      <c r="AU98" s="79"/>
      <c r="AV98" s="79"/>
      <c r="AW98" s="79"/>
      <c r="AX98" s="79"/>
      <c r="AY98" s="79"/>
      <c r="AZ98" s="79"/>
      <c r="BA98">
        <v>1</v>
      </c>
      <c r="BB98" s="78" t="str">
        <f>REPLACE(INDEX(GroupVertices[Group],MATCH(Edges[[#This Row],[Vertex 1]],GroupVertices[Vertex],0)),1,1,"")</f>
        <v>2</v>
      </c>
      <c r="BC98" s="78" t="str">
        <f>REPLACE(INDEX(GroupVertices[Group],MATCH(Edges[[#This Row],[Vertex 2]],GroupVertices[Vertex],0)),1,1,"")</f>
        <v>7</v>
      </c>
      <c r="BD98" s="48">
        <v>1</v>
      </c>
      <c r="BE98" s="49">
        <v>4.545454545454546</v>
      </c>
      <c r="BF98" s="48">
        <v>0</v>
      </c>
      <c r="BG98" s="49">
        <v>0</v>
      </c>
      <c r="BH98" s="48">
        <v>0</v>
      </c>
      <c r="BI98" s="49">
        <v>0</v>
      </c>
      <c r="BJ98" s="48">
        <v>21</v>
      </c>
      <c r="BK98" s="49">
        <v>95.45454545454545</v>
      </c>
      <c r="BL98" s="48">
        <v>22</v>
      </c>
    </row>
    <row r="99" spans="1:64" ht="15">
      <c r="A99" s="64" t="s">
        <v>250</v>
      </c>
      <c r="B99" s="64" t="s">
        <v>236</v>
      </c>
      <c r="C99" s="65" t="s">
        <v>1812</v>
      </c>
      <c r="D99" s="66">
        <v>3</v>
      </c>
      <c r="E99" s="67" t="s">
        <v>132</v>
      </c>
      <c r="F99" s="68">
        <v>32</v>
      </c>
      <c r="G99" s="65"/>
      <c r="H99" s="69"/>
      <c r="I99" s="70"/>
      <c r="J99" s="70"/>
      <c r="K99" s="34" t="s">
        <v>65</v>
      </c>
      <c r="L99" s="77">
        <v>99</v>
      </c>
      <c r="M99" s="77"/>
      <c r="N99" s="72"/>
      <c r="O99" s="79" t="s">
        <v>277</v>
      </c>
      <c r="P99" s="81">
        <v>43634.799363425926</v>
      </c>
      <c r="Q99" s="79" t="s">
        <v>280</v>
      </c>
      <c r="R99" s="79"/>
      <c r="S99" s="79"/>
      <c r="T99" s="79"/>
      <c r="U99" s="79"/>
      <c r="V99" s="82" t="s">
        <v>453</v>
      </c>
      <c r="W99" s="81">
        <v>43634.799363425926</v>
      </c>
      <c r="X99" s="82" t="s">
        <v>535</v>
      </c>
      <c r="Y99" s="79"/>
      <c r="Z99" s="79"/>
      <c r="AA99" s="85" t="s">
        <v>642</v>
      </c>
      <c r="AB99" s="79"/>
      <c r="AC99" s="79" t="b">
        <v>0</v>
      </c>
      <c r="AD99" s="79">
        <v>0</v>
      </c>
      <c r="AE99" s="85" t="s">
        <v>682</v>
      </c>
      <c r="AF99" s="79" t="b">
        <v>0</v>
      </c>
      <c r="AG99" s="79" t="s">
        <v>690</v>
      </c>
      <c r="AH99" s="79"/>
      <c r="AI99" s="85" t="s">
        <v>682</v>
      </c>
      <c r="AJ99" s="79" t="b">
        <v>0</v>
      </c>
      <c r="AK99" s="79">
        <v>6</v>
      </c>
      <c r="AL99" s="85" t="s">
        <v>611</v>
      </c>
      <c r="AM99" s="79" t="s">
        <v>700</v>
      </c>
      <c r="AN99" s="79" t="b">
        <v>0</v>
      </c>
      <c r="AO99" s="85" t="s">
        <v>611</v>
      </c>
      <c r="AP99" s="79" t="s">
        <v>176</v>
      </c>
      <c r="AQ99" s="79">
        <v>0</v>
      </c>
      <c r="AR99" s="79">
        <v>0</v>
      </c>
      <c r="AS99" s="79"/>
      <c r="AT99" s="79"/>
      <c r="AU99" s="79"/>
      <c r="AV99" s="79"/>
      <c r="AW99" s="79"/>
      <c r="AX99" s="79"/>
      <c r="AY99" s="79"/>
      <c r="AZ99" s="79"/>
      <c r="BA99">
        <v>1</v>
      </c>
      <c r="BB99" s="78" t="str">
        <f>REPLACE(INDEX(GroupVertices[Group],MATCH(Edges[[#This Row],[Vertex 1]],GroupVertices[Vertex],0)),1,1,"")</f>
        <v>6</v>
      </c>
      <c r="BC99" s="78" t="str">
        <f>REPLACE(INDEX(GroupVertices[Group],MATCH(Edges[[#This Row],[Vertex 2]],GroupVertices[Vertex],0)),1,1,"")</f>
        <v>7</v>
      </c>
      <c r="BD99" s="48">
        <v>1</v>
      </c>
      <c r="BE99" s="49">
        <v>4.545454545454546</v>
      </c>
      <c r="BF99" s="48">
        <v>0</v>
      </c>
      <c r="BG99" s="49">
        <v>0</v>
      </c>
      <c r="BH99" s="48">
        <v>0</v>
      </c>
      <c r="BI99" s="49">
        <v>0</v>
      </c>
      <c r="BJ99" s="48">
        <v>21</v>
      </c>
      <c r="BK99" s="49">
        <v>95.45454545454545</v>
      </c>
      <c r="BL99" s="48">
        <v>22</v>
      </c>
    </row>
    <row r="100" spans="1:64" ht="15">
      <c r="A100" s="64" t="s">
        <v>251</v>
      </c>
      <c r="B100" s="64" t="s">
        <v>250</v>
      </c>
      <c r="C100" s="65" t="s">
        <v>1812</v>
      </c>
      <c r="D100" s="66">
        <v>3</v>
      </c>
      <c r="E100" s="67" t="s">
        <v>132</v>
      </c>
      <c r="F100" s="68">
        <v>32</v>
      </c>
      <c r="G100" s="65"/>
      <c r="H100" s="69"/>
      <c r="I100" s="70"/>
      <c r="J100" s="70"/>
      <c r="K100" s="34" t="s">
        <v>66</v>
      </c>
      <c r="L100" s="77">
        <v>100</v>
      </c>
      <c r="M100" s="77"/>
      <c r="N100" s="72"/>
      <c r="O100" s="79" t="s">
        <v>277</v>
      </c>
      <c r="P100" s="81">
        <v>43634.566099537034</v>
      </c>
      <c r="Q100" s="79" t="s">
        <v>332</v>
      </c>
      <c r="R100" s="79"/>
      <c r="S100" s="79"/>
      <c r="T100" s="79" t="s">
        <v>371</v>
      </c>
      <c r="U100" s="82" t="s">
        <v>411</v>
      </c>
      <c r="V100" s="82" t="s">
        <v>411</v>
      </c>
      <c r="W100" s="81">
        <v>43634.566099537034</v>
      </c>
      <c r="X100" s="82" t="s">
        <v>536</v>
      </c>
      <c r="Y100" s="79"/>
      <c r="Z100" s="79"/>
      <c r="AA100" s="85" t="s">
        <v>643</v>
      </c>
      <c r="AB100" s="79"/>
      <c r="AC100" s="79" t="b">
        <v>0</v>
      </c>
      <c r="AD100" s="79">
        <v>23</v>
      </c>
      <c r="AE100" s="85" t="s">
        <v>682</v>
      </c>
      <c r="AF100" s="79" t="b">
        <v>0</v>
      </c>
      <c r="AG100" s="79" t="s">
        <v>690</v>
      </c>
      <c r="AH100" s="79"/>
      <c r="AI100" s="85" t="s">
        <v>682</v>
      </c>
      <c r="AJ100" s="79" t="b">
        <v>0</v>
      </c>
      <c r="AK100" s="79">
        <v>3</v>
      </c>
      <c r="AL100" s="85" t="s">
        <v>682</v>
      </c>
      <c r="AM100" s="79" t="s">
        <v>697</v>
      </c>
      <c r="AN100" s="79" t="b">
        <v>0</v>
      </c>
      <c r="AO100" s="85" t="s">
        <v>643</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6</v>
      </c>
      <c r="BC100" s="78" t="str">
        <f>REPLACE(INDEX(GroupVertices[Group],MATCH(Edges[[#This Row],[Vertex 2]],GroupVertices[Vertex],0)),1,1,"")</f>
        <v>6</v>
      </c>
      <c r="BD100" s="48"/>
      <c r="BE100" s="49"/>
      <c r="BF100" s="48"/>
      <c r="BG100" s="49"/>
      <c r="BH100" s="48"/>
      <c r="BI100" s="49"/>
      <c r="BJ100" s="48"/>
      <c r="BK100" s="49"/>
      <c r="BL100" s="48"/>
    </row>
    <row r="101" spans="1:64" ht="15">
      <c r="A101" s="64" t="s">
        <v>251</v>
      </c>
      <c r="B101" s="64" t="s">
        <v>239</v>
      </c>
      <c r="C101" s="65" t="s">
        <v>1812</v>
      </c>
      <c r="D101" s="66">
        <v>3</v>
      </c>
      <c r="E101" s="67" t="s">
        <v>132</v>
      </c>
      <c r="F101" s="68">
        <v>32</v>
      </c>
      <c r="G101" s="65"/>
      <c r="H101" s="69"/>
      <c r="I101" s="70"/>
      <c r="J101" s="70"/>
      <c r="K101" s="34" t="s">
        <v>66</v>
      </c>
      <c r="L101" s="77">
        <v>101</v>
      </c>
      <c r="M101" s="77"/>
      <c r="N101" s="72"/>
      <c r="O101" s="79" t="s">
        <v>277</v>
      </c>
      <c r="P101" s="81">
        <v>43634.566099537034</v>
      </c>
      <c r="Q101" s="79" t="s">
        <v>332</v>
      </c>
      <c r="R101" s="79"/>
      <c r="S101" s="79"/>
      <c r="T101" s="79" t="s">
        <v>371</v>
      </c>
      <c r="U101" s="82" t="s">
        <v>411</v>
      </c>
      <c r="V101" s="82" t="s">
        <v>411</v>
      </c>
      <c r="W101" s="81">
        <v>43634.566099537034</v>
      </c>
      <c r="X101" s="82" t="s">
        <v>536</v>
      </c>
      <c r="Y101" s="79"/>
      <c r="Z101" s="79"/>
      <c r="AA101" s="85" t="s">
        <v>643</v>
      </c>
      <c r="AB101" s="79"/>
      <c r="AC101" s="79" t="b">
        <v>0</v>
      </c>
      <c r="AD101" s="79">
        <v>23</v>
      </c>
      <c r="AE101" s="85" t="s">
        <v>682</v>
      </c>
      <c r="AF101" s="79" t="b">
        <v>0</v>
      </c>
      <c r="AG101" s="79" t="s">
        <v>690</v>
      </c>
      <c r="AH101" s="79"/>
      <c r="AI101" s="85" t="s">
        <v>682</v>
      </c>
      <c r="AJ101" s="79" t="b">
        <v>0</v>
      </c>
      <c r="AK101" s="79">
        <v>3</v>
      </c>
      <c r="AL101" s="85" t="s">
        <v>682</v>
      </c>
      <c r="AM101" s="79" t="s">
        <v>697</v>
      </c>
      <c r="AN101" s="79" t="b">
        <v>0</v>
      </c>
      <c r="AO101" s="85" t="s">
        <v>643</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6</v>
      </c>
      <c r="BC101" s="78" t="str">
        <f>REPLACE(INDEX(GroupVertices[Group],MATCH(Edges[[#This Row],[Vertex 2]],GroupVertices[Vertex],0)),1,1,"")</f>
        <v>2</v>
      </c>
      <c r="BD101" s="48">
        <v>2</v>
      </c>
      <c r="BE101" s="49">
        <v>5.405405405405405</v>
      </c>
      <c r="BF101" s="48">
        <v>0</v>
      </c>
      <c r="BG101" s="49">
        <v>0</v>
      </c>
      <c r="BH101" s="48">
        <v>0</v>
      </c>
      <c r="BI101" s="49">
        <v>0</v>
      </c>
      <c r="BJ101" s="48">
        <v>35</v>
      </c>
      <c r="BK101" s="49">
        <v>94.5945945945946</v>
      </c>
      <c r="BL101" s="48">
        <v>37</v>
      </c>
    </row>
    <row r="102" spans="1:64" ht="15">
      <c r="A102" s="64" t="s">
        <v>251</v>
      </c>
      <c r="B102" s="64" t="s">
        <v>266</v>
      </c>
      <c r="C102" s="65" t="s">
        <v>1812</v>
      </c>
      <c r="D102" s="66">
        <v>3</v>
      </c>
      <c r="E102" s="67" t="s">
        <v>132</v>
      </c>
      <c r="F102" s="68">
        <v>32</v>
      </c>
      <c r="G102" s="65"/>
      <c r="H102" s="69"/>
      <c r="I102" s="70"/>
      <c r="J102" s="70"/>
      <c r="K102" s="34" t="s">
        <v>65</v>
      </c>
      <c r="L102" s="77">
        <v>102</v>
      </c>
      <c r="M102" s="77"/>
      <c r="N102" s="72"/>
      <c r="O102" s="79" t="s">
        <v>277</v>
      </c>
      <c r="P102" s="81">
        <v>43634.59258101852</v>
      </c>
      <c r="Q102" s="79" t="s">
        <v>333</v>
      </c>
      <c r="R102" s="79"/>
      <c r="S102" s="79"/>
      <c r="T102" s="79" t="s">
        <v>371</v>
      </c>
      <c r="U102" s="82" t="s">
        <v>412</v>
      </c>
      <c r="V102" s="82" t="s">
        <v>412</v>
      </c>
      <c r="W102" s="81">
        <v>43634.59258101852</v>
      </c>
      <c r="X102" s="82" t="s">
        <v>537</v>
      </c>
      <c r="Y102" s="79"/>
      <c r="Z102" s="79"/>
      <c r="AA102" s="85" t="s">
        <v>644</v>
      </c>
      <c r="AB102" s="79"/>
      <c r="AC102" s="79" t="b">
        <v>0</v>
      </c>
      <c r="AD102" s="79">
        <v>13</v>
      </c>
      <c r="AE102" s="85" t="s">
        <v>682</v>
      </c>
      <c r="AF102" s="79" t="b">
        <v>0</v>
      </c>
      <c r="AG102" s="79" t="s">
        <v>690</v>
      </c>
      <c r="AH102" s="79"/>
      <c r="AI102" s="85" t="s">
        <v>682</v>
      </c>
      <c r="AJ102" s="79" t="b">
        <v>0</v>
      </c>
      <c r="AK102" s="79">
        <v>0</v>
      </c>
      <c r="AL102" s="85" t="s">
        <v>682</v>
      </c>
      <c r="AM102" s="79" t="s">
        <v>697</v>
      </c>
      <c r="AN102" s="79" t="b">
        <v>0</v>
      </c>
      <c r="AO102" s="85" t="s">
        <v>644</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6</v>
      </c>
      <c r="BC102" s="78" t="str">
        <f>REPLACE(INDEX(GroupVertices[Group],MATCH(Edges[[#This Row],[Vertex 2]],GroupVertices[Vertex],0)),1,1,"")</f>
        <v>1</v>
      </c>
      <c r="BD102" s="48">
        <v>2</v>
      </c>
      <c r="BE102" s="49">
        <v>4.761904761904762</v>
      </c>
      <c r="BF102" s="48">
        <v>1</v>
      </c>
      <c r="BG102" s="49">
        <v>2.380952380952381</v>
      </c>
      <c r="BH102" s="48">
        <v>0</v>
      </c>
      <c r="BI102" s="49">
        <v>0</v>
      </c>
      <c r="BJ102" s="48">
        <v>39</v>
      </c>
      <c r="BK102" s="49">
        <v>92.85714285714286</v>
      </c>
      <c r="BL102" s="48">
        <v>42</v>
      </c>
    </row>
    <row r="103" spans="1:64" ht="15">
      <c r="A103" s="64" t="s">
        <v>232</v>
      </c>
      <c r="B103" s="64" t="s">
        <v>251</v>
      </c>
      <c r="C103" s="65" t="s">
        <v>1812</v>
      </c>
      <c r="D103" s="66">
        <v>3</v>
      </c>
      <c r="E103" s="67" t="s">
        <v>132</v>
      </c>
      <c r="F103" s="68">
        <v>32</v>
      </c>
      <c r="G103" s="65"/>
      <c r="H103" s="69"/>
      <c r="I103" s="70"/>
      <c r="J103" s="70"/>
      <c r="K103" s="34" t="s">
        <v>65</v>
      </c>
      <c r="L103" s="77">
        <v>103</v>
      </c>
      <c r="M103" s="77"/>
      <c r="N103" s="72"/>
      <c r="O103" s="79" t="s">
        <v>277</v>
      </c>
      <c r="P103" s="81">
        <v>43634.603159722225</v>
      </c>
      <c r="Q103" s="79" t="s">
        <v>334</v>
      </c>
      <c r="R103" s="79"/>
      <c r="S103" s="79"/>
      <c r="T103" s="79"/>
      <c r="U103" s="79"/>
      <c r="V103" s="82" t="s">
        <v>438</v>
      </c>
      <c r="W103" s="81">
        <v>43634.603159722225</v>
      </c>
      <c r="X103" s="82" t="s">
        <v>538</v>
      </c>
      <c r="Y103" s="79"/>
      <c r="Z103" s="79"/>
      <c r="AA103" s="85" t="s">
        <v>645</v>
      </c>
      <c r="AB103" s="79"/>
      <c r="AC103" s="79" t="b">
        <v>0</v>
      </c>
      <c r="AD103" s="79">
        <v>0</v>
      </c>
      <c r="AE103" s="85" t="s">
        <v>682</v>
      </c>
      <c r="AF103" s="79" t="b">
        <v>0</v>
      </c>
      <c r="AG103" s="79" t="s">
        <v>690</v>
      </c>
      <c r="AH103" s="79"/>
      <c r="AI103" s="85" t="s">
        <v>682</v>
      </c>
      <c r="AJ103" s="79" t="b">
        <v>0</v>
      </c>
      <c r="AK103" s="79">
        <v>3</v>
      </c>
      <c r="AL103" s="85" t="s">
        <v>643</v>
      </c>
      <c r="AM103" s="79" t="s">
        <v>696</v>
      </c>
      <c r="AN103" s="79" t="b">
        <v>0</v>
      </c>
      <c r="AO103" s="85" t="s">
        <v>643</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6</v>
      </c>
      <c r="BC103" s="78" t="str">
        <f>REPLACE(INDEX(GroupVertices[Group],MATCH(Edges[[#This Row],[Vertex 2]],GroupVertices[Vertex],0)),1,1,"")</f>
        <v>6</v>
      </c>
      <c r="BD103" s="48">
        <v>1</v>
      </c>
      <c r="BE103" s="49">
        <v>5</v>
      </c>
      <c r="BF103" s="48">
        <v>0</v>
      </c>
      <c r="BG103" s="49">
        <v>0</v>
      </c>
      <c r="BH103" s="48">
        <v>0</v>
      </c>
      <c r="BI103" s="49">
        <v>0</v>
      </c>
      <c r="BJ103" s="48">
        <v>19</v>
      </c>
      <c r="BK103" s="49">
        <v>95</v>
      </c>
      <c r="BL103" s="48">
        <v>20</v>
      </c>
    </row>
    <row r="104" spans="1:64" ht="15">
      <c r="A104" s="64" t="s">
        <v>239</v>
      </c>
      <c r="B104" s="64" t="s">
        <v>251</v>
      </c>
      <c r="C104" s="65" t="s">
        <v>1812</v>
      </c>
      <c r="D104" s="66">
        <v>3</v>
      </c>
      <c r="E104" s="67" t="s">
        <v>132</v>
      </c>
      <c r="F104" s="68">
        <v>32</v>
      </c>
      <c r="G104" s="65"/>
      <c r="H104" s="69"/>
      <c r="I104" s="70"/>
      <c r="J104" s="70"/>
      <c r="K104" s="34" t="s">
        <v>66</v>
      </c>
      <c r="L104" s="77">
        <v>104</v>
      </c>
      <c r="M104" s="77"/>
      <c r="N104" s="72"/>
      <c r="O104" s="79" t="s">
        <v>277</v>
      </c>
      <c r="P104" s="81">
        <v>43634.56858796296</v>
      </c>
      <c r="Q104" s="79" t="s">
        <v>334</v>
      </c>
      <c r="R104" s="79"/>
      <c r="S104" s="79"/>
      <c r="T104" s="79"/>
      <c r="U104" s="79"/>
      <c r="V104" s="82" t="s">
        <v>443</v>
      </c>
      <c r="W104" s="81">
        <v>43634.56858796296</v>
      </c>
      <c r="X104" s="82" t="s">
        <v>539</v>
      </c>
      <c r="Y104" s="79"/>
      <c r="Z104" s="79"/>
      <c r="AA104" s="85" t="s">
        <v>646</v>
      </c>
      <c r="AB104" s="79"/>
      <c r="AC104" s="79" t="b">
        <v>0</v>
      </c>
      <c r="AD104" s="79">
        <v>0</v>
      </c>
      <c r="AE104" s="85" t="s">
        <v>682</v>
      </c>
      <c r="AF104" s="79" t="b">
        <v>0</v>
      </c>
      <c r="AG104" s="79" t="s">
        <v>690</v>
      </c>
      <c r="AH104" s="79"/>
      <c r="AI104" s="85" t="s">
        <v>682</v>
      </c>
      <c r="AJ104" s="79" t="b">
        <v>0</v>
      </c>
      <c r="AK104" s="79">
        <v>3</v>
      </c>
      <c r="AL104" s="85" t="s">
        <v>643</v>
      </c>
      <c r="AM104" s="79" t="s">
        <v>697</v>
      </c>
      <c r="AN104" s="79" t="b">
        <v>0</v>
      </c>
      <c r="AO104" s="85" t="s">
        <v>643</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2</v>
      </c>
      <c r="BC104" s="78" t="str">
        <f>REPLACE(INDEX(GroupVertices[Group],MATCH(Edges[[#This Row],[Vertex 2]],GroupVertices[Vertex],0)),1,1,"")</f>
        <v>6</v>
      </c>
      <c r="BD104" s="48">
        <v>1</v>
      </c>
      <c r="BE104" s="49">
        <v>5</v>
      </c>
      <c r="BF104" s="48">
        <v>0</v>
      </c>
      <c r="BG104" s="49">
        <v>0</v>
      </c>
      <c r="BH104" s="48">
        <v>0</v>
      </c>
      <c r="BI104" s="49">
        <v>0</v>
      </c>
      <c r="BJ104" s="48">
        <v>19</v>
      </c>
      <c r="BK104" s="49">
        <v>95</v>
      </c>
      <c r="BL104" s="48">
        <v>20</v>
      </c>
    </row>
    <row r="105" spans="1:64" ht="15">
      <c r="A105" s="64" t="s">
        <v>250</v>
      </c>
      <c r="B105" s="64" t="s">
        <v>251</v>
      </c>
      <c r="C105" s="65" t="s">
        <v>1812</v>
      </c>
      <c r="D105" s="66">
        <v>3</v>
      </c>
      <c r="E105" s="67" t="s">
        <v>132</v>
      </c>
      <c r="F105" s="68">
        <v>32</v>
      </c>
      <c r="G105" s="65"/>
      <c r="H105" s="69"/>
      <c r="I105" s="70"/>
      <c r="J105" s="70"/>
      <c r="K105" s="34" t="s">
        <v>66</v>
      </c>
      <c r="L105" s="77">
        <v>105</v>
      </c>
      <c r="M105" s="77"/>
      <c r="N105" s="72"/>
      <c r="O105" s="79" t="s">
        <v>277</v>
      </c>
      <c r="P105" s="81">
        <v>43634.98</v>
      </c>
      <c r="Q105" s="79" t="s">
        <v>334</v>
      </c>
      <c r="R105" s="79"/>
      <c r="S105" s="79"/>
      <c r="T105" s="79"/>
      <c r="U105" s="79"/>
      <c r="V105" s="82" t="s">
        <v>453</v>
      </c>
      <c r="W105" s="81">
        <v>43634.98</v>
      </c>
      <c r="X105" s="82" t="s">
        <v>540</v>
      </c>
      <c r="Y105" s="79"/>
      <c r="Z105" s="79"/>
      <c r="AA105" s="85" t="s">
        <v>647</v>
      </c>
      <c r="AB105" s="79"/>
      <c r="AC105" s="79" t="b">
        <v>0</v>
      </c>
      <c r="AD105" s="79">
        <v>0</v>
      </c>
      <c r="AE105" s="85" t="s">
        <v>682</v>
      </c>
      <c r="AF105" s="79" t="b">
        <v>0</v>
      </c>
      <c r="AG105" s="79" t="s">
        <v>690</v>
      </c>
      <c r="AH105" s="79"/>
      <c r="AI105" s="85" t="s">
        <v>682</v>
      </c>
      <c r="AJ105" s="79" t="b">
        <v>0</v>
      </c>
      <c r="AK105" s="79">
        <v>3</v>
      </c>
      <c r="AL105" s="85" t="s">
        <v>643</v>
      </c>
      <c r="AM105" s="79" t="s">
        <v>696</v>
      </c>
      <c r="AN105" s="79" t="b">
        <v>0</v>
      </c>
      <c r="AO105" s="85" t="s">
        <v>643</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6</v>
      </c>
      <c r="BC105" s="78" t="str">
        <f>REPLACE(INDEX(GroupVertices[Group],MATCH(Edges[[#This Row],[Vertex 2]],GroupVertices[Vertex],0)),1,1,"")</f>
        <v>6</v>
      </c>
      <c r="BD105" s="48">
        <v>1</v>
      </c>
      <c r="BE105" s="49">
        <v>5</v>
      </c>
      <c r="BF105" s="48">
        <v>0</v>
      </c>
      <c r="BG105" s="49">
        <v>0</v>
      </c>
      <c r="BH105" s="48">
        <v>0</v>
      </c>
      <c r="BI105" s="49">
        <v>0</v>
      </c>
      <c r="BJ105" s="48">
        <v>19</v>
      </c>
      <c r="BK105" s="49">
        <v>95</v>
      </c>
      <c r="BL105" s="48">
        <v>20</v>
      </c>
    </row>
    <row r="106" spans="1:64" ht="15">
      <c r="A106" s="64" t="s">
        <v>232</v>
      </c>
      <c r="B106" s="64" t="s">
        <v>237</v>
      </c>
      <c r="C106" s="65" t="s">
        <v>1812</v>
      </c>
      <c r="D106" s="66">
        <v>3</v>
      </c>
      <c r="E106" s="67" t="s">
        <v>132</v>
      </c>
      <c r="F106" s="68">
        <v>32</v>
      </c>
      <c r="G106" s="65"/>
      <c r="H106" s="69"/>
      <c r="I106" s="70"/>
      <c r="J106" s="70"/>
      <c r="K106" s="34" t="s">
        <v>65</v>
      </c>
      <c r="L106" s="77">
        <v>106</v>
      </c>
      <c r="M106" s="77"/>
      <c r="N106" s="72"/>
      <c r="O106" s="79" t="s">
        <v>277</v>
      </c>
      <c r="P106" s="81">
        <v>43634.60670138889</v>
      </c>
      <c r="Q106" s="79" t="s">
        <v>290</v>
      </c>
      <c r="R106" s="79"/>
      <c r="S106" s="79"/>
      <c r="T106" s="79"/>
      <c r="U106" s="79"/>
      <c r="V106" s="82" t="s">
        <v>438</v>
      </c>
      <c r="W106" s="81">
        <v>43634.60670138889</v>
      </c>
      <c r="X106" s="82" t="s">
        <v>541</v>
      </c>
      <c r="Y106" s="79"/>
      <c r="Z106" s="79"/>
      <c r="AA106" s="85" t="s">
        <v>648</v>
      </c>
      <c r="AB106" s="79"/>
      <c r="AC106" s="79" t="b">
        <v>0</v>
      </c>
      <c r="AD106" s="79">
        <v>0</v>
      </c>
      <c r="AE106" s="85" t="s">
        <v>682</v>
      </c>
      <c r="AF106" s="79" t="b">
        <v>0</v>
      </c>
      <c r="AG106" s="79" t="s">
        <v>690</v>
      </c>
      <c r="AH106" s="79"/>
      <c r="AI106" s="85" t="s">
        <v>682</v>
      </c>
      <c r="AJ106" s="79" t="b">
        <v>0</v>
      </c>
      <c r="AK106" s="79">
        <v>5</v>
      </c>
      <c r="AL106" s="85" t="s">
        <v>650</v>
      </c>
      <c r="AM106" s="79" t="s">
        <v>696</v>
      </c>
      <c r="AN106" s="79" t="b">
        <v>0</v>
      </c>
      <c r="AO106" s="85" t="s">
        <v>650</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6</v>
      </c>
      <c r="BC106" s="78" t="str">
        <f>REPLACE(INDEX(GroupVertices[Group],MATCH(Edges[[#This Row],[Vertex 2]],GroupVertices[Vertex],0)),1,1,"")</f>
        <v>1</v>
      </c>
      <c r="BD106" s="48"/>
      <c r="BE106" s="49"/>
      <c r="BF106" s="48"/>
      <c r="BG106" s="49"/>
      <c r="BH106" s="48"/>
      <c r="BI106" s="49"/>
      <c r="BJ106" s="48"/>
      <c r="BK106" s="49"/>
      <c r="BL106" s="48"/>
    </row>
    <row r="107" spans="1:64" ht="15">
      <c r="A107" s="64" t="s">
        <v>237</v>
      </c>
      <c r="B107" s="64" t="s">
        <v>239</v>
      </c>
      <c r="C107" s="65" t="s">
        <v>1812</v>
      </c>
      <c r="D107" s="66">
        <v>3</v>
      </c>
      <c r="E107" s="67" t="s">
        <v>132</v>
      </c>
      <c r="F107" s="68">
        <v>32</v>
      </c>
      <c r="G107" s="65"/>
      <c r="H107" s="69"/>
      <c r="I107" s="70"/>
      <c r="J107" s="70"/>
      <c r="K107" s="34" t="s">
        <v>66</v>
      </c>
      <c r="L107" s="77">
        <v>107</v>
      </c>
      <c r="M107" s="77"/>
      <c r="N107" s="72"/>
      <c r="O107" s="79" t="s">
        <v>277</v>
      </c>
      <c r="P107" s="81">
        <v>43634.56469907407</v>
      </c>
      <c r="Q107" s="79" t="s">
        <v>308</v>
      </c>
      <c r="R107" s="79"/>
      <c r="S107" s="79"/>
      <c r="T107" s="79" t="s">
        <v>372</v>
      </c>
      <c r="U107" s="82" t="s">
        <v>401</v>
      </c>
      <c r="V107" s="82" t="s">
        <v>401</v>
      </c>
      <c r="W107" s="81">
        <v>43634.56469907407</v>
      </c>
      <c r="X107" s="82" t="s">
        <v>505</v>
      </c>
      <c r="Y107" s="79"/>
      <c r="Z107" s="79"/>
      <c r="AA107" s="85" t="s">
        <v>612</v>
      </c>
      <c r="AB107" s="79"/>
      <c r="AC107" s="79" t="b">
        <v>0</v>
      </c>
      <c r="AD107" s="79">
        <v>8</v>
      </c>
      <c r="AE107" s="85" t="s">
        <v>682</v>
      </c>
      <c r="AF107" s="79" t="b">
        <v>0</v>
      </c>
      <c r="AG107" s="79" t="s">
        <v>690</v>
      </c>
      <c r="AH107" s="79"/>
      <c r="AI107" s="85" t="s">
        <v>682</v>
      </c>
      <c r="AJ107" s="79" t="b">
        <v>0</v>
      </c>
      <c r="AK107" s="79">
        <v>1</v>
      </c>
      <c r="AL107" s="85" t="s">
        <v>682</v>
      </c>
      <c r="AM107" s="79" t="s">
        <v>696</v>
      </c>
      <c r="AN107" s="79" t="b">
        <v>0</v>
      </c>
      <c r="AO107" s="85" t="s">
        <v>612</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v>
      </c>
      <c r="BC107" s="78" t="str">
        <f>REPLACE(INDEX(GroupVertices[Group],MATCH(Edges[[#This Row],[Vertex 2]],GroupVertices[Vertex],0)),1,1,"")</f>
        <v>2</v>
      </c>
      <c r="BD107" s="48">
        <v>2</v>
      </c>
      <c r="BE107" s="49">
        <v>9.090909090909092</v>
      </c>
      <c r="BF107" s="48">
        <v>0</v>
      </c>
      <c r="BG107" s="49">
        <v>0</v>
      </c>
      <c r="BH107" s="48">
        <v>0</v>
      </c>
      <c r="BI107" s="49">
        <v>0</v>
      </c>
      <c r="BJ107" s="48">
        <v>20</v>
      </c>
      <c r="BK107" s="49">
        <v>90.9090909090909</v>
      </c>
      <c r="BL107" s="48">
        <v>22</v>
      </c>
    </row>
    <row r="108" spans="1:64" ht="15">
      <c r="A108" s="64" t="s">
        <v>237</v>
      </c>
      <c r="B108" s="64" t="s">
        <v>266</v>
      </c>
      <c r="C108" s="65" t="s">
        <v>1813</v>
      </c>
      <c r="D108" s="66">
        <v>10</v>
      </c>
      <c r="E108" s="67" t="s">
        <v>136</v>
      </c>
      <c r="F108" s="68">
        <v>25.5</v>
      </c>
      <c r="G108" s="65"/>
      <c r="H108" s="69"/>
      <c r="I108" s="70"/>
      <c r="J108" s="70"/>
      <c r="K108" s="34" t="s">
        <v>65</v>
      </c>
      <c r="L108" s="77">
        <v>108</v>
      </c>
      <c r="M108" s="77"/>
      <c r="N108" s="72"/>
      <c r="O108" s="79" t="s">
        <v>278</v>
      </c>
      <c r="P108" s="81">
        <v>43634.571435185186</v>
      </c>
      <c r="Q108" s="79" t="s">
        <v>335</v>
      </c>
      <c r="R108" s="79"/>
      <c r="S108" s="79"/>
      <c r="T108" s="79" t="s">
        <v>378</v>
      </c>
      <c r="U108" s="82" t="s">
        <v>413</v>
      </c>
      <c r="V108" s="82" t="s">
        <v>413</v>
      </c>
      <c r="W108" s="81">
        <v>43634.571435185186</v>
      </c>
      <c r="X108" s="82" t="s">
        <v>542</v>
      </c>
      <c r="Y108" s="79"/>
      <c r="Z108" s="79"/>
      <c r="AA108" s="85" t="s">
        <v>649</v>
      </c>
      <c r="AB108" s="79"/>
      <c r="AC108" s="79" t="b">
        <v>0</v>
      </c>
      <c r="AD108" s="79">
        <v>5</v>
      </c>
      <c r="AE108" s="85" t="s">
        <v>686</v>
      </c>
      <c r="AF108" s="79" t="b">
        <v>0</v>
      </c>
      <c r="AG108" s="79" t="s">
        <v>690</v>
      </c>
      <c r="AH108" s="79"/>
      <c r="AI108" s="85" t="s">
        <v>682</v>
      </c>
      <c r="AJ108" s="79" t="b">
        <v>0</v>
      </c>
      <c r="AK108" s="79">
        <v>0</v>
      </c>
      <c r="AL108" s="85" t="s">
        <v>682</v>
      </c>
      <c r="AM108" s="79" t="s">
        <v>696</v>
      </c>
      <c r="AN108" s="79" t="b">
        <v>0</v>
      </c>
      <c r="AO108" s="85" t="s">
        <v>649</v>
      </c>
      <c r="AP108" s="79" t="s">
        <v>176</v>
      </c>
      <c r="AQ108" s="79">
        <v>0</v>
      </c>
      <c r="AR108" s="79">
        <v>0</v>
      </c>
      <c r="AS108" s="79"/>
      <c r="AT108" s="79"/>
      <c r="AU108" s="79"/>
      <c r="AV108" s="79"/>
      <c r="AW108" s="79"/>
      <c r="AX108" s="79"/>
      <c r="AY108" s="79"/>
      <c r="AZ108" s="79"/>
      <c r="BA108">
        <v>2</v>
      </c>
      <c r="BB108" s="78" t="str">
        <f>REPLACE(INDEX(GroupVertices[Group],MATCH(Edges[[#This Row],[Vertex 1]],GroupVertices[Vertex],0)),1,1,"")</f>
        <v>1</v>
      </c>
      <c r="BC108" s="78" t="str">
        <f>REPLACE(INDEX(GroupVertices[Group],MATCH(Edges[[#This Row],[Vertex 2]],GroupVertices[Vertex],0)),1,1,"")</f>
        <v>1</v>
      </c>
      <c r="BD108" s="48">
        <v>1</v>
      </c>
      <c r="BE108" s="49">
        <v>4</v>
      </c>
      <c r="BF108" s="48">
        <v>0</v>
      </c>
      <c r="BG108" s="49">
        <v>0</v>
      </c>
      <c r="BH108" s="48">
        <v>0</v>
      </c>
      <c r="BI108" s="49">
        <v>0</v>
      </c>
      <c r="BJ108" s="48">
        <v>24</v>
      </c>
      <c r="BK108" s="49">
        <v>96</v>
      </c>
      <c r="BL108" s="48">
        <v>25</v>
      </c>
    </row>
    <row r="109" spans="1:64" ht="15">
      <c r="A109" s="64" t="s">
        <v>237</v>
      </c>
      <c r="B109" s="64" t="s">
        <v>266</v>
      </c>
      <c r="C109" s="65" t="s">
        <v>1813</v>
      </c>
      <c r="D109" s="66">
        <v>10</v>
      </c>
      <c r="E109" s="67" t="s">
        <v>136</v>
      </c>
      <c r="F109" s="68">
        <v>25.5</v>
      </c>
      <c r="G109" s="65"/>
      <c r="H109" s="69"/>
      <c r="I109" s="70"/>
      <c r="J109" s="70"/>
      <c r="K109" s="34" t="s">
        <v>65</v>
      </c>
      <c r="L109" s="77">
        <v>109</v>
      </c>
      <c r="M109" s="77"/>
      <c r="N109" s="72"/>
      <c r="O109" s="79" t="s">
        <v>278</v>
      </c>
      <c r="P109" s="81">
        <v>43634.6053125</v>
      </c>
      <c r="Q109" s="79" t="s">
        <v>336</v>
      </c>
      <c r="R109" s="79"/>
      <c r="S109" s="79"/>
      <c r="T109" s="79" t="s">
        <v>378</v>
      </c>
      <c r="U109" s="82" t="s">
        <v>414</v>
      </c>
      <c r="V109" s="82" t="s">
        <v>414</v>
      </c>
      <c r="W109" s="81">
        <v>43634.6053125</v>
      </c>
      <c r="X109" s="82" t="s">
        <v>543</v>
      </c>
      <c r="Y109" s="79"/>
      <c r="Z109" s="79"/>
      <c r="AA109" s="85" t="s">
        <v>650</v>
      </c>
      <c r="AB109" s="79"/>
      <c r="AC109" s="79" t="b">
        <v>0</v>
      </c>
      <c r="AD109" s="79">
        <v>11</v>
      </c>
      <c r="AE109" s="85" t="s">
        <v>686</v>
      </c>
      <c r="AF109" s="79" t="b">
        <v>0</v>
      </c>
      <c r="AG109" s="79" t="s">
        <v>690</v>
      </c>
      <c r="AH109" s="79"/>
      <c r="AI109" s="85" t="s">
        <v>682</v>
      </c>
      <c r="AJ109" s="79" t="b">
        <v>0</v>
      </c>
      <c r="AK109" s="79">
        <v>5</v>
      </c>
      <c r="AL109" s="85" t="s">
        <v>682</v>
      </c>
      <c r="AM109" s="79" t="s">
        <v>696</v>
      </c>
      <c r="AN109" s="79" t="b">
        <v>0</v>
      </c>
      <c r="AO109" s="85" t="s">
        <v>650</v>
      </c>
      <c r="AP109" s="79" t="s">
        <v>176</v>
      </c>
      <c r="AQ109" s="79">
        <v>0</v>
      </c>
      <c r="AR109" s="79">
        <v>0</v>
      </c>
      <c r="AS109" s="79"/>
      <c r="AT109" s="79"/>
      <c r="AU109" s="79"/>
      <c r="AV109" s="79"/>
      <c r="AW109" s="79"/>
      <c r="AX109" s="79"/>
      <c r="AY109" s="79"/>
      <c r="AZ109" s="79"/>
      <c r="BA109">
        <v>2</v>
      </c>
      <c r="BB109" s="78" t="str">
        <f>REPLACE(INDEX(GroupVertices[Group],MATCH(Edges[[#This Row],[Vertex 1]],GroupVertices[Vertex],0)),1,1,"")</f>
        <v>1</v>
      </c>
      <c r="BC109" s="78" t="str">
        <f>REPLACE(INDEX(GroupVertices[Group],MATCH(Edges[[#This Row],[Vertex 2]],GroupVertices[Vertex],0)),1,1,"")</f>
        <v>1</v>
      </c>
      <c r="BD109" s="48">
        <v>0</v>
      </c>
      <c r="BE109" s="49">
        <v>0</v>
      </c>
      <c r="BF109" s="48">
        <v>1</v>
      </c>
      <c r="BG109" s="49">
        <v>3.5714285714285716</v>
      </c>
      <c r="BH109" s="48">
        <v>0</v>
      </c>
      <c r="BI109" s="49">
        <v>0</v>
      </c>
      <c r="BJ109" s="48">
        <v>27</v>
      </c>
      <c r="BK109" s="49">
        <v>96.42857142857143</v>
      </c>
      <c r="BL109" s="48">
        <v>28</v>
      </c>
    </row>
    <row r="110" spans="1:64" ht="15">
      <c r="A110" s="64" t="s">
        <v>237</v>
      </c>
      <c r="B110" s="64" t="s">
        <v>237</v>
      </c>
      <c r="C110" s="65" t="s">
        <v>1812</v>
      </c>
      <c r="D110" s="66">
        <v>3</v>
      </c>
      <c r="E110" s="67" t="s">
        <v>132</v>
      </c>
      <c r="F110" s="68">
        <v>32</v>
      </c>
      <c r="G110" s="65"/>
      <c r="H110" s="69"/>
      <c r="I110" s="70"/>
      <c r="J110" s="70"/>
      <c r="K110" s="34" t="s">
        <v>65</v>
      </c>
      <c r="L110" s="77">
        <v>110</v>
      </c>
      <c r="M110" s="77"/>
      <c r="N110" s="72"/>
      <c r="O110" s="79" t="s">
        <v>176</v>
      </c>
      <c r="P110" s="81">
        <v>43634.78689814815</v>
      </c>
      <c r="Q110" s="79" t="s">
        <v>337</v>
      </c>
      <c r="R110" s="79"/>
      <c r="S110" s="79"/>
      <c r="T110" s="79" t="s">
        <v>365</v>
      </c>
      <c r="U110" s="82" t="s">
        <v>415</v>
      </c>
      <c r="V110" s="82" t="s">
        <v>415</v>
      </c>
      <c r="W110" s="81">
        <v>43634.78689814815</v>
      </c>
      <c r="X110" s="82" t="s">
        <v>544</v>
      </c>
      <c r="Y110" s="79"/>
      <c r="Z110" s="79"/>
      <c r="AA110" s="85" t="s">
        <v>651</v>
      </c>
      <c r="AB110" s="79"/>
      <c r="AC110" s="79" t="b">
        <v>0</v>
      </c>
      <c r="AD110" s="79">
        <v>6</v>
      </c>
      <c r="AE110" s="85" t="s">
        <v>682</v>
      </c>
      <c r="AF110" s="79" t="b">
        <v>0</v>
      </c>
      <c r="AG110" s="79" t="s">
        <v>690</v>
      </c>
      <c r="AH110" s="79"/>
      <c r="AI110" s="85" t="s">
        <v>682</v>
      </c>
      <c r="AJ110" s="79" t="b">
        <v>0</v>
      </c>
      <c r="AK110" s="79">
        <v>0</v>
      </c>
      <c r="AL110" s="85" t="s">
        <v>682</v>
      </c>
      <c r="AM110" s="79" t="s">
        <v>696</v>
      </c>
      <c r="AN110" s="79" t="b">
        <v>0</v>
      </c>
      <c r="AO110" s="85" t="s">
        <v>651</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v>
      </c>
      <c r="BC110" s="78" t="str">
        <f>REPLACE(INDEX(GroupVertices[Group],MATCH(Edges[[#This Row],[Vertex 2]],GroupVertices[Vertex],0)),1,1,"")</f>
        <v>1</v>
      </c>
      <c r="BD110" s="48">
        <v>2</v>
      </c>
      <c r="BE110" s="49">
        <v>7.407407407407407</v>
      </c>
      <c r="BF110" s="48">
        <v>0</v>
      </c>
      <c r="BG110" s="49">
        <v>0</v>
      </c>
      <c r="BH110" s="48">
        <v>0</v>
      </c>
      <c r="BI110" s="49">
        <v>0</v>
      </c>
      <c r="BJ110" s="48">
        <v>25</v>
      </c>
      <c r="BK110" s="49">
        <v>92.5925925925926</v>
      </c>
      <c r="BL110" s="48">
        <v>27</v>
      </c>
    </row>
    <row r="111" spans="1:64" ht="15">
      <c r="A111" s="64" t="s">
        <v>239</v>
      </c>
      <c r="B111" s="64" t="s">
        <v>237</v>
      </c>
      <c r="C111" s="65" t="s">
        <v>1812</v>
      </c>
      <c r="D111" s="66">
        <v>3</v>
      </c>
      <c r="E111" s="67" t="s">
        <v>132</v>
      </c>
      <c r="F111" s="68">
        <v>32</v>
      </c>
      <c r="G111" s="65"/>
      <c r="H111" s="69"/>
      <c r="I111" s="70"/>
      <c r="J111" s="70"/>
      <c r="K111" s="34" t="s">
        <v>66</v>
      </c>
      <c r="L111" s="77">
        <v>111</v>
      </c>
      <c r="M111" s="77"/>
      <c r="N111" s="72"/>
      <c r="O111" s="79" t="s">
        <v>277</v>
      </c>
      <c r="P111" s="81">
        <v>43634.567766203705</v>
      </c>
      <c r="Q111" s="79" t="s">
        <v>310</v>
      </c>
      <c r="R111" s="79"/>
      <c r="S111" s="79"/>
      <c r="T111" s="79"/>
      <c r="U111" s="79"/>
      <c r="V111" s="82" t="s">
        <v>443</v>
      </c>
      <c r="W111" s="81">
        <v>43634.567766203705</v>
      </c>
      <c r="X111" s="82" t="s">
        <v>507</v>
      </c>
      <c r="Y111" s="79"/>
      <c r="Z111" s="79"/>
      <c r="AA111" s="85" t="s">
        <v>614</v>
      </c>
      <c r="AB111" s="79"/>
      <c r="AC111" s="79" t="b">
        <v>0</v>
      </c>
      <c r="AD111" s="79">
        <v>0</v>
      </c>
      <c r="AE111" s="85" t="s">
        <v>682</v>
      </c>
      <c r="AF111" s="79" t="b">
        <v>0</v>
      </c>
      <c r="AG111" s="79" t="s">
        <v>690</v>
      </c>
      <c r="AH111" s="79"/>
      <c r="AI111" s="85" t="s">
        <v>682</v>
      </c>
      <c r="AJ111" s="79" t="b">
        <v>0</v>
      </c>
      <c r="AK111" s="79">
        <v>1</v>
      </c>
      <c r="AL111" s="85" t="s">
        <v>612</v>
      </c>
      <c r="AM111" s="79" t="s">
        <v>697</v>
      </c>
      <c r="AN111" s="79" t="b">
        <v>0</v>
      </c>
      <c r="AO111" s="85" t="s">
        <v>612</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2</v>
      </c>
      <c r="BC111" s="78" t="str">
        <f>REPLACE(INDEX(GroupVertices[Group],MATCH(Edges[[#This Row],[Vertex 2]],GroupVertices[Vertex],0)),1,1,"")</f>
        <v>1</v>
      </c>
      <c r="BD111" s="48">
        <v>2</v>
      </c>
      <c r="BE111" s="49">
        <v>9.523809523809524</v>
      </c>
      <c r="BF111" s="48">
        <v>0</v>
      </c>
      <c r="BG111" s="49">
        <v>0</v>
      </c>
      <c r="BH111" s="48">
        <v>0</v>
      </c>
      <c r="BI111" s="49">
        <v>0</v>
      </c>
      <c r="BJ111" s="48">
        <v>19</v>
      </c>
      <c r="BK111" s="49">
        <v>90.47619047619048</v>
      </c>
      <c r="BL111" s="48">
        <v>21</v>
      </c>
    </row>
    <row r="112" spans="1:64" ht="15">
      <c r="A112" s="64" t="s">
        <v>252</v>
      </c>
      <c r="B112" s="64" t="s">
        <v>237</v>
      </c>
      <c r="C112" s="65" t="s">
        <v>1812</v>
      </c>
      <c r="D112" s="66">
        <v>3</v>
      </c>
      <c r="E112" s="67" t="s">
        <v>132</v>
      </c>
      <c r="F112" s="68">
        <v>32</v>
      </c>
      <c r="G112" s="65"/>
      <c r="H112" s="69"/>
      <c r="I112" s="70"/>
      <c r="J112" s="70"/>
      <c r="K112" s="34" t="s">
        <v>65</v>
      </c>
      <c r="L112" s="77">
        <v>112</v>
      </c>
      <c r="M112" s="77"/>
      <c r="N112" s="72"/>
      <c r="O112" s="79" t="s">
        <v>277</v>
      </c>
      <c r="P112" s="81">
        <v>43634.76526620371</v>
      </c>
      <c r="Q112" s="79" t="s">
        <v>290</v>
      </c>
      <c r="R112" s="79"/>
      <c r="S112" s="79"/>
      <c r="T112" s="79"/>
      <c r="U112" s="79"/>
      <c r="V112" s="82" t="s">
        <v>454</v>
      </c>
      <c r="W112" s="81">
        <v>43634.76526620371</v>
      </c>
      <c r="X112" s="82" t="s">
        <v>545</v>
      </c>
      <c r="Y112" s="79"/>
      <c r="Z112" s="79"/>
      <c r="AA112" s="85" t="s">
        <v>652</v>
      </c>
      <c r="AB112" s="79"/>
      <c r="AC112" s="79" t="b">
        <v>0</v>
      </c>
      <c r="AD112" s="79">
        <v>0</v>
      </c>
      <c r="AE112" s="85" t="s">
        <v>682</v>
      </c>
      <c r="AF112" s="79" t="b">
        <v>0</v>
      </c>
      <c r="AG112" s="79" t="s">
        <v>690</v>
      </c>
      <c r="AH112" s="79"/>
      <c r="AI112" s="85" t="s">
        <v>682</v>
      </c>
      <c r="AJ112" s="79" t="b">
        <v>0</v>
      </c>
      <c r="AK112" s="79">
        <v>5</v>
      </c>
      <c r="AL112" s="85" t="s">
        <v>650</v>
      </c>
      <c r="AM112" s="79" t="s">
        <v>696</v>
      </c>
      <c r="AN112" s="79" t="b">
        <v>0</v>
      </c>
      <c r="AO112" s="85" t="s">
        <v>650</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1</v>
      </c>
      <c r="BC112" s="78" t="str">
        <f>REPLACE(INDEX(GroupVertices[Group],MATCH(Edges[[#This Row],[Vertex 2]],GroupVertices[Vertex],0)),1,1,"")</f>
        <v>1</v>
      </c>
      <c r="BD112" s="48"/>
      <c r="BE112" s="49"/>
      <c r="BF112" s="48"/>
      <c r="BG112" s="49"/>
      <c r="BH112" s="48"/>
      <c r="BI112" s="49"/>
      <c r="BJ112" s="48"/>
      <c r="BK112" s="49"/>
      <c r="BL112" s="48"/>
    </row>
    <row r="113" spans="1:64" ht="15">
      <c r="A113" s="64" t="s">
        <v>239</v>
      </c>
      <c r="B113" s="64" t="s">
        <v>252</v>
      </c>
      <c r="C113" s="65" t="s">
        <v>1812</v>
      </c>
      <c r="D113" s="66">
        <v>3</v>
      </c>
      <c r="E113" s="67" t="s">
        <v>132</v>
      </c>
      <c r="F113" s="68">
        <v>32</v>
      </c>
      <c r="G113" s="65"/>
      <c r="H113" s="69"/>
      <c r="I113" s="70"/>
      <c r="J113" s="70"/>
      <c r="K113" s="34" t="s">
        <v>66</v>
      </c>
      <c r="L113" s="77">
        <v>113</v>
      </c>
      <c r="M113" s="77"/>
      <c r="N113" s="72"/>
      <c r="O113" s="79" t="s">
        <v>277</v>
      </c>
      <c r="P113" s="81">
        <v>43634.79662037037</v>
      </c>
      <c r="Q113" s="79" t="s">
        <v>338</v>
      </c>
      <c r="R113" s="79"/>
      <c r="S113" s="79"/>
      <c r="T113" s="79" t="s">
        <v>365</v>
      </c>
      <c r="U113" s="82" t="s">
        <v>416</v>
      </c>
      <c r="V113" s="82" t="s">
        <v>416</v>
      </c>
      <c r="W113" s="81">
        <v>43634.79662037037</v>
      </c>
      <c r="X113" s="82" t="s">
        <v>546</v>
      </c>
      <c r="Y113" s="79"/>
      <c r="Z113" s="79"/>
      <c r="AA113" s="85" t="s">
        <v>653</v>
      </c>
      <c r="AB113" s="79"/>
      <c r="AC113" s="79" t="b">
        <v>0</v>
      </c>
      <c r="AD113" s="79">
        <v>2</v>
      </c>
      <c r="AE113" s="85" t="s">
        <v>682</v>
      </c>
      <c r="AF113" s="79" t="b">
        <v>0</v>
      </c>
      <c r="AG113" s="79" t="s">
        <v>690</v>
      </c>
      <c r="AH113" s="79"/>
      <c r="AI113" s="85" t="s">
        <v>682</v>
      </c>
      <c r="AJ113" s="79" t="b">
        <v>0</v>
      </c>
      <c r="AK113" s="79">
        <v>1</v>
      </c>
      <c r="AL113" s="85" t="s">
        <v>682</v>
      </c>
      <c r="AM113" s="79" t="s">
        <v>697</v>
      </c>
      <c r="AN113" s="79" t="b">
        <v>0</v>
      </c>
      <c r="AO113" s="85" t="s">
        <v>653</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2</v>
      </c>
      <c r="BC113" s="78" t="str">
        <f>REPLACE(INDEX(GroupVertices[Group],MATCH(Edges[[#This Row],[Vertex 2]],GroupVertices[Vertex],0)),1,1,"")</f>
        <v>1</v>
      </c>
      <c r="BD113" s="48">
        <v>3</v>
      </c>
      <c r="BE113" s="49">
        <v>18.75</v>
      </c>
      <c r="BF113" s="48">
        <v>0</v>
      </c>
      <c r="BG113" s="49">
        <v>0</v>
      </c>
      <c r="BH113" s="48">
        <v>0</v>
      </c>
      <c r="BI113" s="49">
        <v>0</v>
      </c>
      <c r="BJ113" s="48">
        <v>13</v>
      </c>
      <c r="BK113" s="49">
        <v>81.25</v>
      </c>
      <c r="BL113" s="48">
        <v>16</v>
      </c>
    </row>
    <row r="114" spans="1:64" ht="15">
      <c r="A114" s="64" t="s">
        <v>252</v>
      </c>
      <c r="B114" s="64" t="s">
        <v>266</v>
      </c>
      <c r="C114" s="65" t="s">
        <v>1812</v>
      </c>
      <c r="D114" s="66">
        <v>3</v>
      </c>
      <c r="E114" s="67" t="s">
        <v>132</v>
      </c>
      <c r="F114" s="68">
        <v>32</v>
      </c>
      <c r="G114" s="65"/>
      <c r="H114" s="69"/>
      <c r="I114" s="70"/>
      <c r="J114" s="70"/>
      <c r="K114" s="34" t="s">
        <v>65</v>
      </c>
      <c r="L114" s="77">
        <v>114</v>
      </c>
      <c r="M114" s="77"/>
      <c r="N114" s="72"/>
      <c r="O114" s="79" t="s">
        <v>277</v>
      </c>
      <c r="P114" s="81">
        <v>43634.76526620371</v>
      </c>
      <c r="Q114" s="79" t="s">
        <v>290</v>
      </c>
      <c r="R114" s="79"/>
      <c r="S114" s="79"/>
      <c r="T114" s="79"/>
      <c r="U114" s="79"/>
      <c r="V114" s="82" t="s">
        <v>454</v>
      </c>
      <c r="W114" s="81">
        <v>43634.76526620371</v>
      </c>
      <c r="X114" s="82" t="s">
        <v>545</v>
      </c>
      <c r="Y114" s="79"/>
      <c r="Z114" s="79"/>
      <c r="AA114" s="85" t="s">
        <v>652</v>
      </c>
      <c r="AB114" s="79"/>
      <c r="AC114" s="79" t="b">
        <v>0</v>
      </c>
      <c r="AD114" s="79">
        <v>0</v>
      </c>
      <c r="AE114" s="85" t="s">
        <v>682</v>
      </c>
      <c r="AF114" s="79" t="b">
        <v>0</v>
      </c>
      <c r="AG114" s="79" t="s">
        <v>690</v>
      </c>
      <c r="AH114" s="79"/>
      <c r="AI114" s="85" t="s">
        <v>682</v>
      </c>
      <c r="AJ114" s="79" t="b">
        <v>0</v>
      </c>
      <c r="AK114" s="79">
        <v>5</v>
      </c>
      <c r="AL114" s="85" t="s">
        <v>650</v>
      </c>
      <c r="AM114" s="79" t="s">
        <v>696</v>
      </c>
      <c r="AN114" s="79" t="b">
        <v>0</v>
      </c>
      <c r="AO114" s="85" t="s">
        <v>650</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1</v>
      </c>
      <c r="BC114" s="78" t="str">
        <f>REPLACE(INDEX(GroupVertices[Group],MATCH(Edges[[#This Row],[Vertex 2]],GroupVertices[Vertex],0)),1,1,"")</f>
        <v>1</v>
      </c>
      <c r="BD114" s="48">
        <v>0</v>
      </c>
      <c r="BE114" s="49">
        <v>0</v>
      </c>
      <c r="BF114" s="48">
        <v>1</v>
      </c>
      <c r="BG114" s="49">
        <v>5</v>
      </c>
      <c r="BH114" s="48">
        <v>0</v>
      </c>
      <c r="BI114" s="49">
        <v>0</v>
      </c>
      <c r="BJ114" s="48">
        <v>19</v>
      </c>
      <c r="BK114" s="49">
        <v>95</v>
      </c>
      <c r="BL114" s="48">
        <v>20</v>
      </c>
    </row>
    <row r="115" spans="1:64" ht="15">
      <c r="A115" s="64" t="s">
        <v>252</v>
      </c>
      <c r="B115" s="64" t="s">
        <v>239</v>
      </c>
      <c r="C115" s="65" t="s">
        <v>1812</v>
      </c>
      <c r="D115" s="66">
        <v>3</v>
      </c>
      <c r="E115" s="67" t="s">
        <v>132</v>
      </c>
      <c r="F115" s="68">
        <v>32</v>
      </c>
      <c r="G115" s="65"/>
      <c r="H115" s="69"/>
      <c r="I115" s="70"/>
      <c r="J115" s="70"/>
      <c r="K115" s="34" t="s">
        <v>66</v>
      </c>
      <c r="L115" s="77">
        <v>115</v>
      </c>
      <c r="M115" s="77"/>
      <c r="N115" s="72"/>
      <c r="O115" s="79" t="s">
        <v>277</v>
      </c>
      <c r="P115" s="81">
        <v>43635.03923611111</v>
      </c>
      <c r="Q115" s="79" t="s">
        <v>339</v>
      </c>
      <c r="R115" s="79"/>
      <c r="S115" s="79"/>
      <c r="T115" s="79"/>
      <c r="U115" s="79"/>
      <c r="V115" s="82" t="s">
        <v>454</v>
      </c>
      <c r="W115" s="81">
        <v>43635.03923611111</v>
      </c>
      <c r="X115" s="82" t="s">
        <v>547</v>
      </c>
      <c r="Y115" s="79"/>
      <c r="Z115" s="79"/>
      <c r="AA115" s="85" t="s">
        <v>654</v>
      </c>
      <c r="AB115" s="79"/>
      <c r="AC115" s="79" t="b">
        <v>0</v>
      </c>
      <c r="AD115" s="79">
        <v>0</v>
      </c>
      <c r="AE115" s="85" t="s">
        <v>682</v>
      </c>
      <c r="AF115" s="79" t="b">
        <v>0</v>
      </c>
      <c r="AG115" s="79" t="s">
        <v>690</v>
      </c>
      <c r="AH115" s="79"/>
      <c r="AI115" s="85" t="s">
        <v>682</v>
      </c>
      <c r="AJ115" s="79" t="b">
        <v>0</v>
      </c>
      <c r="AK115" s="79">
        <v>1</v>
      </c>
      <c r="AL115" s="85" t="s">
        <v>653</v>
      </c>
      <c r="AM115" s="79" t="s">
        <v>696</v>
      </c>
      <c r="AN115" s="79" t="b">
        <v>0</v>
      </c>
      <c r="AO115" s="85" t="s">
        <v>653</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1</v>
      </c>
      <c r="BC115" s="78" t="str">
        <f>REPLACE(INDEX(GroupVertices[Group],MATCH(Edges[[#This Row],[Vertex 2]],GroupVertices[Vertex],0)),1,1,"")</f>
        <v>2</v>
      </c>
      <c r="BD115" s="48">
        <v>3</v>
      </c>
      <c r="BE115" s="49">
        <v>16.666666666666668</v>
      </c>
      <c r="BF115" s="48">
        <v>0</v>
      </c>
      <c r="BG115" s="49">
        <v>0</v>
      </c>
      <c r="BH115" s="48">
        <v>0</v>
      </c>
      <c r="BI115" s="49">
        <v>0</v>
      </c>
      <c r="BJ115" s="48">
        <v>15</v>
      </c>
      <c r="BK115" s="49">
        <v>83.33333333333333</v>
      </c>
      <c r="BL115" s="48">
        <v>18</v>
      </c>
    </row>
    <row r="116" spans="1:64" ht="15">
      <c r="A116" s="64" t="s">
        <v>253</v>
      </c>
      <c r="B116" s="64" t="s">
        <v>239</v>
      </c>
      <c r="C116" s="65" t="s">
        <v>1812</v>
      </c>
      <c r="D116" s="66">
        <v>3</v>
      </c>
      <c r="E116" s="67" t="s">
        <v>132</v>
      </c>
      <c r="F116" s="68">
        <v>32</v>
      </c>
      <c r="G116" s="65"/>
      <c r="H116" s="69"/>
      <c r="I116" s="70"/>
      <c r="J116" s="70"/>
      <c r="K116" s="34" t="s">
        <v>65</v>
      </c>
      <c r="L116" s="77">
        <v>116</v>
      </c>
      <c r="M116" s="77"/>
      <c r="N116" s="72"/>
      <c r="O116" s="79" t="s">
        <v>277</v>
      </c>
      <c r="P116" s="81">
        <v>43635.075590277775</v>
      </c>
      <c r="Q116" s="79" t="s">
        <v>322</v>
      </c>
      <c r="R116" s="79"/>
      <c r="S116" s="79"/>
      <c r="T116" s="79" t="s">
        <v>373</v>
      </c>
      <c r="U116" s="79"/>
      <c r="V116" s="82" t="s">
        <v>455</v>
      </c>
      <c r="W116" s="81">
        <v>43635.075590277775</v>
      </c>
      <c r="X116" s="82" t="s">
        <v>548</v>
      </c>
      <c r="Y116" s="79"/>
      <c r="Z116" s="79"/>
      <c r="AA116" s="85" t="s">
        <v>655</v>
      </c>
      <c r="AB116" s="79"/>
      <c r="AC116" s="79" t="b">
        <v>0</v>
      </c>
      <c r="AD116" s="79">
        <v>0</v>
      </c>
      <c r="AE116" s="85" t="s">
        <v>682</v>
      </c>
      <c r="AF116" s="79" t="b">
        <v>0</v>
      </c>
      <c r="AG116" s="79" t="s">
        <v>690</v>
      </c>
      <c r="AH116" s="79"/>
      <c r="AI116" s="85" t="s">
        <v>682</v>
      </c>
      <c r="AJ116" s="79" t="b">
        <v>0</v>
      </c>
      <c r="AK116" s="79">
        <v>3</v>
      </c>
      <c r="AL116" s="85" t="s">
        <v>674</v>
      </c>
      <c r="AM116" s="79" t="s">
        <v>696</v>
      </c>
      <c r="AN116" s="79" t="b">
        <v>0</v>
      </c>
      <c r="AO116" s="85" t="s">
        <v>674</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2</v>
      </c>
      <c r="BC116" s="78" t="str">
        <f>REPLACE(INDEX(GroupVertices[Group],MATCH(Edges[[#This Row],[Vertex 2]],GroupVertices[Vertex],0)),1,1,"")</f>
        <v>2</v>
      </c>
      <c r="BD116" s="48">
        <v>0</v>
      </c>
      <c r="BE116" s="49">
        <v>0</v>
      </c>
      <c r="BF116" s="48">
        <v>0</v>
      </c>
      <c r="BG116" s="49">
        <v>0</v>
      </c>
      <c r="BH116" s="48">
        <v>0</v>
      </c>
      <c r="BI116" s="49">
        <v>0</v>
      </c>
      <c r="BJ116" s="48">
        <v>24</v>
      </c>
      <c r="BK116" s="49">
        <v>100</v>
      </c>
      <c r="BL116" s="48">
        <v>24</v>
      </c>
    </row>
    <row r="117" spans="1:64" ht="15">
      <c r="A117" s="64" t="s">
        <v>238</v>
      </c>
      <c r="B117" s="64" t="s">
        <v>239</v>
      </c>
      <c r="C117" s="65" t="s">
        <v>1812</v>
      </c>
      <c r="D117" s="66">
        <v>3</v>
      </c>
      <c r="E117" s="67" t="s">
        <v>132</v>
      </c>
      <c r="F117" s="68">
        <v>32</v>
      </c>
      <c r="G117" s="65"/>
      <c r="H117" s="69"/>
      <c r="I117" s="70"/>
      <c r="J117" s="70"/>
      <c r="K117" s="34" t="s">
        <v>65</v>
      </c>
      <c r="L117" s="77">
        <v>117</v>
      </c>
      <c r="M117" s="77"/>
      <c r="N117" s="72"/>
      <c r="O117" s="79" t="s">
        <v>277</v>
      </c>
      <c r="P117" s="81">
        <v>43634.81909722222</v>
      </c>
      <c r="Q117" s="79" t="s">
        <v>309</v>
      </c>
      <c r="R117" s="82" t="s">
        <v>358</v>
      </c>
      <c r="S117" s="79" t="s">
        <v>364</v>
      </c>
      <c r="T117" s="79" t="s">
        <v>365</v>
      </c>
      <c r="U117" s="79"/>
      <c r="V117" s="82" t="s">
        <v>442</v>
      </c>
      <c r="W117" s="81">
        <v>43634.81909722222</v>
      </c>
      <c r="X117" s="82" t="s">
        <v>506</v>
      </c>
      <c r="Y117" s="79"/>
      <c r="Z117" s="79"/>
      <c r="AA117" s="85" t="s">
        <v>613</v>
      </c>
      <c r="AB117" s="79"/>
      <c r="AC117" s="79" t="b">
        <v>0</v>
      </c>
      <c r="AD117" s="79">
        <v>5</v>
      </c>
      <c r="AE117" s="85" t="s">
        <v>682</v>
      </c>
      <c r="AF117" s="79" t="b">
        <v>1</v>
      </c>
      <c r="AG117" s="79" t="s">
        <v>690</v>
      </c>
      <c r="AH117" s="79"/>
      <c r="AI117" s="85" t="s">
        <v>693</v>
      </c>
      <c r="AJ117" s="79" t="b">
        <v>0</v>
      </c>
      <c r="AK117" s="79">
        <v>1</v>
      </c>
      <c r="AL117" s="85" t="s">
        <v>682</v>
      </c>
      <c r="AM117" s="79" t="s">
        <v>696</v>
      </c>
      <c r="AN117" s="79" t="b">
        <v>0</v>
      </c>
      <c r="AO117" s="85" t="s">
        <v>613</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8</v>
      </c>
      <c r="BC117" s="78" t="str">
        <f>REPLACE(INDEX(GroupVertices[Group],MATCH(Edges[[#This Row],[Vertex 2]],GroupVertices[Vertex],0)),1,1,"")</f>
        <v>2</v>
      </c>
      <c r="BD117" s="48"/>
      <c r="BE117" s="49"/>
      <c r="BF117" s="48"/>
      <c r="BG117" s="49"/>
      <c r="BH117" s="48"/>
      <c r="BI117" s="49"/>
      <c r="BJ117" s="48"/>
      <c r="BK117" s="49"/>
      <c r="BL117" s="48"/>
    </row>
    <row r="118" spans="1:64" ht="15">
      <c r="A118" s="64" t="s">
        <v>238</v>
      </c>
      <c r="B118" s="64" t="s">
        <v>249</v>
      </c>
      <c r="C118" s="65" t="s">
        <v>1812</v>
      </c>
      <c r="D118" s="66">
        <v>3</v>
      </c>
      <c r="E118" s="67" t="s">
        <v>132</v>
      </c>
      <c r="F118" s="68">
        <v>32</v>
      </c>
      <c r="G118" s="65"/>
      <c r="H118" s="69"/>
      <c r="I118" s="70"/>
      <c r="J118" s="70"/>
      <c r="K118" s="34" t="s">
        <v>65</v>
      </c>
      <c r="L118" s="77">
        <v>118</v>
      </c>
      <c r="M118" s="77"/>
      <c r="N118" s="72"/>
      <c r="O118" s="79" t="s">
        <v>277</v>
      </c>
      <c r="P118" s="81">
        <v>43634.81909722222</v>
      </c>
      <c r="Q118" s="79" t="s">
        <v>309</v>
      </c>
      <c r="R118" s="82" t="s">
        <v>358</v>
      </c>
      <c r="S118" s="79" t="s">
        <v>364</v>
      </c>
      <c r="T118" s="79" t="s">
        <v>365</v>
      </c>
      <c r="U118" s="79"/>
      <c r="V118" s="82" t="s">
        <v>442</v>
      </c>
      <c r="W118" s="81">
        <v>43634.81909722222</v>
      </c>
      <c r="X118" s="82" t="s">
        <v>506</v>
      </c>
      <c r="Y118" s="79"/>
      <c r="Z118" s="79"/>
      <c r="AA118" s="85" t="s">
        <v>613</v>
      </c>
      <c r="AB118" s="79"/>
      <c r="AC118" s="79" t="b">
        <v>0</v>
      </c>
      <c r="AD118" s="79">
        <v>5</v>
      </c>
      <c r="AE118" s="85" t="s">
        <v>682</v>
      </c>
      <c r="AF118" s="79" t="b">
        <v>1</v>
      </c>
      <c r="AG118" s="79" t="s">
        <v>690</v>
      </c>
      <c r="AH118" s="79"/>
      <c r="AI118" s="85" t="s">
        <v>693</v>
      </c>
      <c r="AJ118" s="79" t="b">
        <v>0</v>
      </c>
      <c r="AK118" s="79">
        <v>1</v>
      </c>
      <c r="AL118" s="85" t="s">
        <v>682</v>
      </c>
      <c r="AM118" s="79" t="s">
        <v>696</v>
      </c>
      <c r="AN118" s="79" t="b">
        <v>0</v>
      </c>
      <c r="AO118" s="85" t="s">
        <v>613</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8</v>
      </c>
      <c r="BC118" s="78" t="str">
        <f>REPLACE(INDEX(GroupVertices[Group],MATCH(Edges[[#This Row],[Vertex 2]],GroupVertices[Vertex],0)),1,1,"")</f>
        <v>8</v>
      </c>
      <c r="BD118" s="48">
        <v>4</v>
      </c>
      <c r="BE118" s="49">
        <v>11.764705882352942</v>
      </c>
      <c r="BF118" s="48">
        <v>0</v>
      </c>
      <c r="BG118" s="49">
        <v>0</v>
      </c>
      <c r="BH118" s="48">
        <v>0</v>
      </c>
      <c r="BI118" s="49">
        <v>0</v>
      </c>
      <c r="BJ118" s="48">
        <v>30</v>
      </c>
      <c r="BK118" s="49">
        <v>88.23529411764706</v>
      </c>
      <c r="BL118" s="48">
        <v>34</v>
      </c>
    </row>
    <row r="119" spans="1:64" ht="15">
      <c r="A119" s="64" t="s">
        <v>254</v>
      </c>
      <c r="B119" s="64" t="s">
        <v>238</v>
      </c>
      <c r="C119" s="65" t="s">
        <v>1812</v>
      </c>
      <c r="D119" s="66">
        <v>3</v>
      </c>
      <c r="E119" s="67" t="s">
        <v>132</v>
      </c>
      <c r="F119" s="68">
        <v>32</v>
      </c>
      <c r="G119" s="65"/>
      <c r="H119" s="69"/>
      <c r="I119" s="70"/>
      <c r="J119" s="70"/>
      <c r="K119" s="34" t="s">
        <v>65</v>
      </c>
      <c r="L119" s="77">
        <v>119</v>
      </c>
      <c r="M119" s="77"/>
      <c r="N119" s="72"/>
      <c r="O119" s="79" t="s">
        <v>277</v>
      </c>
      <c r="P119" s="81">
        <v>43634.821064814816</v>
      </c>
      <c r="Q119" s="79" t="s">
        <v>340</v>
      </c>
      <c r="R119" s="79"/>
      <c r="S119" s="79"/>
      <c r="T119" s="79"/>
      <c r="U119" s="79"/>
      <c r="V119" s="82" t="s">
        <v>456</v>
      </c>
      <c r="W119" s="81">
        <v>43634.821064814816</v>
      </c>
      <c r="X119" s="82" t="s">
        <v>549</v>
      </c>
      <c r="Y119" s="79"/>
      <c r="Z119" s="79"/>
      <c r="AA119" s="85" t="s">
        <v>656</v>
      </c>
      <c r="AB119" s="79"/>
      <c r="AC119" s="79" t="b">
        <v>0</v>
      </c>
      <c r="AD119" s="79">
        <v>0</v>
      </c>
      <c r="AE119" s="85" t="s">
        <v>682</v>
      </c>
      <c r="AF119" s="79" t="b">
        <v>1</v>
      </c>
      <c r="AG119" s="79" t="s">
        <v>690</v>
      </c>
      <c r="AH119" s="79"/>
      <c r="AI119" s="85" t="s">
        <v>693</v>
      </c>
      <c r="AJ119" s="79" t="b">
        <v>0</v>
      </c>
      <c r="AK119" s="79">
        <v>1</v>
      </c>
      <c r="AL119" s="85" t="s">
        <v>613</v>
      </c>
      <c r="AM119" s="79" t="s">
        <v>696</v>
      </c>
      <c r="AN119" s="79" t="b">
        <v>0</v>
      </c>
      <c r="AO119" s="85" t="s">
        <v>613</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8</v>
      </c>
      <c r="BC119" s="78" t="str">
        <f>REPLACE(INDEX(GroupVertices[Group],MATCH(Edges[[#This Row],[Vertex 2]],GroupVertices[Vertex],0)),1,1,"")</f>
        <v>8</v>
      </c>
      <c r="BD119" s="48"/>
      <c r="BE119" s="49"/>
      <c r="BF119" s="48"/>
      <c r="BG119" s="49"/>
      <c r="BH119" s="48"/>
      <c r="BI119" s="49"/>
      <c r="BJ119" s="48"/>
      <c r="BK119" s="49"/>
      <c r="BL119" s="48"/>
    </row>
    <row r="120" spans="1:64" ht="15">
      <c r="A120" s="64" t="s">
        <v>249</v>
      </c>
      <c r="B120" s="64" t="s">
        <v>249</v>
      </c>
      <c r="C120" s="65" t="s">
        <v>1812</v>
      </c>
      <c r="D120" s="66">
        <v>3</v>
      </c>
      <c r="E120" s="67" t="s">
        <v>132</v>
      </c>
      <c r="F120" s="68">
        <v>32</v>
      </c>
      <c r="G120" s="65"/>
      <c r="H120" s="69"/>
      <c r="I120" s="70"/>
      <c r="J120" s="70"/>
      <c r="K120" s="34" t="s">
        <v>65</v>
      </c>
      <c r="L120" s="77">
        <v>120</v>
      </c>
      <c r="M120" s="77"/>
      <c r="N120" s="72"/>
      <c r="O120" s="79" t="s">
        <v>176</v>
      </c>
      <c r="P120" s="81">
        <v>43634.567928240744</v>
      </c>
      <c r="Q120" s="79" t="s">
        <v>341</v>
      </c>
      <c r="R120" s="79"/>
      <c r="S120" s="79"/>
      <c r="T120" s="79" t="s">
        <v>365</v>
      </c>
      <c r="U120" s="82" t="s">
        <v>417</v>
      </c>
      <c r="V120" s="82" t="s">
        <v>417</v>
      </c>
      <c r="W120" s="81">
        <v>43634.567928240744</v>
      </c>
      <c r="X120" s="82" t="s">
        <v>550</v>
      </c>
      <c r="Y120" s="79"/>
      <c r="Z120" s="79"/>
      <c r="AA120" s="85" t="s">
        <v>657</v>
      </c>
      <c r="AB120" s="79"/>
      <c r="AC120" s="79" t="b">
        <v>0</v>
      </c>
      <c r="AD120" s="79">
        <v>31</v>
      </c>
      <c r="AE120" s="85" t="s">
        <v>682</v>
      </c>
      <c r="AF120" s="79" t="b">
        <v>0</v>
      </c>
      <c r="AG120" s="79" t="s">
        <v>690</v>
      </c>
      <c r="AH120" s="79"/>
      <c r="AI120" s="85" t="s">
        <v>682</v>
      </c>
      <c r="AJ120" s="79" t="b">
        <v>0</v>
      </c>
      <c r="AK120" s="79">
        <v>3</v>
      </c>
      <c r="AL120" s="85" t="s">
        <v>682</v>
      </c>
      <c r="AM120" s="79" t="s">
        <v>696</v>
      </c>
      <c r="AN120" s="79" t="b">
        <v>0</v>
      </c>
      <c r="AO120" s="85" t="s">
        <v>657</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8</v>
      </c>
      <c r="BC120" s="78" t="str">
        <f>REPLACE(INDEX(GroupVertices[Group],MATCH(Edges[[#This Row],[Vertex 2]],GroupVertices[Vertex],0)),1,1,"")</f>
        <v>8</v>
      </c>
      <c r="BD120" s="48">
        <v>2</v>
      </c>
      <c r="BE120" s="49">
        <v>4.444444444444445</v>
      </c>
      <c r="BF120" s="48">
        <v>0</v>
      </c>
      <c r="BG120" s="49">
        <v>0</v>
      </c>
      <c r="BH120" s="48">
        <v>0</v>
      </c>
      <c r="BI120" s="49">
        <v>0</v>
      </c>
      <c r="BJ120" s="48">
        <v>43</v>
      </c>
      <c r="BK120" s="49">
        <v>95.55555555555556</v>
      </c>
      <c r="BL120" s="48">
        <v>45</v>
      </c>
    </row>
    <row r="121" spans="1:64" ht="15">
      <c r="A121" s="64" t="s">
        <v>254</v>
      </c>
      <c r="B121" s="64" t="s">
        <v>249</v>
      </c>
      <c r="C121" s="65" t="s">
        <v>1813</v>
      </c>
      <c r="D121" s="66">
        <v>10</v>
      </c>
      <c r="E121" s="67" t="s">
        <v>136</v>
      </c>
      <c r="F121" s="68">
        <v>25.5</v>
      </c>
      <c r="G121" s="65"/>
      <c r="H121" s="69"/>
      <c r="I121" s="70"/>
      <c r="J121" s="70"/>
      <c r="K121" s="34" t="s">
        <v>65</v>
      </c>
      <c r="L121" s="77">
        <v>121</v>
      </c>
      <c r="M121" s="77"/>
      <c r="N121" s="72"/>
      <c r="O121" s="79" t="s">
        <v>277</v>
      </c>
      <c r="P121" s="81">
        <v>43634.821064814816</v>
      </c>
      <c r="Q121" s="79" t="s">
        <v>340</v>
      </c>
      <c r="R121" s="79"/>
      <c r="S121" s="79"/>
      <c r="T121" s="79"/>
      <c r="U121" s="79"/>
      <c r="V121" s="82" t="s">
        <v>456</v>
      </c>
      <c r="W121" s="81">
        <v>43634.821064814816</v>
      </c>
      <c r="X121" s="82" t="s">
        <v>549</v>
      </c>
      <c r="Y121" s="79"/>
      <c r="Z121" s="79"/>
      <c r="AA121" s="85" t="s">
        <v>656</v>
      </c>
      <c r="AB121" s="79"/>
      <c r="AC121" s="79" t="b">
        <v>0</v>
      </c>
      <c r="AD121" s="79">
        <v>0</v>
      </c>
      <c r="AE121" s="85" t="s">
        <v>682</v>
      </c>
      <c r="AF121" s="79" t="b">
        <v>1</v>
      </c>
      <c r="AG121" s="79" t="s">
        <v>690</v>
      </c>
      <c r="AH121" s="79"/>
      <c r="AI121" s="85" t="s">
        <v>693</v>
      </c>
      <c r="AJ121" s="79" t="b">
        <v>0</v>
      </c>
      <c r="AK121" s="79">
        <v>1</v>
      </c>
      <c r="AL121" s="85" t="s">
        <v>613</v>
      </c>
      <c r="AM121" s="79" t="s">
        <v>696</v>
      </c>
      <c r="AN121" s="79" t="b">
        <v>0</v>
      </c>
      <c r="AO121" s="85" t="s">
        <v>613</v>
      </c>
      <c r="AP121" s="79" t="s">
        <v>176</v>
      </c>
      <c r="AQ121" s="79">
        <v>0</v>
      </c>
      <c r="AR121" s="79">
        <v>0</v>
      </c>
      <c r="AS121" s="79"/>
      <c r="AT121" s="79"/>
      <c r="AU121" s="79"/>
      <c r="AV121" s="79"/>
      <c r="AW121" s="79"/>
      <c r="AX121" s="79"/>
      <c r="AY121" s="79"/>
      <c r="AZ121" s="79"/>
      <c r="BA121">
        <v>2</v>
      </c>
      <c r="BB121" s="78" t="str">
        <f>REPLACE(INDEX(GroupVertices[Group],MATCH(Edges[[#This Row],[Vertex 1]],GroupVertices[Vertex],0)),1,1,"")</f>
        <v>8</v>
      </c>
      <c r="BC121" s="78" t="str">
        <f>REPLACE(INDEX(GroupVertices[Group],MATCH(Edges[[#This Row],[Vertex 2]],GroupVertices[Vertex],0)),1,1,"")</f>
        <v>8</v>
      </c>
      <c r="BD121" s="48">
        <v>2</v>
      </c>
      <c r="BE121" s="49">
        <v>9.523809523809524</v>
      </c>
      <c r="BF121" s="48">
        <v>0</v>
      </c>
      <c r="BG121" s="49">
        <v>0</v>
      </c>
      <c r="BH121" s="48">
        <v>0</v>
      </c>
      <c r="BI121" s="49">
        <v>0</v>
      </c>
      <c r="BJ121" s="48">
        <v>19</v>
      </c>
      <c r="BK121" s="49">
        <v>90.47619047619048</v>
      </c>
      <c r="BL121" s="48">
        <v>21</v>
      </c>
    </row>
    <row r="122" spans="1:64" ht="15">
      <c r="A122" s="64" t="s">
        <v>254</v>
      </c>
      <c r="B122" s="64" t="s">
        <v>249</v>
      </c>
      <c r="C122" s="65" t="s">
        <v>1813</v>
      </c>
      <c r="D122" s="66">
        <v>10</v>
      </c>
      <c r="E122" s="67" t="s">
        <v>136</v>
      </c>
      <c r="F122" s="68">
        <v>25.5</v>
      </c>
      <c r="G122" s="65"/>
      <c r="H122" s="69"/>
      <c r="I122" s="70"/>
      <c r="J122" s="70"/>
      <c r="K122" s="34" t="s">
        <v>65</v>
      </c>
      <c r="L122" s="77">
        <v>122</v>
      </c>
      <c r="M122" s="77"/>
      <c r="N122" s="72"/>
      <c r="O122" s="79" t="s">
        <v>277</v>
      </c>
      <c r="P122" s="81">
        <v>43635.09247685185</v>
      </c>
      <c r="Q122" s="79" t="s">
        <v>319</v>
      </c>
      <c r="R122" s="79"/>
      <c r="S122" s="79"/>
      <c r="T122" s="79"/>
      <c r="U122" s="79"/>
      <c r="V122" s="82" t="s">
        <v>456</v>
      </c>
      <c r="W122" s="81">
        <v>43635.09247685185</v>
      </c>
      <c r="X122" s="82" t="s">
        <v>551</v>
      </c>
      <c r="Y122" s="79"/>
      <c r="Z122" s="79"/>
      <c r="AA122" s="85" t="s">
        <v>658</v>
      </c>
      <c r="AB122" s="79"/>
      <c r="AC122" s="79" t="b">
        <v>0</v>
      </c>
      <c r="AD122" s="79">
        <v>0</v>
      </c>
      <c r="AE122" s="85" t="s">
        <v>682</v>
      </c>
      <c r="AF122" s="79" t="b">
        <v>0</v>
      </c>
      <c r="AG122" s="79" t="s">
        <v>690</v>
      </c>
      <c r="AH122" s="79"/>
      <c r="AI122" s="85" t="s">
        <v>682</v>
      </c>
      <c r="AJ122" s="79" t="b">
        <v>0</v>
      </c>
      <c r="AK122" s="79">
        <v>3</v>
      </c>
      <c r="AL122" s="85" t="s">
        <v>657</v>
      </c>
      <c r="AM122" s="79" t="s">
        <v>696</v>
      </c>
      <c r="AN122" s="79" t="b">
        <v>0</v>
      </c>
      <c r="AO122" s="85" t="s">
        <v>657</v>
      </c>
      <c r="AP122" s="79" t="s">
        <v>176</v>
      </c>
      <c r="AQ122" s="79">
        <v>0</v>
      </c>
      <c r="AR122" s="79">
        <v>0</v>
      </c>
      <c r="AS122" s="79"/>
      <c r="AT122" s="79"/>
      <c r="AU122" s="79"/>
      <c r="AV122" s="79"/>
      <c r="AW122" s="79"/>
      <c r="AX122" s="79"/>
      <c r="AY122" s="79"/>
      <c r="AZ122" s="79"/>
      <c r="BA122">
        <v>2</v>
      </c>
      <c r="BB122" s="78" t="str">
        <f>REPLACE(INDEX(GroupVertices[Group],MATCH(Edges[[#This Row],[Vertex 1]],GroupVertices[Vertex],0)),1,1,"")</f>
        <v>8</v>
      </c>
      <c r="BC122" s="78" t="str">
        <f>REPLACE(INDEX(GroupVertices[Group],MATCH(Edges[[#This Row],[Vertex 2]],GroupVertices[Vertex],0)),1,1,"")</f>
        <v>8</v>
      </c>
      <c r="BD122" s="48">
        <v>2</v>
      </c>
      <c r="BE122" s="49">
        <v>8.333333333333334</v>
      </c>
      <c r="BF122" s="48">
        <v>0</v>
      </c>
      <c r="BG122" s="49">
        <v>0</v>
      </c>
      <c r="BH122" s="48">
        <v>0</v>
      </c>
      <c r="BI122" s="49">
        <v>0</v>
      </c>
      <c r="BJ122" s="48">
        <v>22</v>
      </c>
      <c r="BK122" s="49">
        <v>91.66666666666667</v>
      </c>
      <c r="BL122" s="48">
        <v>24</v>
      </c>
    </row>
    <row r="123" spans="1:64" ht="15">
      <c r="A123" s="64" t="s">
        <v>255</v>
      </c>
      <c r="B123" s="64" t="s">
        <v>239</v>
      </c>
      <c r="C123" s="65" t="s">
        <v>1812</v>
      </c>
      <c r="D123" s="66">
        <v>3</v>
      </c>
      <c r="E123" s="67" t="s">
        <v>132</v>
      </c>
      <c r="F123" s="68">
        <v>32</v>
      </c>
      <c r="G123" s="65"/>
      <c r="H123" s="69"/>
      <c r="I123" s="70"/>
      <c r="J123" s="70"/>
      <c r="K123" s="34" t="s">
        <v>65</v>
      </c>
      <c r="L123" s="77">
        <v>123</v>
      </c>
      <c r="M123" s="77"/>
      <c r="N123" s="72"/>
      <c r="O123" s="79" t="s">
        <v>277</v>
      </c>
      <c r="P123" s="81">
        <v>43635.44472222222</v>
      </c>
      <c r="Q123" s="79" t="s">
        <v>322</v>
      </c>
      <c r="R123" s="79"/>
      <c r="S123" s="79"/>
      <c r="T123" s="79" t="s">
        <v>373</v>
      </c>
      <c r="U123" s="79"/>
      <c r="V123" s="82" t="s">
        <v>457</v>
      </c>
      <c r="W123" s="81">
        <v>43635.44472222222</v>
      </c>
      <c r="X123" s="82" t="s">
        <v>552</v>
      </c>
      <c r="Y123" s="79"/>
      <c r="Z123" s="79"/>
      <c r="AA123" s="85" t="s">
        <v>659</v>
      </c>
      <c r="AB123" s="79"/>
      <c r="AC123" s="79" t="b">
        <v>0</v>
      </c>
      <c r="AD123" s="79">
        <v>0</v>
      </c>
      <c r="AE123" s="85" t="s">
        <v>682</v>
      </c>
      <c r="AF123" s="79" t="b">
        <v>0</v>
      </c>
      <c r="AG123" s="79" t="s">
        <v>690</v>
      </c>
      <c r="AH123" s="79"/>
      <c r="AI123" s="85" t="s">
        <v>682</v>
      </c>
      <c r="AJ123" s="79" t="b">
        <v>0</v>
      </c>
      <c r="AK123" s="79">
        <v>3</v>
      </c>
      <c r="AL123" s="85" t="s">
        <v>674</v>
      </c>
      <c r="AM123" s="79" t="s">
        <v>696</v>
      </c>
      <c r="AN123" s="79" t="b">
        <v>0</v>
      </c>
      <c r="AO123" s="85" t="s">
        <v>674</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2</v>
      </c>
      <c r="BC123" s="78" t="str">
        <f>REPLACE(INDEX(GroupVertices[Group],MATCH(Edges[[#This Row],[Vertex 2]],GroupVertices[Vertex],0)),1,1,"")</f>
        <v>2</v>
      </c>
      <c r="BD123" s="48">
        <v>0</v>
      </c>
      <c r="BE123" s="49">
        <v>0</v>
      </c>
      <c r="BF123" s="48">
        <v>0</v>
      </c>
      <c r="BG123" s="49">
        <v>0</v>
      </c>
      <c r="BH123" s="48">
        <v>0</v>
      </c>
      <c r="BI123" s="49">
        <v>0</v>
      </c>
      <c r="BJ123" s="48">
        <v>24</v>
      </c>
      <c r="BK123" s="49">
        <v>100</v>
      </c>
      <c r="BL123" s="48">
        <v>24</v>
      </c>
    </row>
    <row r="124" spans="1:64" ht="15">
      <c r="A124" s="64" t="s">
        <v>256</v>
      </c>
      <c r="B124" s="64" t="s">
        <v>239</v>
      </c>
      <c r="C124" s="65" t="s">
        <v>1812</v>
      </c>
      <c r="D124" s="66">
        <v>3</v>
      </c>
      <c r="E124" s="67" t="s">
        <v>132</v>
      </c>
      <c r="F124" s="68">
        <v>32</v>
      </c>
      <c r="G124" s="65"/>
      <c r="H124" s="69"/>
      <c r="I124" s="70"/>
      <c r="J124" s="70"/>
      <c r="K124" s="34" t="s">
        <v>65</v>
      </c>
      <c r="L124" s="77">
        <v>124</v>
      </c>
      <c r="M124" s="77"/>
      <c r="N124" s="72"/>
      <c r="O124" s="79" t="s">
        <v>277</v>
      </c>
      <c r="P124" s="81">
        <v>43635.46177083333</v>
      </c>
      <c r="Q124" s="79" t="s">
        <v>342</v>
      </c>
      <c r="R124" s="82" t="s">
        <v>361</v>
      </c>
      <c r="S124" s="79" t="s">
        <v>364</v>
      </c>
      <c r="T124" s="79" t="s">
        <v>379</v>
      </c>
      <c r="U124" s="79"/>
      <c r="V124" s="82" t="s">
        <v>458</v>
      </c>
      <c r="W124" s="81">
        <v>43635.46177083333</v>
      </c>
      <c r="X124" s="82" t="s">
        <v>553</v>
      </c>
      <c r="Y124" s="79"/>
      <c r="Z124" s="79"/>
      <c r="AA124" s="85" t="s">
        <v>660</v>
      </c>
      <c r="AB124" s="79"/>
      <c r="AC124" s="79" t="b">
        <v>0</v>
      </c>
      <c r="AD124" s="79">
        <v>2</v>
      </c>
      <c r="AE124" s="85" t="s">
        <v>682</v>
      </c>
      <c r="AF124" s="79" t="b">
        <v>1</v>
      </c>
      <c r="AG124" s="79" t="s">
        <v>690</v>
      </c>
      <c r="AH124" s="79"/>
      <c r="AI124" s="85" t="s">
        <v>694</v>
      </c>
      <c r="AJ124" s="79" t="b">
        <v>0</v>
      </c>
      <c r="AK124" s="79">
        <v>0</v>
      </c>
      <c r="AL124" s="85" t="s">
        <v>682</v>
      </c>
      <c r="AM124" s="79" t="s">
        <v>699</v>
      </c>
      <c r="AN124" s="79" t="b">
        <v>0</v>
      </c>
      <c r="AO124" s="85" t="s">
        <v>660</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2</v>
      </c>
      <c r="BC124" s="78" t="str">
        <f>REPLACE(INDEX(GroupVertices[Group],MATCH(Edges[[#This Row],[Vertex 2]],GroupVertices[Vertex],0)),1,1,"")</f>
        <v>2</v>
      </c>
      <c r="BD124" s="48">
        <v>1</v>
      </c>
      <c r="BE124" s="49">
        <v>5</v>
      </c>
      <c r="BF124" s="48">
        <v>0</v>
      </c>
      <c r="BG124" s="49">
        <v>0</v>
      </c>
      <c r="BH124" s="48">
        <v>0</v>
      </c>
      <c r="BI124" s="49">
        <v>0</v>
      </c>
      <c r="BJ124" s="48">
        <v>19</v>
      </c>
      <c r="BK124" s="49">
        <v>95</v>
      </c>
      <c r="BL124" s="48">
        <v>20</v>
      </c>
    </row>
    <row r="125" spans="1:64" ht="15">
      <c r="A125" s="64" t="s">
        <v>232</v>
      </c>
      <c r="B125" s="64" t="s">
        <v>273</v>
      </c>
      <c r="C125" s="65" t="s">
        <v>1813</v>
      </c>
      <c r="D125" s="66">
        <v>10</v>
      </c>
      <c r="E125" s="67" t="s">
        <v>136</v>
      </c>
      <c r="F125" s="68">
        <v>25.5</v>
      </c>
      <c r="G125" s="65"/>
      <c r="H125" s="69"/>
      <c r="I125" s="70"/>
      <c r="J125" s="70"/>
      <c r="K125" s="34" t="s">
        <v>65</v>
      </c>
      <c r="L125" s="77">
        <v>125</v>
      </c>
      <c r="M125" s="77"/>
      <c r="N125" s="72"/>
      <c r="O125" s="79" t="s">
        <v>277</v>
      </c>
      <c r="P125" s="81">
        <v>43634.61997685185</v>
      </c>
      <c r="Q125" s="79" t="s">
        <v>343</v>
      </c>
      <c r="R125" s="79"/>
      <c r="S125" s="79"/>
      <c r="T125" s="79" t="s">
        <v>380</v>
      </c>
      <c r="U125" s="79"/>
      <c r="V125" s="82" t="s">
        <v>438</v>
      </c>
      <c r="W125" s="81">
        <v>43634.61997685185</v>
      </c>
      <c r="X125" s="82" t="s">
        <v>554</v>
      </c>
      <c r="Y125" s="79"/>
      <c r="Z125" s="79"/>
      <c r="AA125" s="85" t="s">
        <v>661</v>
      </c>
      <c r="AB125" s="79"/>
      <c r="AC125" s="79" t="b">
        <v>0</v>
      </c>
      <c r="AD125" s="79">
        <v>7</v>
      </c>
      <c r="AE125" s="85" t="s">
        <v>682</v>
      </c>
      <c r="AF125" s="79" t="b">
        <v>0</v>
      </c>
      <c r="AG125" s="79" t="s">
        <v>690</v>
      </c>
      <c r="AH125" s="79"/>
      <c r="AI125" s="85" t="s">
        <v>682</v>
      </c>
      <c r="AJ125" s="79" t="b">
        <v>0</v>
      </c>
      <c r="AK125" s="79">
        <v>0</v>
      </c>
      <c r="AL125" s="85" t="s">
        <v>682</v>
      </c>
      <c r="AM125" s="79" t="s">
        <v>696</v>
      </c>
      <c r="AN125" s="79" t="b">
        <v>0</v>
      </c>
      <c r="AO125" s="85" t="s">
        <v>661</v>
      </c>
      <c r="AP125" s="79" t="s">
        <v>176</v>
      </c>
      <c r="AQ125" s="79">
        <v>0</v>
      </c>
      <c r="AR125" s="79">
        <v>0</v>
      </c>
      <c r="AS125" s="79" t="s">
        <v>705</v>
      </c>
      <c r="AT125" s="79" t="s">
        <v>706</v>
      </c>
      <c r="AU125" s="79" t="s">
        <v>707</v>
      </c>
      <c r="AV125" s="79" t="s">
        <v>709</v>
      </c>
      <c r="AW125" s="79" t="s">
        <v>711</v>
      </c>
      <c r="AX125" s="79" t="s">
        <v>712</v>
      </c>
      <c r="AY125" s="79" t="s">
        <v>714</v>
      </c>
      <c r="AZ125" s="82" t="s">
        <v>716</v>
      </c>
      <c r="BA125">
        <v>2</v>
      </c>
      <c r="BB125" s="78" t="str">
        <f>REPLACE(INDEX(GroupVertices[Group],MATCH(Edges[[#This Row],[Vertex 1]],GroupVertices[Vertex],0)),1,1,"")</f>
        <v>6</v>
      </c>
      <c r="BC125" s="78" t="str">
        <f>REPLACE(INDEX(GroupVertices[Group],MATCH(Edges[[#This Row],[Vertex 2]],GroupVertices[Vertex],0)),1,1,"")</f>
        <v>6</v>
      </c>
      <c r="BD125" s="48">
        <v>1</v>
      </c>
      <c r="BE125" s="49">
        <v>5.555555555555555</v>
      </c>
      <c r="BF125" s="48">
        <v>1</v>
      </c>
      <c r="BG125" s="49">
        <v>5.555555555555555</v>
      </c>
      <c r="BH125" s="48">
        <v>0</v>
      </c>
      <c r="BI125" s="49">
        <v>0</v>
      </c>
      <c r="BJ125" s="48">
        <v>16</v>
      </c>
      <c r="BK125" s="49">
        <v>88.88888888888889</v>
      </c>
      <c r="BL125" s="48">
        <v>18</v>
      </c>
    </row>
    <row r="126" spans="1:64" ht="15">
      <c r="A126" s="64" t="s">
        <v>232</v>
      </c>
      <c r="B126" s="64" t="s">
        <v>273</v>
      </c>
      <c r="C126" s="65" t="s">
        <v>1813</v>
      </c>
      <c r="D126" s="66">
        <v>10</v>
      </c>
      <c r="E126" s="67" t="s">
        <v>136</v>
      </c>
      <c r="F126" s="68">
        <v>25.5</v>
      </c>
      <c r="G126" s="65"/>
      <c r="H126" s="69"/>
      <c r="I126" s="70"/>
      <c r="J126" s="70"/>
      <c r="K126" s="34" t="s">
        <v>65</v>
      </c>
      <c r="L126" s="77">
        <v>126</v>
      </c>
      <c r="M126" s="77"/>
      <c r="N126" s="72"/>
      <c r="O126" s="79" t="s">
        <v>277</v>
      </c>
      <c r="P126" s="81">
        <v>43634.725497685184</v>
      </c>
      <c r="Q126" s="79" t="s">
        <v>344</v>
      </c>
      <c r="R126" s="79"/>
      <c r="S126" s="79"/>
      <c r="T126" s="79" t="s">
        <v>381</v>
      </c>
      <c r="U126" s="79"/>
      <c r="V126" s="82" t="s">
        <v>438</v>
      </c>
      <c r="W126" s="81">
        <v>43634.725497685184</v>
      </c>
      <c r="X126" s="82" t="s">
        <v>555</v>
      </c>
      <c r="Y126" s="79"/>
      <c r="Z126" s="79"/>
      <c r="AA126" s="85" t="s">
        <v>662</v>
      </c>
      <c r="AB126" s="79"/>
      <c r="AC126" s="79" t="b">
        <v>0</v>
      </c>
      <c r="AD126" s="79">
        <v>6</v>
      </c>
      <c r="AE126" s="85" t="s">
        <v>682</v>
      </c>
      <c r="AF126" s="79" t="b">
        <v>0</v>
      </c>
      <c r="AG126" s="79" t="s">
        <v>690</v>
      </c>
      <c r="AH126" s="79"/>
      <c r="AI126" s="85" t="s">
        <v>682</v>
      </c>
      <c r="AJ126" s="79" t="b">
        <v>0</v>
      </c>
      <c r="AK126" s="79">
        <v>1</v>
      </c>
      <c r="AL126" s="85" t="s">
        <v>682</v>
      </c>
      <c r="AM126" s="79" t="s">
        <v>696</v>
      </c>
      <c r="AN126" s="79" t="b">
        <v>0</v>
      </c>
      <c r="AO126" s="85" t="s">
        <v>662</v>
      </c>
      <c r="AP126" s="79" t="s">
        <v>176</v>
      </c>
      <c r="AQ126" s="79">
        <v>0</v>
      </c>
      <c r="AR126" s="79">
        <v>0</v>
      </c>
      <c r="AS126" s="79" t="s">
        <v>705</v>
      </c>
      <c r="AT126" s="79" t="s">
        <v>706</v>
      </c>
      <c r="AU126" s="79" t="s">
        <v>707</v>
      </c>
      <c r="AV126" s="79" t="s">
        <v>709</v>
      </c>
      <c r="AW126" s="79" t="s">
        <v>711</v>
      </c>
      <c r="AX126" s="79" t="s">
        <v>712</v>
      </c>
      <c r="AY126" s="79" t="s">
        <v>714</v>
      </c>
      <c r="AZ126" s="82" t="s">
        <v>716</v>
      </c>
      <c r="BA126">
        <v>2</v>
      </c>
      <c r="BB126" s="78" t="str">
        <f>REPLACE(INDEX(GroupVertices[Group],MATCH(Edges[[#This Row],[Vertex 1]],GroupVertices[Vertex],0)),1,1,"")</f>
        <v>6</v>
      </c>
      <c r="BC126" s="78" t="str">
        <f>REPLACE(INDEX(GroupVertices[Group],MATCH(Edges[[#This Row],[Vertex 2]],GroupVertices[Vertex],0)),1,1,"")</f>
        <v>6</v>
      </c>
      <c r="BD126" s="48"/>
      <c r="BE126" s="49"/>
      <c r="BF126" s="48"/>
      <c r="BG126" s="49"/>
      <c r="BH126" s="48"/>
      <c r="BI126" s="49"/>
      <c r="BJ126" s="48"/>
      <c r="BK126" s="49"/>
      <c r="BL126" s="48"/>
    </row>
    <row r="127" spans="1:64" ht="15">
      <c r="A127" s="64" t="s">
        <v>257</v>
      </c>
      <c r="B127" s="64" t="s">
        <v>273</v>
      </c>
      <c r="C127" s="65" t="s">
        <v>1812</v>
      </c>
      <c r="D127" s="66">
        <v>3</v>
      </c>
      <c r="E127" s="67" t="s">
        <v>132</v>
      </c>
      <c r="F127" s="68">
        <v>32</v>
      </c>
      <c r="G127" s="65"/>
      <c r="H127" s="69"/>
      <c r="I127" s="70"/>
      <c r="J127" s="70"/>
      <c r="K127" s="34" t="s">
        <v>65</v>
      </c>
      <c r="L127" s="77">
        <v>127</v>
      </c>
      <c r="M127" s="77"/>
      <c r="N127" s="72"/>
      <c r="O127" s="79" t="s">
        <v>277</v>
      </c>
      <c r="P127" s="81">
        <v>43635.49350694445</v>
      </c>
      <c r="Q127" s="79" t="s">
        <v>345</v>
      </c>
      <c r="R127" s="79"/>
      <c r="S127" s="79"/>
      <c r="T127" s="79" t="s">
        <v>381</v>
      </c>
      <c r="U127" s="79"/>
      <c r="V127" s="82" t="s">
        <v>459</v>
      </c>
      <c r="W127" s="81">
        <v>43635.49350694445</v>
      </c>
      <c r="X127" s="82" t="s">
        <v>556</v>
      </c>
      <c r="Y127" s="79"/>
      <c r="Z127" s="79"/>
      <c r="AA127" s="85" t="s">
        <v>663</v>
      </c>
      <c r="AB127" s="79"/>
      <c r="AC127" s="79" t="b">
        <v>0</v>
      </c>
      <c r="AD127" s="79">
        <v>0</v>
      </c>
      <c r="AE127" s="85" t="s">
        <v>682</v>
      </c>
      <c r="AF127" s="79" t="b">
        <v>0</v>
      </c>
      <c r="AG127" s="79" t="s">
        <v>690</v>
      </c>
      <c r="AH127" s="79"/>
      <c r="AI127" s="85" t="s">
        <v>682</v>
      </c>
      <c r="AJ127" s="79" t="b">
        <v>0</v>
      </c>
      <c r="AK127" s="79">
        <v>1</v>
      </c>
      <c r="AL127" s="85" t="s">
        <v>662</v>
      </c>
      <c r="AM127" s="79" t="s">
        <v>699</v>
      </c>
      <c r="AN127" s="79" t="b">
        <v>0</v>
      </c>
      <c r="AO127" s="85" t="s">
        <v>662</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6</v>
      </c>
      <c r="BC127" s="78" t="str">
        <f>REPLACE(INDEX(GroupVertices[Group],MATCH(Edges[[#This Row],[Vertex 2]],GroupVertices[Vertex],0)),1,1,"")</f>
        <v>6</v>
      </c>
      <c r="BD127" s="48"/>
      <c r="BE127" s="49"/>
      <c r="BF127" s="48"/>
      <c r="BG127" s="49"/>
      <c r="BH127" s="48"/>
      <c r="BI127" s="49"/>
      <c r="BJ127" s="48"/>
      <c r="BK127" s="49"/>
      <c r="BL127" s="48"/>
    </row>
    <row r="128" spans="1:64" ht="15">
      <c r="A128" s="64" t="s">
        <v>232</v>
      </c>
      <c r="B128" s="64" t="s">
        <v>250</v>
      </c>
      <c r="C128" s="65" t="s">
        <v>1812</v>
      </c>
      <c r="D128" s="66">
        <v>3</v>
      </c>
      <c r="E128" s="67" t="s">
        <v>132</v>
      </c>
      <c r="F128" s="68">
        <v>32</v>
      </c>
      <c r="G128" s="65"/>
      <c r="H128" s="69"/>
      <c r="I128" s="70"/>
      <c r="J128" s="70"/>
      <c r="K128" s="34" t="s">
        <v>65</v>
      </c>
      <c r="L128" s="77">
        <v>128</v>
      </c>
      <c r="M128" s="77"/>
      <c r="N128" s="72"/>
      <c r="O128" s="79" t="s">
        <v>277</v>
      </c>
      <c r="P128" s="81">
        <v>43634.603159722225</v>
      </c>
      <c r="Q128" s="79" t="s">
        <v>334</v>
      </c>
      <c r="R128" s="79"/>
      <c r="S128" s="79"/>
      <c r="T128" s="79"/>
      <c r="U128" s="79"/>
      <c r="V128" s="82" t="s">
        <v>438</v>
      </c>
      <c r="W128" s="81">
        <v>43634.603159722225</v>
      </c>
      <c r="X128" s="82" t="s">
        <v>538</v>
      </c>
      <c r="Y128" s="79"/>
      <c r="Z128" s="79"/>
      <c r="AA128" s="85" t="s">
        <v>645</v>
      </c>
      <c r="AB128" s="79"/>
      <c r="AC128" s="79" t="b">
        <v>0</v>
      </c>
      <c r="AD128" s="79">
        <v>0</v>
      </c>
      <c r="AE128" s="85" t="s">
        <v>682</v>
      </c>
      <c r="AF128" s="79" t="b">
        <v>0</v>
      </c>
      <c r="AG128" s="79" t="s">
        <v>690</v>
      </c>
      <c r="AH128" s="79"/>
      <c r="AI128" s="85" t="s">
        <v>682</v>
      </c>
      <c r="AJ128" s="79" t="b">
        <v>0</v>
      </c>
      <c r="AK128" s="79">
        <v>3</v>
      </c>
      <c r="AL128" s="85" t="s">
        <v>643</v>
      </c>
      <c r="AM128" s="79" t="s">
        <v>696</v>
      </c>
      <c r="AN128" s="79" t="b">
        <v>0</v>
      </c>
      <c r="AO128" s="85" t="s">
        <v>643</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6</v>
      </c>
      <c r="BC128" s="78" t="str">
        <f>REPLACE(INDEX(GroupVertices[Group],MATCH(Edges[[#This Row],[Vertex 2]],GroupVertices[Vertex],0)),1,1,"")</f>
        <v>6</v>
      </c>
      <c r="BD128" s="48"/>
      <c r="BE128" s="49"/>
      <c r="BF128" s="48"/>
      <c r="BG128" s="49"/>
      <c r="BH128" s="48"/>
      <c r="BI128" s="49"/>
      <c r="BJ128" s="48"/>
      <c r="BK128" s="49"/>
      <c r="BL128" s="48"/>
    </row>
    <row r="129" spans="1:64" ht="15">
      <c r="A129" s="64" t="s">
        <v>232</v>
      </c>
      <c r="B129" s="64" t="s">
        <v>239</v>
      </c>
      <c r="C129" s="65" t="s">
        <v>1816</v>
      </c>
      <c r="D129" s="66">
        <v>10</v>
      </c>
      <c r="E129" s="67" t="s">
        <v>136</v>
      </c>
      <c r="F129" s="68">
        <v>12.5</v>
      </c>
      <c r="G129" s="65"/>
      <c r="H129" s="69"/>
      <c r="I129" s="70"/>
      <c r="J129" s="70"/>
      <c r="K129" s="34" t="s">
        <v>65</v>
      </c>
      <c r="L129" s="77">
        <v>129</v>
      </c>
      <c r="M129" s="77"/>
      <c r="N129" s="72"/>
      <c r="O129" s="79" t="s">
        <v>277</v>
      </c>
      <c r="P129" s="81">
        <v>43634.603159722225</v>
      </c>
      <c r="Q129" s="79" t="s">
        <v>334</v>
      </c>
      <c r="R129" s="79"/>
      <c r="S129" s="79"/>
      <c r="T129" s="79"/>
      <c r="U129" s="79"/>
      <c r="V129" s="82" t="s">
        <v>438</v>
      </c>
      <c r="W129" s="81">
        <v>43634.603159722225</v>
      </c>
      <c r="X129" s="82" t="s">
        <v>538</v>
      </c>
      <c r="Y129" s="79"/>
      <c r="Z129" s="79"/>
      <c r="AA129" s="85" t="s">
        <v>645</v>
      </c>
      <c r="AB129" s="79"/>
      <c r="AC129" s="79" t="b">
        <v>0</v>
      </c>
      <c r="AD129" s="79">
        <v>0</v>
      </c>
      <c r="AE129" s="85" t="s">
        <v>682</v>
      </c>
      <c r="AF129" s="79" t="b">
        <v>0</v>
      </c>
      <c r="AG129" s="79" t="s">
        <v>690</v>
      </c>
      <c r="AH129" s="79"/>
      <c r="AI129" s="85" t="s">
        <v>682</v>
      </c>
      <c r="AJ129" s="79" t="b">
        <v>0</v>
      </c>
      <c r="AK129" s="79">
        <v>3</v>
      </c>
      <c r="AL129" s="85" t="s">
        <v>643</v>
      </c>
      <c r="AM129" s="79" t="s">
        <v>696</v>
      </c>
      <c r="AN129" s="79" t="b">
        <v>0</v>
      </c>
      <c r="AO129" s="85" t="s">
        <v>643</v>
      </c>
      <c r="AP129" s="79" t="s">
        <v>176</v>
      </c>
      <c r="AQ129" s="79">
        <v>0</v>
      </c>
      <c r="AR129" s="79">
        <v>0</v>
      </c>
      <c r="AS129" s="79"/>
      <c r="AT129" s="79"/>
      <c r="AU129" s="79"/>
      <c r="AV129" s="79"/>
      <c r="AW129" s="79"/>
      <c r="AX129" s="79"/>
      <c r="AY129" s="79"/>
      <c r="AZ129" s="79"/>
      <c r="BA129">
        <v>4</v>
      </c>
      <c r="BB129" s="78" t="str">
        <f>REPLACE(INDEX(GroupVertices[Group],MATCH(Edges[[#This Row],[Vertex 1]],GroupVertices[Vertex],0)),1,1,"")</f>
        <v>6</v>
      </c>
      <c r="BC129" s="78" t="str">
        <f>REPLACE(INDEX(GroupVertices[Group],MATCH(Edges[[#This Row],[Vertex 2]],GroupVertices[Vertex],0)),1,1,"")</f>
        <v>2</v>
      </c>
      <c r="BD129" s="48"/>
      <c r="BE129" s="49"/>
      <c r="BF129" s="48"/>
      <c r="BG129" s="49"/>
      <c r="BH129" s="48"/>
      <c r="BI129" s="49"/>
      <c r="BJ129" s="48"/>
      <c r="BK129" s="49"/>
      <c r="BL129" s="48"/>
    </row>
    <row r="130" spans="1:64" ht="15">
      <c r="A130" s="64" t="s">
        <v>232</v>
      </c>
      <c r="B130" s="64" t="s">
        <v>239</v>
      </c>
      <c r="C130" s="65" t="s">
        <v>1816</v>
      </c>
      <c r="D130" s="66">
        <v>10</v>
      </c>
      <c r="E130" s="67" t="s">
        <v>136</v>
      </c>
      <c r="F130" s="68">
        <v>12.5</v>
      </c>
      <c r="G130" s="65"/>
      <c r="H130" s="69"/>
      <c r="I130" s="70"/>
      <c r="J130" s="70"/>
      <c r="K130" s="34" t="s">
        <v>65</v>
      </c>
      <c r="L130" s="77">
        <v>130</v>
      </c>
      <c r="M130" s="77"/>
      <c r="N130" s="72"/>
      <c r="O130" s="79" t="s">
        <v>277</v>
      </c>
      <c r="P130" s="81">
        <v>43634.60324074074</v>
      </c>
      <c r="Q130" s="79" t="s">
        <v>281</v>
      </c>
      <c r="R130" s="79"/>
      <c r="S130" s="79"/>
      <c r="T130" s="79"/>
      <c r="U130" s="79"/>
      <c r="V130" s="82" t="s">
        <v>438</v>
      </c>
      <c r="W130" s="81">
        <v>43634.60324074074</v>
      </c>
      <c r="X130" s="82" t="s">
        <v>557</v>
      </c>
      <c r="Y130" s="79"/>
      <c r="Z130" s="79"/>
      <c r="AA130" s="85" t="s">
        <v>664</v>
      </c>
      <c r="AB130" s="79"/>
      <c r="AC130" s="79" t="b">
        <v>0</v>
      </c>
      <c r="AD130" s="79">
        <v>0</v>
      </c>
      <c r="AE130" s="85" t="s">
        <v>682</v>
      </c>
      <c r="AF130" s="79" t="b">
        <v>0</v>
      </c>
      <c r="AG130" s="79" t="s">
        <v>690</v>
      </c>
      <c r="AH130" s="79"/>
      <c r="AI130" s="85" t="s">
        <v>682</v>
      </c>
      <c r="AJ130" s="79" t="b">
        <v>0</v>
      </c>
      <c r="AK130" s="79">
        <v>4</v>
      </c>
      <c r="AL130" s="85" t="s">
        <v>672</v>
      </c>
      <c r="AM130" s="79" t="s">
        <v>696</v>
      </c>
      <c r="AN130" s="79" t="b">
        <v>0</v>
      </c>
      <c r="AO130" s="85" t="s">
        <v>672</v>
      </c>
      <c r="AP130" s="79" t="s">
        <v>176</v>
      </c>
      <c r="AQ130" s="79">
        <v>0</v>
      </c>
      <c r="AR130" s="79">
        <v>0</v>
      </c>
      <c r="AS130" s="79"/>
      <c r="AT130" s="79"/>
      <c r="AU130" s="79"/>
      <c r="AV130" s="79"/>
      <c r="AW130" s="79"/>
      <c r="AX130" s="79"/>
      <c r="AY130" s="79"/>
      <c r="AZ130" s="79"/>
      <c r="BA130">
        <v>4</v>
      </c>
      <c r="BB130" s="78" t="str">
        <f>REPLACE(INDEX(GroupVertices[Group],MATCH(Edges[[#This Row],[Vertex 1]],GroupVertices[Vertex],0)),1,1,"")</f>
        <v>6</v>
      </c>
      <c r="BC130" s="78" t="str">
        <f>REPLACE(INDEX(GroupVertices[Group],MATCH(Edges[[#This Row],[Vertex 2]],GroupVertices[Vertex],0)),1,1,"")</f>
        <v>2</v>
      </c>
      <c r="BD130" s="48">
        <v>1</v>
      </c>
      <c r="BE130" s="49">
        <v>5.2631578947368425</v>
      </c>
      <c r="BF130" s="48">
        <v>0</v>
      </c>
      <c r="BG130" s="49">
        <v>0</v>
      </c>
      <c r="BH130" s="48">
        <v>0</v>
      </c>
      <c r="BI130" s="49">
        <v>0</v>
      </c>
      <c r="BJ130" s="48">
        <v>18</v>
      </c>
      <c r="BK130" s="49">
        <v>94.73684210526316</v>
      </c>
      <c r="BL130" s="48">
        <v>19</v>
      </c>
    </row>
    <row r="131" spans="1:64" ht="15">
      <c r="A131" s="64" t="s">
        <v>232</v>
      </c>
      <c r="B131" s="64" t="s">
        <v>266</v>
      </c>
      <c r="C131" s="65" t="s">
        <v>1813</v>
      </c>
      <c r="D131" s="66">
        <v>10</v>
      </c>
      <c r="E131" s="67" t="s">
        <v>136</v>
      </c>
      <c r="F131" s="68">
        <v>25.5</v>
      </c>
      <c r="G131" s="65"/>
      <c r="H131" s="69"/>
      <c r="I131" s="70"/>
      <c r="J131" s="70"/>
      <c r="K131" s="34" t="s">
        <v>65</v>
      </c>
      <c r="L131" s="77">
        <v>131</v>
      </c>
      <c r="M131" s="77"/>
      <c r="N131" s="72"/>
      <c r="O131" s="79" t="s">
        <v>277</v>
      </c>
      <c r="P131" s="81">
        <v>43634.606354166666</v>
      </c>
      <c r="Q131" s="79" t="s">
        <v>283</v>
      </c>
      <c r="R131" s="79"/>
      <c r="S131" s="79"/>
      <c r="T131" s="79" t="s">
        <v>365</v>
      </c>
      <c r="U131" s="79"/>
      <c r="V131" s="82" t="s">
        <v>438</v>
      </c>
      <c r="W131" s="81">
        <v>43634.606354166666</v>
      </c>
      <c r="X131" s="82" t="s">
        <v>491</v>
      </c>
      <c r="Y131" s="79"/>
      <c r="Z131" s="79"/>
      <c r="AA131" s="85" t="s">
        <v>598</v>
      </c>
      <c r="AB131" s="79"/>
      <c r="AC131" s="79" t="b">
        <v>0</v>
      </c>
      <c r="AD131" s="79">
        <v>0</v>
      </c>
      <c r="AE131" s="85" t="s">
        <v>682</v>
      </c>
      <c r="AF131" s="79" t="b">
        <v>0</v>
      </c>
      <c r="AG131" s="79" t="s">
        <v>690</v>
      </c>
      <c r="AH131" s="79"/>
      <c r="AI131" s="85" t="s">
        <v>682</v>
      </c>
      <c r="AJ131" s="79" t="b">
        <v>0</v>
      </c>
      <c r="AK131" s="79">
        <v>2</v>
      </c>
      <c r="AL131" s="85" t="s">
        <v>600</v>
      </c>
      <c r="AM131" s="79" t="s">
        <v>696</v>
      </c>
      <c r="AN131" s="79" t="b">
        <v>0</v>
      </c>
      <c r="AO131" s="85" t="s">
        <v>600</v>
      </c>
      <c r="AP131" s="79" t="s">
        <v>176</v>
      </c>
      <c r="AQ131" s="79">
        <v>0</v>
      </c>
      <c r="AR131" s="79">
        <v>0</v>
      </c>
      <c r="AS131" s="79"/>
      <c r="AT131" s="79"/>
      <c r="AU131" s="79"/>
      <c r="AV131" s="79"/>
      <c r="AW131" s="79"/>
      <c r="AX131" s="79"/>
      <c r="AY131" s="79"/>
      <c r="AZ131" s="79"/>
      <c r="BA131">
        <v>2</v>
      </c>
      <c r="BB131" s="78" t="str">
        <f>REPLACE(INDEX(GroupVertices[Group],MATCH(Edges[[#This Row],[Vertex 1]],GroupVertices[Vertex],0)),1,1,"")</f>
        <v>6</v>
      </c>
      <c r="BC131" s="78" t="str">
        <f>REPLACE(INDEX(GroupVertices[Group],MATCH(Edges[[#This Row],[Vertex 2]],GroupVertices[Vertex],0)),1,1,"")</f>
        <v>1</v>
      </c>
      <c r="BD131" s="48">
        <v>0</v>
      </c>
      <c r="BE131" s="49">
        <v>0</v>
      </c>
      <c r="BF131" s="48">
        <v>1</v>
      </c>
      <c r="BG131" s="49">
        <v>5.2631578947368425</v>
      </c>
      <c r="BH131" s="48">
        <v>0</v>
      </c>
      <c r="BI131" s="49">
        <v>0</v>
      </c>
      <c r="BJ131" s="48">
        <v>18</v>
      </c>
      <c r="BK131" s="49">
        <v>94.73684210526316</v>
      </c>
      <c r="BL131" s="48">
        <v>19</v>
      </c>
    </row>
    <row r="132" spans="1:64" ht="15">
      <c r="A132" s="64" t="s">
        <v>232</v>
      </c>
      <c r="B132" s="64" t="s">
        <v>266</v>
      </c>
      <c r="C132" s="65" t="s">
        <v>1813</v>
      </c>
      <c r="D132" s="66">
        <v>10</v>
      </c>
      <c r="E132" s="67" t="s">
        <v>136</v>
      </c>
      <c r="F132" s="68">
        <v>25.5</v>
      </c>
      <c r="G132" s="65"/>
      <c r="H132" s="69"/>
      <c r="I132" s="70"/>
      <c r="J132" s="70"/>
      <c r="K132" s="34" t="s">
        <v>65</v>
      </c>
      <c r="L132" s="77">
        <v>132</v>
      </c>
      <c r="M132" s="77"/>
      <c r="N132" s="72"/>
      <c r="O132" s="79" t="s">
        <v>277</v>
      </c>
      <c r="P132" s="81">
        <v>43634.60670138889</v>
      </c>
      <c r="Q132" s="79" t="s">
        <v>290</v>
      </c>
      <c r="R132" s="79"/>
      <c r="S132" s="79"/>
      <c r="T132" s="79"/>
      <c r="U132" s="79"/>
      <c r="V132" s="82" t="s">
        <v>438</v>
      </c>
      <c r="W132" s="81">
        <v>43634.60670138889</v>
      </c>
      <c r="X132" s="82" t="s">
        <v>541</v>
      </c>
      <c r="Y132" s="79"/>
      <c r="Z132" s="79"/>
      <c r="AA132" s="85" t="s">
        <v>648</v>
      </c>
      <c r="AB132" s="79"/>
      <c r="AC132" s="79" t="b">
        <v>0</v>
      </c>
      <c r="AD132" s="79">
        <v>0</v>
      </c>
      <c r="AE132" s="85" t="s">
        <v>682</v>
      </c>
      <c r="AF132" s="79" t="b">
        <v>0</v>
      </c>
      <c r="AG132" s="79" t="s">
        <v>690</v>
      </c>
      <c r="AH132" s="79"/>
      <c r="AI132" s="85" t="s">
        <v>682</v>
      </c>
      <c r="AJ132" s="79" t="b">
        <v>0</v>
      </c>
      <c r="AK132" s="79">
        <v>5</v>
      </c>
      <c r="AL132" s="85" t="s">
        <v>650</v>
      </c>
      <c r="AM132" s="79" t="s">
        <v>696</v>
      </c>
      <c r="AN132" s="79" t="b">
        <v>0</v>
      </c>
      <c r="AO132" s="85" t="s">
        <v>650</v>
      </c>
      <c r="AP132" s="79" t="s">
        <v>176</v>
      </c>
      <c r="AQ132" s="79">
        <v>0</v>
      </c>
      <c r="AR132" s="79">
        <v>0</v>
      </c>
      <c r="AS132" s="79"/>
      <c r="AT132" s="79"/>
      <c r="AU132" s="79"/>
      <c r="AV132" s="79"/>
      <c r="AW132" s="79"/>
      <c r="AX132" s="79"/>
      <c r="AY132" s="79"/>
      <c r="AZ132" s="79"/>
      <c r="BA132">
        <v>2</v>
      </c>
      <c r="BB132" s="78" t="str">
        <f>REPLACE(INDEX(GroupVertices[Group],MATCH(Edges[[#This Row],[Vertex 1]],GroupVertices[Vertex],0)),1,1,"")</f>
        <v>6</v>
      </c>
      <c r="BC132" s="78" t="str">
        <f>REPLACE(INDEX(GroupVertices[Group],MATCH(Edges[[#This Row],[Vertex 2]],GroupVertices[Vertex],0)),1,1,"")</f>
        <v>1</v>
      </c>
      <c r="BD132" s="48">
        <v>0</v>
      </c>
      <c r="BE132" s="49">
        <v>0</v>
      </c>
      <c r="BF132" s="48">
        <v>1</v>
      </c>
      <c r="BG132" s="49">
        <v>5</v>
      </c>
      <c r="BH132" s="48">
        <v>0</v>
      </c>
      <c r="BI132" s="49">
        <v>0</v>
      </c>
      <c r="BJ132" s="48">
        <v>19</v>
      </c>
      <c r="BK132" s="49">
        <v>95</v>
      </c>
      <c r="BL132" s="48">
        <v>20</v>
      </c>
    </row>
    <row r="133" spans="1:64" ht="15">
      <c r="A133" s="64" t="s">
        <v>232</v>
      </c>
      <c r="B133" s="64" t="s">
        <v>239</v>
      </c>
      <c r="C133" s="65" t="s">
        <v>1816</v>
      </c>
      <c r="D133" s="66">
        <v>10</v>
      </c>
      <c r="E133" s="67" t="s">
        <v>136</v>
      </c>
      <c r="F133" s="68">
        <v>12.5</v>
      </c>
      <c r="G133" s="65"/>
      <c r="H133" s="69"/>
      <c r="I133" s="70"/>
      <c r="J133" s="70"/>
      <c r="K133" s="34" t="s">
        <v>65</v>
      </c>
      <c r="L133" s="77">
        <v>133</v>
      </c>
      <c r="M133" s="77"/>
      <c r="N133" s="72"/>
      <c r="O133" s="79" t="s">
        <v>277</v>
      </c>
      <c r="P133" s="81">
        <v>43634.61997685185</v>
      </c>
      <c r="Q133" s="79" t="s">
        <v>343</v>
      </c>
      <c r="R133" s="79"/>
      <c r="S133" s="79"/>
      <c r="T133" s="79" t="s">
        <v>380</v>
      </c>
      <c r="U133" s="79"/>
      <c r="V133" s="82" t="s">
        <v>438</v>
      </c>
      <c r="W133" s="81">
        <v>43634.61997685185</v>
      </c>
      <c r="X133" s="82" t="s">
        <v>554</v>
      </c>
      <c r="Y133" s="79"/>
      <c r="Z133" s="79"/>
      <c r="AA133" s="85" t="s">
        <v>661</v>
      </c>
      <c r="AB133" s="79"/>
      <c r="AC133" s="79" t="b">
        <v>0</v>
      </c>
      <c r="AD133" s="79">
        <v>7</v>
      </c>
      <c r="AE133" s="85" t="s">
        <v>682</v>
      </c>
      <c r="AF133" s="79" t="b">
        <v>0</v>
      </c>
      <c r="AG133" s="79" t="s">
        <v>690</v>
      </c>
      <c r="AH133" s="79"/>
      <c r="AI133" s="85" t="s">
        <v>682</v>
      </c>
      <c r="AJ133" s="79" t="b">
        <v>0</v>
      </c>
      <c r="AK133" s="79">
        <v>0</v>
      </c>
      <c r="AL133" s="85" t="s">
        <v>682</v>
      </c>
      <c r="AM133" s="79" t="s">
        <v>696</v>
      </c>
      <c r="AN133" s="79" t="b">
        <v>0</v>
      </c>
      <c r="AO133" s="85" t="s">
        <v>661</v>
      </c>
      <c r="AP133" s="79" t="s">
        <v>176</v>
      </c>
      <c r="AQ133" s="79">
        <v>0</v>
      </c>
      <c r="AR133" s="79">
        <v>0</v>
      </c>
      <c r="AS133" s="79" t="s">
        <v>705</v>
      </c>
      <c r="AT133" s="79" t="s">
        <v>706</v>
      </c>
      <c r="AU133" s="79" t="s">
        <v>707</v>
      </c>
      <c r="AV133" s="79" t="s">
        <v>709</v>
      </c>
      <c r="AW133" s="79" t="s">
        <v>711</v>
      </c>
      <c r="AX133" s="79" t="s">
        <v>712</v>
      </c>
      <c r="AY133" s="79" t="s">
        <v>714</v>
      </c>
      <c r="AZ133" s="82" t="s">
        <v>716</v>
      </c>
      <c r="BA133">
        <v>4</v>
      </c>
      <c r="BB133" s="78" t="str">
        <f>REPLACE(INDEX(GroupVertices[Group],MATCH(Edges[[#This Row],[Vertex 1]],GroupVertices[Vertex],0)),1,1,"")</f>
        <v>6</v>
      </c>
      <c r="BC133" s="78" t="str">
        <f>REPLACE(INDEX(GroupVertices[Group],MATCH(Edges[[#This Row],[Vertex 2]],GroupVertices[Vertex],0)),1,1,"")</f>
        <v>2</v>
      </c>
      <c r="BD133" s="48"/>
      <c r="BE133" s="49"/>
      <c r="BF133" s="48"/>
      <c r="BG133" s="49"/>
      <c r="BH133" s="48"/>
      <c r="BI133" s="49"/>
      <c r="BJ133" s="48"/>
      <c r="BK133" s="49"/>
      <c r="BL133" s="48"/>
    </row>
    <row r="134" spans="1:64" ht="15">
      <c r="A134" s="64" t="s">
        <v>232</v>
      </c>
      <c r="B134" s="64" t="s">
        <v>239</v>
      </c>
      <c r="C134" s="65" t="s">
        <v>1816</v>
      </c>
      <c r="D134" s="66">
        <v>10</v>
      </c>
      <c r="E134" s="67" t="s">
        <v>136</v>
      </c>
      <c r="F134" s="68">
        <v>12.5</v>
      </c>
      <c r="G134" s="65"/>
      <c r="H134" s="69"/>
      <c r="I134" s="70"/>
      <c r="J134" s="70"/>
      <c r="K134" s="34" t="s">
        <v>65</v>
      </c>
      <c r="L134" s="77">
        <v>134</v>
      </c>
      <c r="M134" s="77"/>
      <c r="N134" s="72"/>
      <c r="O134" s="79" t="s">
        <v>277</v>
      </c>
      <c r="P134" s="81">
        <v>43634.725497685184</v>
      </c>
      <c r="Q134" s="79" t="s">
        <v>344</v>
      </c>
      <c r="R134" s="79"/>
      <c r="S134" s="79"/>
      <c r="T134" s="79" t="s">
        <v>381</v>
      </c>
      <c r="U134" s="79"/>
      <c r="V134" s="82" t="s">
        <v>438</v>
      </c>
      <c r="W134" s="81">
        <v>43634.725497685184</v>
      </c>
      <c r="X134" s="82" t="s">
        <v>555</v>
      </c>
      <c r="Y134" s="79"/>
      <c r="Z134" s="79"/>
      <c r="AA134" s="85" t="s">
        <v>662</v>
      </c>
      <c r="AB134" s="79"/>
      <c r="AC134" s="79" t="b">
        <v>0</v>
      </c>
      <c r="AD134" s="79">
        <v>6</v>
      </c>
      <c r="AE134" s="85" t="s">
        <v>682</v>
      </c>
      <c r="AF134" s="79" t="b">
        <v>0</v>
      </c>
      <c r="AG134" s="79" t="s">
        <v>690</v>
      </c>
      <c r="AH134" s="79"/>
      <c r="AI134" s="85" t="s">
        <v>682</v>
      </c>
      <c r="AJ134" s="79" t="b">
        <v>0</v>
      </c>
      <c r="AK134" s="79">
        <v>1</v>
      </c>
      <c r="AL134" s="85" t="s">
        <v>682</v>
      </c>
      <c r="AM134" s="79" t="s">
        <v>696</v>
      </c>
      <c r="AN134" s="79" t="b">
        <v>0</v>
      </c>
      <c r="AO134" s="85" t="s">
        <v>662</v>
      </c>
      <c r="AP134" s="79" t="s">
        <v>176</v>
      </c>
      <c r="AQ134" s="79">
        <v>0</v>
      </c>
      <c r="AR134" s="79">
        <v>0</v>
      </c>
      <c r="AS134" s="79" t="s">
        <v>705</v>
      </c>
      <c r="AT134" s="79" t="s">
        <v>706</v>
      </c>
      <c r="AU134" s="79" t="s">
        <v>707</v>
      </c>
      <c r="AV134" s="79" t="s">
        <v>709</v>
      </c>
      <c r="AW134" s="79" t="s">
        <v>711</v>
      </c>
      <c r="AX134" s="79" t="s">
        <v>712</v>
      </c>
      <c r="AY134" s="79" t="s">
        <v>714</v>
      </c>
      <c r="AZ134" s="82" t="s">
        <v>716</v>
      </c>
      <c r="BA134">
        <v>4</v>
      </c>
      <c r="BB134" s="78" t="str">
        <f>REPLACE(INDEX(GroupVertices[Group],MATCH(Edges[[#This Row],[Vertex 1]],GroupVertices[Vertex],0)),1,1,"")</f>
        <v>6</v>
      </c>
      <c r="BC134" s="78" t="str">
        <f>REPLACE(INDEX(GroupVertices[Group],MATCH(Edges[[#This Row],[Vertex 2]],GroupVertices[Vertex],0)),1,1,"")</f>
        <v>2</v>
      </c>
      <c r="BD134" s="48"/>
      <c r="BE134" s="49"/>
      <c r="BF134" s="48"/>
      <c r="BG134" s="49"/>
      <c r="BH134" s="48"/>
      <c r="BI134" s="49"/>
      <c r="BJ134" s="48"/>
      <c r="BK134" s="49"/>
      <c r="BL134" s="48"/>
    </row>
    <row r="135" spans="1:64" ht="15">
      <c r="A135" s="64" t="s">
        <v>232</v>
      </c>
      <c r="B135" s="64" t="s">
        <v>257</v>
      </c>
      <c r="C135" s="65" t="s">
        <v>1812</v>
      </c>
      <c r="D135" s="66">
        <v>3</v>
      </c>
      <c r="E135" s="67" t="s">
        <v>132</v>
      </c>
      <c r="F135" s="68">
        <v>32</v>
      </c>
      <c r="G135" s="65"/>
      <c r="H135" s="69"/>
      <c r="I135" s="70"/>
      <c r="J135" s="70"/>
      <c r="K135" s="34" t="s">
        <v>66</v>
      </c>
      <c r="L135" s="77">
        <v>135</v>
      </c>
      <c r="M135" s="77"/>
      <c r="N135" s="72"/>
      <c r="O135" s="79" t="s">
        <v>277</v>
      </c>
      <c r="P135" s="81">
        <v>43634.725497685184</v>
      </c>
      <c r="Q135" s="79" t="s">
        <v>344</v>
      </c>
      <c r="R135" s="79"/>
      <c r="S135" s="79"/>
      <c r="T135" s="79" t="s">
        <v>381</v>
      </c>
      <c r="U135" s="79"/>
      <c r="V135" s="82" t="s">
        <v>438</v>
      </c>
      <c r="W135" s="81">
        <v>43634.725497685184</v>
      </c>
      <c r="X135" s="82" t="s">
        <v>555</v>
      </c>
      <c r="Y135" s="79"/>
      <c r="Z135" s="79"/>
      <c r="AA135" s="85" t="s">
        <v>662</v>
      </c>
      <c r="AB135" s="79"/>
      <c r="AC135" s="79" t="b">
        <v>0</v>
      </c>
      <c r="AD135" s="79">
        <v>6</v>
      </c>
      <c r="AE135" s="85" t="s">
        <v>682</v>
      </c>
      <c r="AF135" s="79" t="b">
        <v>0</v>
      </c>
      <c r="AG135" s="79" t="s">
        <v>690</v>
      </c>
      <c r="AH135" s="79"/>
      <c r="AI135" s="85" t="s">
        <v>682</v>
      </c>
      <c r="AJ135" s="79" t="b">
        <v>0</v>
      </c>
      <c r="AK135" s="79">
        <v>1</v>
      </c>
      <c r="AL135" s="85" t="s">
        <v>682</v>
      </c>
      <c r="AM135" s="79" t="s">
        <v>696</v>
      </c>
      <c r="AN135" s="79" t="b">
        <v>0</v>
      </c>
      <c r="AO135" s="85" t="s">
        <v>662</v>
      </c>
      <c r="AP135" s="79" t="s">
        <v>176</v>
      </c>
      <c r="AQ135" s="79">
        <v>0</v>
      </c>
      <c r="AR135" s="79">
        <v>0</v>
      </c>
      <c r="AS135" s="79" t="s">
        <v>705</v>
      </c>
      <c r="AT135" s="79" t="s">
        <v>706</v>
      </c>
      <c r="AU135" s="79" t="s">
        <v>707</v>
      </c>
      <c r="AV135" s="79" t="s">
        <v>709</v>
      </c>
      <c r="AW135" s="79" t="s">
        <v>711</v>
      </c>
      <c r="AX135" s="79" t="s">
        <v>712</v>
      </c>
      <c r="AY135" s="79" t="s">
        <v>714</v>
      </c>
      <c r="AZ135" s="82" t="s">
        <v>716</v>
      </c>
      <c r="BA135">
        <v>1</v>
      </c>
      <c r="BB135" s="78" t="str">
        <f>REPLACE(INDEX(GroupVertices[Group],MATCH(Edges[[#This Row],[Vertex 1]],GroupVertices[Vertex],0)),1,1,"")</f>
        <v>6</v>
      </c>
      <c r="BC135" s="78" t="str">
        <f>REPLACE(INDEX(GroupVertices[Group],MATCH(Edges[[#This Row],[Vertex 2]],GroupVertices[Vertex],0)),1,1,"")</f>
        <v>6</v>
      </c>
      <c r="BD135" s="48">
        <v>0</v>
      </c>
      <c r="BE135" s="49">
        <v>0</v>
      </c>
      <c r="BF135" s="48">
        <v>0</v>
      </c>
      <c r="BG135" s="49">
        <v>0</v>
      </c>
      <c r="BH135" s="48">
        <v>0</v>
      </c>
      <c r="BI135" s="49">
        <v>0</v>
      </c>
      <c r="BJ135" s="48">
        <v>12</v>
      </c>
      <c r="BK135" s="49">
        <v>100</v>
      </c>
      <c r="BL135" s="48">
        <v>12</v>
      </c>
    </row>
    <row r="136" spans="1:64" ht="15">
      <c r="A136" s="64" t="s">
        <v>257</v>
      </c>
      <c r="B136" s="64" t="s">
        <v>232</v>
      </c>
      <c r="C136" s="65" t="s">
        <v>1812</v>
      </c>
      <c r="D136" s="66">
        <v>3</v>
      </c>
      <c r="E136" s="67" t="s">
        <v>132</v>
      </c>
      <c r="F136" s="68">
        <v>32</v>
      </c>
      <c r="G136" s="65"/>
      <c r="H136" s="69"/>
      <c r="I136" s="70"/>
      <c r="J136" s="70"/>
      <c r="K136" s="34" t="s">
        <v>66</v>
      </c>
      <c r="L136" s="77">
        <v>136</v>
      </c>
      <c r="M136" s="77"/>
      <c r="N136" s="72"/>
      <c r="O136" s="79" t="s">
        <v>277</v>
      </c>
      <c r="P136" s="81">
        <v>43635.49350694445</v>
      </c>
      <c r="Q136" s="79" t="s">
        <v>345</v>
      </c>
      <c r="R136" s="79"/>
      <c r="S136" s="79"/>
      <c r="T136" s="79" t="s">
        <v>381</v>
      </c>
      <c r="U136" s="79"/>
      <c r="V136" s="82" t="s">
        <v>459</v>
      </c>
      <c r="W136" s="81">
        <v>43635.49350694445</v>
      </c>
      <c r="X136" s="82" t="s">
        <v>556</v>
      </c>
      <c r="Y136" s="79"/>
      <c r="Z136" s="79"/>
      <c r="AA136" s="85" t="s">
        <v>663</v>
      </c>
      <c r="AB136" s="79"/>
      <c r="AC136" s="79" t="b">
        <v>0</v>
      </c>
      <c r="AD136" s="79">
        <v>0</v>
      </c>
      <c r="AE136" s="85" t="s">
        <v>682</v>
      </c>
      <c r="AF136" s="79" t="b">
        <v>0</v>
      </c>
      <c r="AG136" s="79" t="s">
        <v>690</v>
      </c>
      <c r="AH136" s="79"/>
      <c r="AI136" s="85" t="s">
        <v>682</v>
      </c>
      <c r="AJ136" s="79" t="b">
        <v>0</v>
      </c>
      <c r="AK136" s="79">
        <v>1</v>
      </c>
      <c r="AL136" s="85" t="s">
        <v>662</v>
      </c>
      <c r="AM136" s="79" t="s">
        <v>699</v>
      </c>
      <c r="AN136" s="79" t="b">
        <v>0</v>
      </c>
      <c r="AO136" s="85" t="s">
        <v>662</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6</v>
      </c>
      <c r="BC136" s="78" t="str">
        <f>REPLACE(INDEX(GroupVertices[Group],MATCH(Edges[[#This Row],[Vertex 2]],GroupVertices[Vertex],0)),1,1,"")</f>
        <v>6</v>
      </c>
      <c r="BD136" s="48"/>
      <c r="BE136" s="49"/>
      <c r="BF136" s="48"/>
      <c r="BG136" s="49"/>
      <c r="BH136" s="48"/>
      <c r="BI136" s="49"/>
      <c r="BJ136" s="48"/>
      <c r="BK136" s="49"/>
      <c r="BL136" s="48"/>
    </row>
    <row r="137" spans="1:64" ht="15">
      <c r="A137" s="64" t="s">
        <v>257</v>
      </c>
      <c r="B137" s="64" t="s">
        <v>239</v>
      </c>
      <c r="C137" s="65" t="s">
        <v>1812</v>
      </c>
      <c r="D137" s="66">
        <v>3</v>
      </c>
      <c r="E137" s="67" t="s">
        <v>132</v>
      </c>
      <c r="F137" s="68">
        <v>32</v>
      </c>
      <c r="G137" s="65"/>
      <c r="H137" s="69"/>
      <c r="I137" s="70"/>
      <c r="J137" s="70"/>
      <c r="K137" s="34" t="s">
        <v>65</v>
      </c>
      <c r="L137" s="77">
        <v>137</v>
      </c>
      <c r="M137" s="77"/>
      <c r="N137" s="72"/>
      <c r="O137" s="79" t="s">
        <v>277</v>
      </c>
      <c r="P137" s="81">
        <v>43635.49350694445</v>
      </c>
      <c r="Q137" s="79" t="s">
        <v>345</v>
      </c>
      <c r="R137" s="79"/>
      <c r="S137" s="79"/>
      <c r="T137" s="79" t="s">
        <v>381</v>
      </c>
      <c r="U137" s="79"/>
      <c r="V137" s="82" t="s">
        <v>459</v>
      </c>
      <c r="W137" s="81">
        <v>43635.49350694445</v>
      </c>
      <c r="X137" s="82" t="s">
        <v>556</v>
      </c>
      <c r="Y137" s="79"/>
      <c r="Z137" s="79"/>
      <c r="AA137" s="85" t="s">
        <v>663</v>
      </c>
      <c r="AB137" s="79"/>
      <c r="AC137" s="79" t="b">
        <v>0</v>
      </c>
      <c r="AD137" s="79">
        <v>0</v>
      </c>
      <c r="AE137" s="85" t="s">
        <v>682</v>
      </c>
      <c r="AF137" s="79" t="b">
        <v>0</v>
      </c>
      <c r="AG137" s="79" t="s">
        <v>690</v>
      </c>
      <c r="AH137" s="79"/>
      <c r="AI137" s="85" t="s">
        <v>682</v>
      </c>
      <c r="AJ137" s="79" t="b">
        <v>0</v>
      </c>
      <c r="AK137" s="79">
        <v>1</v>
      </c>
      <c r="AL137" s="85" t="s">
        <v>662</v>
      </c>
      <c r="AM137" s="79" t="s">
        <v>699</v>
      </c>
      <c r="AN137" s="79" t="b">
        <v>0</v>
      </c>
      <c r="AO137" s="85" t="s">
        <v>662</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6</v>
      </c>
      <c r="BC137" s="78" t="str">
        <f>REPLACE(INDEX(GroupVertices[Group],MATCH(Edges[[#This Row],[Vertex 2]],GroupVertices[Vertex],0)),1,1,"")</f>
        <v>2</v>
      </c>
      <c r="BD137" s="48">
        <v>0</v>
      </c>
      <c r="BE137" s="49">
        <v>0</v>
      </c>
      <c r="BF137" s="48">
        <v>0</v>
      </c>
      <c r="BG137" s="49">
        <v>0</v>
      </c>
      <c r="BH137" s="48">
        <v>0</v>
      </c>
      <c r="BI137" s="49">
        <v>0</v>
      </c>
      <c r="BJ137" s="48">
        <v>14</v>
      </c>
      <c r="BK137" s="49">
        <v>100</v>
      </c>
      <c r="BL137" s="48">
        <v>14</v>
      </c>
    </row>
    <row r="138" spans="1:64" ht="15">
      <c r="A138" s="64" t="s">
        <v>224</v>
      </c>
      <c r="B138" s="64" t="s">
        <v>239</v>
      </c>
      <c r="C138" s="65" t="s">
        <v>1812</v>
      </c>
      <c r="D138" s="66">
        <v>3</v>
      </c>
      <c r="E138" s="67" t="s">
        <v>132</v>
      </c>
      <c r="F138" s="68">
        <v>32</v>
      </c>
      <c r="G138" s="65"/>
      <c r="H138" s="69"/>
      <c r="I138" s="70"/>
      <c r="J138" s="70"/>
      <c r="K138" s="34" t="s">
        <v>65</v>
      </c>
      <c r="L138" s="77">
        <v>138</v>
      </c>
      <c r="M138" s="77"/>
      <c r="N138" s="72"/>
      <c r="O138" s="79" t="s">
        <v>277</v>
      </c>
      <c r="P138" s="81">
        <v>43634.74313657408</v>
      </c>
      <c r="Q138" s="79" t="s">
        <v>287</v>
      </c>
      <c r="R138" s="79"/>
      <c r="S138" s="79"/>
      <c r="T138" s="79" t="s">
        <v>365</v>
      </c>
      <c r="U138" s="82" t="s">
        <v>388</v>
      </c>
      <c r="V138" s="82" t="s">
        <v>388</v>
      </c>
      <c r="W138" s="81">
        <v>43634.74313657408</v>
      </c>
      <c r="X138" s="82" t="s">
        <v>479</v>
      </c>
      <c r="Y138" s="79"/>
      <c r="Z138" s="79"/>
      <c r="AA138" s="85" t="s">
        <v>586</v>
      </c>
      <c r="AB138" s="79"/>
      <c r="AC138" s="79" t="b">
        <v>0</v>
      </c>
      <c r="AD138" s="79">
        <v>15</v>
      </c>
      <c r="AE138" s="85" t="s">
        <v>682</v>
      </c>
      <c r="AF138" s="79" t="b">
        <v>0</v>
      </c>
      <c r="AG138" s="79" t="s">
        <v>690</v>
      </c>
      <c r="AH138" s="79"/>
      <c r="AI138" s="85" t="s">
        <v>682</v>
      </c>
      <c r="AJ138" s="79" t="b">
        <v>0</v>
      </c>
      <c r="AK138" s="79">
        <v>3</v>
      </c>
      <c r="AL138" s="85" t="s">
        <v>682</v>
      </c>
      <c r="AM138" s="79" t="s">
        <v>697</v>
      </c>
      <c r="AN138" s="79" t="b">
        <v>0</v>
      </c>
      <c r="AO138" s="85" t="s">
        <v>586</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3</v>
      </c>
      <c r="BC138" s="78" t="str">
        <f>REPLACE(INDEX(GroupVertices[Group],MATCH(Edges[[#This Row],[Vertex 2]],GroupVertices[Vertex],0)),1,1,"")</f>
        <v>2</v>
      </c>
      <c r="BD138" s="48"/>
      <c r="BE138" s="49"/>
      <c r="BF138" s="48"/>
      <c r="BG138" s="49"/>
      <c r="BH138" s="48"/>
      <c r="BI138" s="49"/>
      <c r="BJ138" s="48"/>
      <c r="BK138" s="49"/>
      <c r="BL138" s="48"/>
    </row>
    <row r="139" spans="1:64" ht="15">
      <c r="A139" s="64" t="s">
        <v>258</v>
      </c>
      <c r="B139" s="64" t="s">
        <v>224</v>
      </c>
      <c r="C139" s="65" t="s">
        <v>1812</v>
      </c>
      <c r="D139" s="66">
        <v>3</v>
      </c>
      <c r="E139" s="67" t="s">
        <v>132</v>
      </c>
      <c r="F139" s="68">
        <v>32</v>
      </c>
      <c r="G139" s="65"/>
      <c r="H139" s="69"/>
      <c r="I139" s="70"/>
      <c r="J139" s="70"/>
      <c r="K139" s="34" t="s">
        <v>65</v>
      </c>
      <c r="L139" s="77">
        <v>139</v>
      </c>
      <c r="M139" s="77"/>
      <c r="N139" s="72"/>
      <c r="O139" s="79" t="s">
        <v>277</v>
      </c>
      <c r="P139" s="81">
        <v>43635.5630787037</v>
      </c>
      <c r="Q139" s="79" t="s">
        <v>305</v>
      </c>
      <c r="R139" s="79"/>
      <c r="S139" s="79"/>
      <c r="T139" s="79"/>
      <c r="U139" s="79"/>
      <c r="V139" s="82" t="s">
        <v>460</v>
      </c>
      <c r="W139" s="81">
        <v>43635.5630787037</v>
      </c>
      <c r="X139" s="82" t="s">
        <v>558</v>
      </c>
      <c r="Y139" s="79"/>
      <c r="Z139" s="79"/>
      <c r="AA139" s="85" t="s">
        <v>665</v>
      </c>
      <c r="AB139" s="79"/>
      <c r="AC139" s="79" t="b">
        <v>0</v>
      </c>
      <c r="AD139" s="79">
        <v>0</v>
      </c>
      <c r="AE139" s="85" t="s">
        <v>682</v>
      </c>
      <c r="AF139" s="79" t="b">
        <v>0</v>
      </c>
      <c r="AG139" s="79" t="s">
        <v>690</v>
      </c>
      <c r="AH139" s="79"/>
      <c r="AI139" s="85" t="s">
        <v>682</v>
      </c>
      <c r="AJ139" s="79" t="b">
        <v>0</v>
      </c>
      <c r="AK139" s="79">
        <v>3</v>
      </c>
      <c r="AL139" s="85" t="s">
        <v>586</v>
      </c>
      <c r="AM139" s="79" t="s">
        <v>700</v>
      </c>
      <c r="AN139" s="79" t="b">
        <v>0</v>
      </c>
      <c r="AO139" s="85" t="s">
        <v>586</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3</v>
      </c>
      <c r="BC139" s="78" t="str">
        <f>REPLACE(INDEX(GroupVertices[Group],MATCH(Edges[[#This Row],[Vertex 2]],GroupVertices[Vertex],0)),1,1,"")</f>
        <v>3</v>
      </c>
      <c r="BD139" s="48">
        <v>1</v>
      </c>
      <c r="BE139" s="49">
        <v>5</v>
      </c>
      <c r="BF139" s="48">
        <v>0</v>
      </c>
      <c r="BG139" s="49">
        <v>0</v>
      </c>
      <c r="BH139" s="48">
        <v>0</v>
      </c>
      <c r="BI139" s="49">
        <v>0</v>
      </c>
      <c r="BJ139" s="48">
        <v>19</v>
      </c>
      <c r="BK139" s="49">
        <v>95</v>
      </c>
      <c r="BL139" s="48">
        <v>20</v>
      </c>
    </row>
    <row r="140" spans="1:64" ht="15">
      <c r="A140" s="64" t="s">
        <v>259</v>
      </c>
      <c r="B140" s="64" t="s">
        <v>239</v>
      </c>
      <c r="C140" s="65" t="s">
        <v>1812</v>
      </c>
      <c r="D140" s="66">
        <v>3</v>
      </c>
      <c r="E140" s="67" t="s">
        <v>132</v>
      </c>
      <c r="F140" s="68">
        <v>32</v>
      </c>
      <c r="G140" s="65"/>
      <c r="H140" s="69"/>
      <c r="I140" s="70"/>
      <c r="J140" s="70"/>
      <c r="K140" s="34" t="s">
        <v>66</v>
      </c>
      <c r="L140" s="77">
        <v>140</v>
      </c>
      <c r="M140" s="77"/>
      <c r="N140" s="72"/>
      <c r="O140" s="79" t="s">
        <v>277</v>
      </c>
      <c r="P140" s="81">
        <v>43634.604525462964</v>
      </c>
      <c r="Q140" s="79" t="s">
        <v>346</v>
      </c>
      <c r="R140" s="82" t="s">
        <v>362</v>
      </c>
      <c r="S140" s="79" t="s">
        <v>364</v>
      </c>
      <c r="T140" s="79" t="s">
        <v>382</v>
      </c>
      <c r="U140" s="79"/>
      <c r="V140" s="82" t="s">
        <v>461</v>
      </c>
      <c r="W140" s="81">
        <v>43634.604525462964</v>
      </c>
      <c r="X140" s="82" t="s">
        <v>559</v>
      </c>
      <c r="Y140" s="79"/>
      <c r="Z140" s="79"/>
      <c r="AA140" s="85" t="s">
        <v>666</v>
      </c>
      <c r="AB140" s="79"/>
      <c r="AC140" s="79" t="b">
        <v>0</v>
      </c>
      <c r="AD140" s="79">
        <v>10</v>
      </c>
      <c r="AE140" s="85" t="s">
        <v>682</v>
      </c>
      <c r="AF140" s="79" t="b">
        <v>1</v>
      </c>
      <c r="AG140" s="79" t="s">
        <v>690</v>
      </c>
      <c r="AH140" s="79"/>
      <c r="AI140" s="85" t="s">
        <v>670</v>
      </c>
      <c r="AJ140" s="79" t="b">
        <v>0</v>
      </c>
      <c r="AK140" s="79">
        <v>2</v>
      </c>
      <c r="AL140" s="85" t="s">
        <v>682</v>
      </c>
      <c r="AM140" s="79" t="s">
        <v>696</v>
      </c>
      <c r="AN140" s="79" t="b">
        <v>0</v>
      </c>
      <c r="AO140" s="85" t="s">
        <v>666</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2</v>
      </c>
      <c r="BC140" s="78" t="str">
        <f>REPLACE(INDEX(GroupVertices[Group],MATCH(Edges[[#This Row],[Vertex 2]],GroupVertices[Vertex],0)),1,1,"")</f>
        <v>2</v>
      </c>
      <c r="BD140" s="48">
        <v>1</v>
      </c>
      <c r="BE140" s="49">
        <v>9.090909090909092</v>
      </c>
      <c r="BF140" s="48">
        <v>0</v>
      </c>
      <c r="BG140" s="49">
        <v>0</v>
      </c>
      <c r="BH140" s="48">
        <v>0</v>
      </c>
      <c r="BI140" s="49">
        <v>0</v>
      </c>
      <c r="BJ140" s="48">
        <v>10</v>
      </c>
      <c r="BK140" s="49">
        <v>90.9090909090909</v>
      </c>
      <c r="BL140" s="48">
        <v>11</v>
      </c>
    </row>
    <row r="141" spans="1:64" ht="15">
      <c r="A141" s="64" t="s">
        <v>239</v>
      </c>
      <c r="B141" s="64" t="s">
        <v>259</v>
      </c>
      <c r="C141" s="65" t="s">
        <v>1812</v>
      </c>
      <c r="D141" s="66">
        <v>3</v>
      </c>
      <c r="E141" s="67" t="s">
        <v>132</v>
      </c>
      <c r="F141" s="68">
        <v>32</v>
      </c>
      <c r="G141" s="65"/>
      <c r="H141" s="69"/>
      <c r="I141" s="70"/>
      <c r="J141" s="70"/>
      <c r="K141" s="34" t="s">
        <v>66</v>
      </c>
      <c r="L141" s="77">
        <v>141</v>
      </c>
      <c r="M141" s="77"/>
      <c r="N141" s="72"/>
      <c r="O141" s="79" t="s">
        <v>277</v>
      </c>
      <c r="P141" s="81">
        <v>43634.610601851855</v>
      </c>
      <c r="Q141" s="79" t="s">
        <v>347</v>
      </c>
      <c r="R141" s="79"/>
      <c r="S141" s="79"/>
      <c r="T141" s="79" t="s">
        <v>382</v>
      </c>
      <c r="U141" s="79"/>
      <c r="V141" s="82" t="s">
        <v>443</v>
      </c>
      <c r="W141" s="81">
        <v>43634.610601851855</v>
      </c>
      <c r="X141" s="82" t="s">
        <v>560</v>
      </c>
      <c r="Y141" s="79"/>
      <c r="Z141" s="79"/>
      <c r="AA141" s="85" t="s">
        <v>667</v>
      </c>
      <c r="AB141" s="79"/>
      <c r="AC141" s="79" t="b">
        <v>0</v>
      </c>
      <c r="AD141" s="79">
        <v>0</v>
      </c>
      <c r="AE141" s="85" t="s">
        <v>682</v>
      </c>
      <c r="AF141" s="79" t="b">
        <v>1</v>
      </c>
      <c r="AG141" s="79" t="s">
        <v>690</v>
      </c>
      <c r="AH141" s="79"/>
      <c r="AI141" s="85" t="s">
        <v>670</v>
      </c>
      <c r="AJ141" s="79" t="b">
        <v>0</v>
      </c>
      <c r="AK141" s="79">
        <v>2</v>
      </c>
      <c r="AL141" s="85" t="s">
        <v>666</v>
      </c>
      <c r="AM141" s="79" t="s">
        <v>697</v>
      </c>
      <c r="AN141" s="79" t="b">
        <v>0</v>
      </c>
      <c r="AO141" s="85" t="s">
        <v>666</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2</v>
      </c>
      <c r="BC141" s="78" t="str">
        <f>REPLACE(INDEX(GroupVertices[Group],MATCH(Edges[[#This Row],[Vertex 2]],GroupVertices[Vertex],0)),1,1,"")</f>
        <v>2</v>
      </c>
      <c r="BD141" s="48">
        <v>1</v>
      </c>
      <c r="BE141" s="49">
        <v>7.6923076923076925</v>
      </c>
      <c r="BF141" s="48">
        <v>0</v>
      </c>
      <c r="BG141" s="49">
        <v>0</v>
      </c>
      <c r="BH141" s="48">
        <v>0</v>
      </c>
      <c r="BI141" s="49">
        <v>0</v>
      </c>
      <c r="BJ141" s="48">
        <v>12</v>
      </c>
      <c r="BK141" s="49">
        <v>92.3076923076923</v>
      </c>
      <c r="BL141" s="48">
        <v>13</v>
      </c>
    </row>
    <row r="142" spans="1:64" ht="15">
      <c r="A142" s="64" t="s">
        <v>260</v>
      </c>
      <c r="B142" s="64" t="s">
        <v>259</v>
      </c>
      <c r="C142" s="65" t="s">
        <v>1812</v>
      </c>
      <c r="D142" s="66">
        <v>3</v>
      </c>
      <c r="E142" s="67" t="s">
        <v>132</v>
      </c>
      <c r="F142" s="68">
        <v>32</v>
      </c>
      <c r="G142" s="65"/>
      <c r="H142" s="69"/>
      <c r="I142" s="70"/>
      <c r="J142" s="70"/>
      <c r="K142" s="34" t="s">
        <v>65</v>
      </c>
      <c r="L142" s="77">
        <v>142</v>
      </c>
      <c r="M142" s="77"/>
      <c r="N142" s="72"/>
      <c r="O142" s="79" t="s">
        <v>277</v>
      </c>
      <c r="P142" s="81">
        <v>43635.66008101852</v>
      </c>
      <c r="Q142" s="79" t="s">
        <v>347</v>
      </c>
      <c r="R142" s="79"/>
      <c r="S142" s="79"/>
      <c r="T142" s="79" t="s">
        <v>382</v>
      </c>
      <c r="U142" s="79"/>
      <c r="V142" s="82" t="s">
        <v>462</v>
      </c>
      <c r="W142" s="81">
        <v>43635.66008101852</v>
      </c>
      <c r="X142" s="82" t="s">
        <v>561</v>
      </c>
      <c r="Y142" s="79"/>
      <c r="Z142" s="79"/>
      <c r="AA142" s="85" t="s">
        <v>668</v>
      </c>
      <c r="AB142" s="79"/>
      <c r="AC142" s="79" t="b">
        <v>0</v>
      </c>
      <c r="AD142" s="79">
        <v>0</v>
      </c>
      <c r="AE142" s="85" t="s">
        <v>682</v>
      </c>
      <c r="AF142" s="79" t="b">
        <v>1</v>
      </c>
      <c r="AG142" s="79" t="s">
        <v>690</v>
      </c>
      <c r="AH142" s="79"/>
      <c r="AI142" s="85" t="s">
        <v>670</v>
      </c>
      <c r="AJ142" s="79" t="b">
        <v>0</v>
      </c>
      <c r="AK142" s="79">
        <v>2</v>
      </c>
      <c r="AL142" s="85" t="s">
        <v>666</v>
      </c>
      <c r="AM142" s="79" t="s">
        <v>696</v>
      </c>
      <c r="AN142" s="79" t="b">
        <v>0</v>
      </c>
      <c r="AO142" s="85" t="s">
        <v>666</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2</v>
      </c>
      <c r="BC142" s="78" t="str">
        <f>REPLACE(INDEX(GroupVertices[Group],MATCH(Edges[[#This Row],[Vertex 2]],GroupVertices[Vertex],0)),1,1,"")</f>
        <v>2</v>
      </c>
      <c r="BD142" s="48"/>
      <c r="BE142" s="49"/>
      <c r="BF142" s="48"/>
      <c r="BG142" s="49"/>
      <c r="BH142" s="48"/>
      <c r="BI142" s="49"/>
      <c r="BJ142" s="48"/>
      <c r="BK142" s="49"/>
      <c r="BL142" s="48"/>
    </row>
    <row r="143" spans="1:64" ht="15">
      <c r="A143" s="64" t="s">
        <v>239</v>
      </c>
      <c r="B143" s="64" t="s">
        <v>266</v>
      </c>
      <c r="C143" s="65" t="s">
        <v>1813</v>
      </c>
      <c r="D143" s="66">
        <v>10</v>
      </c>
      <c r="E143" s="67" t="s">
        <v>136</v>
      </c>
      <c r="F143" s="68">
        <v>25.5</v>
      </c>
      <c r="G143" s="65"/>
      <c r="H143" s="69"/>
      <c r="I143" s="70"/>
      <c r="J143" s="70"/>
      <c r="K143" s="34" t="s">
        <v>65</v>
      </c>
      <c r="L143" s="77">
        <v>143</v>
      </c>
      <c r="M143" s="77"/>
      <c r="N143" s="72"/>
      <c r="O143" s="79" t="s">
        <v>277</v>
      </c>
      <c r="P143" s="81">
        <v>43634.57613425926</v>
      </c>
      <c r="Q143" s="79" t="s">
        <v>348</v>
      </c>
      <c r="R143" s="79"/>
      <c r="S143" s="79"/>
      <c r="T143" s="79" t="s">
        <v>365</v>
      </c>
      <c r="U143" s="82" t="s">
        <v>418</v>
      </c>
      <c r="V143" s="82" t="s">
        <v>418</v>
      </c>
      <c r="W143" s="81">
        <v>43634.57613425926</v>
      </c>
      <c r="X143" s="82" t="s">
        <v>562</v>
      </c>
      <c r="Y143" s="79"/>
      <c r="Z143" s="79"/>
      <c r="AA143" s="85" t="s">
        <v>669</v>
      </c>
      <c r="AB143" s="79"/>
      <c r="AC143" s="79" t="b">
        <v>0</v>
      </c>
      <c r="AD143" s="79">
        <v>4</v>
      </c>
      <c r="AE143" s="85" t="s">
        <v>682</v>
      </c>
      <c r="AF143" s="79" t="b">
        <v>0</v>
      </c>
      <c r="AG143" s="79" t="s">
        <v>690</v>
      </c>
      <c r="AH143" s="79"/>
      <c r="AI143" s="85" t="s">
        <v>682</v>
      </c>
      <c r="AJ143" s="79" t="b">
        <v>0</v>
      </c>
      <c r="AK143" s="79">
        <v>1</v>
      </c>
      <c r="AL143" s="85" t="s">
        <v>682</v>
      </c>
      <c r="AM143" s="79" t="s">
        <v>697</v>
      </c>
      <c r="AN143" s="79" t="b">
        <v>0</v>
      </c>
      <c r="AO143" s="85" t="s">
        <v>669</v>
      </c>
      <c r="AP143" s="79" t="s">
        <v>176</v>
      </c>
      <c r="AQ143" s="79">
        <v>0</v>
      </c>
      <c r="AR143" s="79">
        <v>0</v>
      </c>
      <c r="AS143" s="79"/>
      <c r="AT143" s="79"/>
      <c r="AU143" s="79"/>
      <c r="AV143" s="79"/>
      <c r="AW143" s="79"/>
      <c r="AX143" s="79"/>
      <c r="AY143" s="79"/>
      <c r="AZ143" s="79"/>
      <c r="BA143">
        <v>2</v>
      </c>
      <c r="BB143" s="78" t="str">
        <f>REPLACE(INDEX(GroupVertices[Group],MATCH(Edges[[#This Row],[Vertex 1]],GroupVertices[Vertex],0)),1,1,"")</f>
        <v>2</v>
      </c>
      <c r="BC143" s="78" t="str">
        <f>REPLACE(INDEX(GroupVertices[Group],MATCH(Edges[[#This Row],[Vertex 2]],GroupVertices[Vertex],0)),1,1,"")</f>
        <v>1</v>
      </c>
      <c r="BD143" s="48">
        <v>0</v>
      </c>
      <c r="BE143" s="49">
        <v>0</v>
      </c>
      <c r="BF143" s="48">
        <v>1</v>
      </c>
      <c r="BG143" s="49">
        <v>5.2631578947368425</v>
      </c>
      <c r="BH143" s="48">
        <v>0</v>
      </c>
      <c r="BI143" s="49">
        <v>0</v>
      </c>
      <c r="BJ143" s="48">
        <v>18</v>
      </c>
      <c r="BK143" s="49">
        <v>94.73684210526316</v>
      </c>
      <c r="BL143" s="48">
        <v>19</v>
      </c>
    </row>
    <row r="144" spans="1:64" ht="15">
      <c r="A144" s="64" t="s">
        <v>239</v>
      </c>
      <c r="B144" s="64" t="s">
        <v>266</v>
      </c>
      <c r="C144" s="65" t="s">
        <v>1813</v>
      </c>
      <c r="D144" s="66">
        <v>10</v>
      </c>
      <c r="E144" s="67" t="s">
        <v>136</v>
      </c>
      <c r="F144" s="68">
        <v>25.5</v>
      </c>
      <c r="G144" s="65"/>
      <c r="H144" s="69"/>
      <c r="I144" s="70"/>
      <c r="J144" s="70"/>
      <c r="K144" s="34" t="s">
        <v>65</v>
      </c>
      <c r="L144" s="77">
        <v>144</v>
      </c>
      <c r="M144" s="77"/>
      <c r="N144" s="72"/>
      <c r="O144" s="79" t="s">
        <v>277</v>
      </c>
      <c r="P144" s="81">
        <v>43634.591099537036</v>
      </c>
      <c r="Q144" s="79" t="s">
        <v>349</v>
      </c>
      <c r="R144" s="79"/>
      <c r="S144" s="79"/>
      <c r="T144" s="79" t="s">
        <v>365</v>
      </c>
      <c r="U144" s="82" t="s">
        <v>419</v>
      </c>
      <c r="V144" s="82" t="s">
        <v>419</v>
      </c>
      <c r="W144" s="81">
        <v>43634.591099537036</v>
      </c>
      <c r="X144" s="82" t="s">
        <v>563</v>
      </c>
      <c r="Y144" s="79"/>
      <c r="Z144" s="79"/>
      <c r="AA144" s="85" t="s">
        <v>670</v>
      </c>
      <c r="AB144" s="79"/>
      <c r="AC144" s="79" t="b">
        <v>0</v>
      </c>
      <c r="AD144" s="79">
        <v>5</v>
      </c>
      <c r="AE144" s="85" t="s">
        <v>682</v>
      </c>
      <c r="AF144" s="79" t="b">
        <v>0</v>
      </c>
      <c r="AG144" s="79" t="s">
        <v>690</v>
      </c>
      <c r="AH144" s="79"/>
      <c r="AI144" s="85" t="s">
        <v>682</v>
      </c>
      <c r="AJ144" s="79" t="b">
        <v>0</v>
      </c>
      <c r="AK144" s="79">
        <v>0</v>
      </c>
      <c r="AL144" s="85" t="s">
        <v>682</v>
      </c>
      <c r="AM144" s="79" t="s">
        <v>697</v>
      </c>
      <c r="AN144" s="79" t="b">
        <v>0</v>
      </c>
      <c r="AO144" s="85" t="s">
        <v>670</v>
      </c>
      <c r="AP144" s="79" t="s">
        <v>176</v>
      </c>
      <c r="AQ144" s="79">
        <v>0</v>
      </c>
      <c r="AR144" s="79">
        <v>0</v>
      </c>
      <c r="AS144" s="79"/>
      <c r="AT144" s="79"/>
      <c r="AU144" s="79"/>
      <c r="AV144" s="79"/>
      <c r="AW144" s="79"/>
      <c r="AX144" s="79"/>
      <c r="AY144" s="79"/>
      <c r="AZ144" s="79"/>
      <c r="BA144">
        <v>2</v>
      </c>
      <c r="BB144" s="78" t="str">
        <f>REPLACE(INDEX(GroupVertices[Group],MATCH(Edges[[#This Row],[Vertex 1]],GroupVertices[Vertex],0)),1,1,"")</f>
        <v>2</v>
      </c>
      <c r="BC144" s="78" t="str">
        <f>REPLACE(INDEX(GroupVertices[Group],MATCH(Edges[[#This Row],[Vertex 2]],GroupVertices[Vertex],0)),1,1,"")</f>
        <v>1</v>
      </c>
      <c r="BD144" s="48">
        <v>2</v>
      </c>
      <c r="BE144" s="49">
        <v>8.695652173913043</v>
      </c>
      <c r="BF144" s="48">
        <v>0</v>
      </c>
      <c r="BG144" s="49">
        <v>0</v>
      </c>
      <c r="BH144" s="48">
        <v>0</v>
      </c>
      <c r="BI144" s="49">
        <v>0</v>
      </c>
      <c r="BJ144" s="48">
        <v>21</v>
      </c>
      <c r="BK144" s="49">
        <v>91.30434782608695</v>
      </c>
      <c r="BL144" s="48">
        <v>23</v>
      </c>
    </row>
    <row r="145" spans="1:64" ht="15">
      <c r="A145" s="64" t="s">
        <v>260</v>
      </c>
      <c r="B145" s="64" t="s">
        <v>266</v>
      </c>
      <c r="C145" s="65" t="s">
        <v>1812</v>
      </c>
      <c r="D145" s="66">
        <v>3</v>
      </c>
      <c r="E145" s="67" t="s">
        <v>132</v>
      </c>
      <c r="F145" s="68">
        <v>32</v>
      </c>
      <c r="G145" s="65"/>
      <c r="H145" s="69"/>
      <c r="I145" s="70"/>
      <c r="J145" s="70"/>
      <c r="K145" s="34" t="s">
        <v>65</v>
      </c>
      <c r="L145" s="77">
        <v>145</v>
      </c>
      <c r="M145" s="77"/>
      <c r="N145" s="72"/>
      <c r="O145" s="79" t="s">
        <v>277</v>
      </c>
      <c r="P145" s="81">
        <v>43635.660162037035</v>
      </c>
      <c r="Q145" s="79" t="s">
        <v>350</v>
      </c>
      <c r="R145" s="79"/>
      <c r="S145" s="79"/>
      <c r="T145" s="79"/>
      <c r="U145" s="79"/>
      <c r="V145" s="82" t="s">
        <v>462</v>
      </c>
      <c r="W145" s="81">
        <v>43635.660162037035</v>
      </c>
      <c r="X145" s="82" t="s">
        <v>564</v>
      </c>
      <c r="Y145" s="79"/>
      <c r="Z145" s="79"/>
      <c r="AA145" s="85" t="s">
        <v>671</v>
      </c>
      <c r="AB145" s="79"/>
      <c r="AC145" s="79" t="b">
        <v>0</v>
      </c>
      <c r="AD145" s="79">
        <v>0</v>
      </c>
      <c r="AE145" s="85" t="s">
        <v>682</v>
      </c>
      <c r="AF145" s="79" t="b">
        <v>0</v>
      </c>
      <c r="AG145" s="79" t="s">
        <v>690</v>
      </c>
      <c r="AH145" s="79"/>
      <c r="AI145" s="85" t="s">
        <v>682</v>
      </c>
      <c r="AJ145" s="79" t="b">
        <v>0</v>
      </c>
      <c r="AK145" s="79">
        <v>0</v>
      </c>
      <c r="AL145" s="85" t="s">
        <v>670</v>
      </c>
      <c r="AM145" s="79" t="s">
        <v>696</v>
      </c>
      <c r="AN145" s="79" t="b">
        <v>0</v>
      </c>
      <c r="AO145" s="85" t="s">
        <v>670</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2</v>
      </c>
      <c r="BC145" s="78" t="str">
        <f>REPLACE(INDEX(GroupVertices[Group],MATCH(Edges[[#This Row],[Vertex 2]],GroupVertices[Vertex],0)),1,1,"")</f>
        <v>1</v>
      </c>
      <c r="BD145" s="48"/>
      <c r="BE145" s="49"/>
      <c r="BF145" s="48"/>
      <c r="BG145" s="49"/>
      <c r="BH145" s="48"/>
      <c r="BI145" s="49"/>
      <c r="BJ145" s="48"/>
      <c r="BK145" s="49"/>
      <c r="BL145" s="48"/>
    </row>
    <row r="146" spans="1:64" ht="15">
      <c r="A146" s="64" t="s">
        <v>260</v>
      </c>
      <c r="B146" s="64" t="s">
        <v>239</v>
      </c>
      <c r="C146" s="65" t="s">
        <v>1813</v>
      </c>
      <c r="D146" s="66">
        <v>10</v>
      </c>
      <c r="E146" s="67" t="s">
        <v>136</v>
      </c>
      <c r="F146" s="68">
        <v>25.5</v>
      </c>
      <c r="G146" s="65"/>
      <c r="H146" s="69"/>
      <c r="I146" s="70"/>
      <c r="J146" s="70"/>
      <c r="K146" s="34" t="s">
        <v>65</v>
      </c>
      <c r="L146" s="77">
        <v>146</v>
      </c>
      <c r="M146" s="77"/>
      <c r="N146" s="72"/>
      <c r="O146" s="79" t="s">
        <v>277</v>
      </c>
      <c r="P146" s="81">
        <v>43635.66008101852</v>
      </c>
      <c r="Q146" s="79" t="s">
        <v>347</v>
      </c>
      <c r="R146" s="79"/>
      <c r="S146" s="79"/>
      <c r="T146" s="79" t="s">
        <v>382</v>
      </c>
      <c r="U146" s="79"/>
      <c r="V146" s="82" t="s">
        <v>462</v>
      </c>
      <c r="W146" s="81">
        <v>43635.66008101852</v>
      </c>
      <c r="X146" s="82" t="s">
        <v>561</v>
      </c>
      <c r="Y146" s="79"/>
      <c r="Z146" s="79"/>
      <c r="AA146" s="85" t="s">
        <v>668</v>
      </c>
      <c r="AB146" s="79"/>
      <c r="AC146" s="79" t="b">
        <v>0</v>
      </c>
      <c r="AD146" s="79">
        <v>0</v>
      </c>
      <c r="AE146" s="85" t="s">
        <v>682</v>
      </c>
      <c r="AF146" s="79" t="b">
        <v>1</v>
      </c>
      <c r="AG146" s="79" t="s">
        <v>690</v>
      </c>
      <c r="AH146" s="79"/>
      <c r="AI146" s="85" t="s">
        <v>670</v>
      </c>
      <c r="AJ146" s="79" t="b">
        <v>0</v>
      </c>
      <c r="AK146" s="79">
        <v>2</v>
      </c>
      <c r="AL146" s="85" t="s">
        <v>666</v>
      </c>
      <c r="AM146" s="79" t="s">
        <v>696</v>
      </c>
      <c r="AN146" s="79" t="b">
        <v>0</v>
      </c>
      <c r="AO146" s="85" t="s">
        <v>666</v>
      </c>
      <c r="AP146" s="79" t="s">
        <v>176</v>
      </c>
      <c r="AQ146" s="79">
        <v>0</v>
      </c>
      <c r="AR146" s="79">
        <v>0</v>
      </c>
      <c r="AS146" s="79"/>
      <c r="AT146" s="79"/>
      <c r="AU146" s="79"/>
      <c r="AV146" s="79"/>
      <c r="AW146" s="79"/>
      <c r="AX146" s="79"/>
      <c r="AY146" s="79"/>
      <c r="AZ146" s="79"/>
      <c r="BA146">
        <v>2</v>
      </c>
      <c r="BB146" s="78" t="str">
        <f>REPLACE(INDEX(GroupVertices[Group],MATCH(Edges[[#This Row],[Vertex 1]],GroupVertices[Vertex],0)),1,1,"")</f>
        <v>2</v>
      </c>
      <c r="BC146" s="78" t="str">
        <f>REPLACE(INDEX(GroupVertices[Group],MATCH(Edges[[#This Row],[Vertex 2]],GroupVertices[Vertex],0)),1,1,"")</f>
        <v>2</v>
      </c>
      <c r="BD146" s="48">
        <v>1</v>
      </c>
      <c r="BE146" s="49">
        <v>7.6923076923076925</v>
      </c>
      <c r="BF146" s="48">
        <v>0</v>
      </c>
      <c r="BG146" s="49">
        <v>0</v>
      </c>
      <c r="BH146" s="48">
        <v>0</v>
      </c>
      <c r="BI146" s="49">
        <v>0</v>
      </c>
      <c r="BJ146" s="48">
        <v>12</v>
      </c>
      <c r="BK146" s="49">
        <v>92.3076923076923</v>
      </c>
      <c r="BL146" s="48">
        <v>13</v>
      </c>
    </row>
    <row r="147" spans="1:64" ht="15">
      <c r="A147" s="64" t="s">
        <v>260</v>
      </c>
      <c r="B147" s="64" t="s">
        <v>239</v>
      </c>
      <c r="C147" s="65" t="s">
        <v>1813</v>
      </c>
      <c r="D147" s="66">
        <v>10</v>
      </c>
      <c r="E147" s="67" t="s">
        <v>136</v>
      </c>
      <c r="F147" s="68">
        <v>25.5</v>
      </c>
      <c r="G147" s="65"/>
      <c r="H147" s="69"/>
      <c r="I147" s="70"/>
      <c r="J147" s="70"/>
      <c r="K147" s="34" t="s">
        <v>65</v>
      </c>
      <c r="L147" s="77">
        <v>147</v>
      </c>
      <c r="M147" s="77"/>
      <c r="N147" s="72"/>
      <c r="O147" s="79" t="s">
        <v>277</v>
      </c>
      <c r="P147" s="81">
        <v>43635.660162037035</v>
      </c>
      <c r="Q147" s="79" t="s">
        <v>350</v>
      </c>
      <c r="R147" s="79"/>
      <c r="S147" s="79"/>
      <c r="T147" s="79"/>
      <c r="U147" s="79"/>
      <c r="V147" s="82" t="s">
        <v>462</v>
      </c>
      <c r="W147" s="81">
        <v>43635.660162037035</v>
      </c>
      <c r="X147" s="82" t="s">
        <v>564</v>
      </c>
      <c r="Y147" s="79"/>
      <c r="Z147" s="79"/>
      <c r="AA147" s="85" t="s">
        <v>671</v>
      </c>
      <c r="AB147" s="79"/>
      <c r="AC147" s="79" t="b">
        <v>0</v>
      </c>
      <c r="AD147" s="79">
        <v>0</v>
      </c>
      <c r="AE147" s="85" t="s">
        <v>682</v>
      </c>
      <c r="AF147" s="79" t="b">
        <v>0</v>
      </c>
      <c r="AG147" s="79" t="s">
        <v>690</v>
      </c>
      <c r="AH147" s="79"/>
      <c r="AI147" s="85" t="s">
        <v>682</v>
      </c>
      <c r="AJ147" s="79" t="b">
        <v>0</v>
      </c>
      <c r="AK147" s="79">
        <v>0</v>
      </c>
      <c r="AL147" s="85" t="s">
        <v>670</v>
      </c>
      <c r="AM147" s="79" t="s">
        <v>696</v>
      </c>
      <c r="AN147" s="79" t="b">
        <v>0</v>
      </c>
      <c r="AO147" s="85" t="s">
        <v>670</v>
      </c>
      <c r="AP147" s="79" t="s">
        <v>176</v>
      </c>
      <c r="AQ147" s="79">
        <v>0</v>
      </c>
      <c r="AR147" s="79">
        <v>0</v>
      </c>
      <c r="AS147" s="79"/>
      <c r="AT147" s="79"/>
      <c r="AU147" s="79"/>
      <c r="AV147" s="79"/>
      <c r="AW147" s="79"/>
      <c r="AX147" s="79"/>
      <c r="AY147" s="79"/>
      <c r="AZ147" s="79"/>
      <c r="BA147">
        <v>2</v>
      </c>
      <c r="BB147" s="78" t="str">
        <f>REPLACE(INDEX(GroupVertices[Group],MATCH(Edges[[#This Row],[Vertex 1]],GroupVertices[Vertex],0)),1,1,"")</f>
        <v>2</v>
      </c>
      <c r="BC147" s="78" t="str">
        <f>REPLACE(INDEX(GroupVertices[Group],MATCH(Edges[[#This Row],[Vertex 2]],GroupVertices[Vertex],0)),1,1,"")</f>
        <v>2</v>
      </c>
      <c r="BD147" s="48">
        <v>2</v>
      </c>
      <c r="BE147" s="49">
        <v>8.333333333333334</v>
      </c>
      <c r="BF147" s="48">
        <v>0</v>
      </c>
      <c r="BG147" s="49">
        <v>0</v>
      </c>
      <c r="BH147" s="48">
        <v>0</v>
      </c>
      <c r="BI147" s="49">
        <v>0</v>
      </c>
      <c r="BJ147" s="48">
        <v>22</v>
      </c>
      <c r="BK147" s="49">
        <v>91.66666666666667</v>
      </c>
      <c r="BL147" s="48">
        <v>24</v>
      </c>
    </row>
    <row r="148" spans="1:64" ht="15">
      <c r="A148" s="64" t="s">
        <v>239</v>
      </c>
      <c r="B148" s="64" t="s">
        <v>239</v>
      </c>
      <c r="C148" s="65" t="s">
        <v>1816</v>
      </c>
      <c r="D148" s="66">
        <v>10</v>
      </c>
      <c r="E148" s="67" t="s">
        <v>136</v>
      </c>
      <c r="F148" s="68">
        <v>12.5</v>
      </c>
      <c r="G148" s="65"/>
      <c r="H148" s="69"/>
      <c r="I148" s="70"/>
      <c r="J148" s="70"/>
      <c r="K148" s="34" t="s">
        <v>65</v>
      </c>
      <c r="L148" s="77">
        <v>148</v>
      </c>
      <c r="M148" s="77"/>
      <c r="N148" s="72"/>
      <c r="O148" s="79" t="s">
        <v>176</v>
      </c>
      <c r="P148" s="81">
        <v>43634.561273148145</v>
      </c>
      <c r="Q148" s="79" t="s">
        <v>351</v>
      </c>
      <c r="R148" s="79"/>
      <c r="S148" s="79"/>
      <c r="T148" s="79" t="s">
        <v>365</v>
      </c>
      <c r="U148" s="82" t="s">
        <v>420</v>
      </c>
      <c r="V148" s="82" t="s">
        <v>420</v>
      </c>
      <c r="W148" s="81">
        <v>43634.561273148145</v>
      </c>
      <c r="X148" s="82" t="s">
        <v>565</v>
      </c>
      <c r="Y148" s="79"/>
      <c r="Z148" s="79"/>
      <c r="AA148" s="85" t="s">
        <v>672</v>
      </c>
      <c r="AB148" s="79"/>
      <c r="AC148" s="79" t="b">
        <v>0</v>
      </c>
      <c r="AD148" s="79">
        <v>28</v>
      </c>
      <c r="AE148" s="85" t="s">
        <v>682</v>
      </c>
      <c r="AF148" s="79" t="b">
        <v>0</v>
      </c>
      <c r="AG148" s="79" t="s">
        <v>690</v>
      </c>
      <c r="AH148" s="79"/>
      <c r="AI148" s="85" t="s">
        <v>682</v>
      </c>
      <c r="AJ148" s="79" t="b">
        <v>0</v>
      </c>
      <c r="AK148" s="79">
        <v>4</v>
      </c>
      <c r="AL148" s="85" t="s">
        <v>682</v>
      </c>
      <c r="AM148" s="79" t="s">
        <v>697</v>
      </c>
      <c r="AN148" s="79" t="b">
        <v>0</v>
      </c>
      <c r="AO148" s="85" t="s">
        <v>672</v>
      </c>
      <c r="AP148" s="79" t="s">
        <v>176</v>
      </c>
      <c r="AQ148" s="79">
        <v>0</v>
      </c>
      <c r="AR148" s="79">
        <v>0</v>
      </c>
      <c r="AS148" s="79"/>
      <c r="AT148" s="79"/>
      <c r="AU148" s="79"/>
      <c r="AV148" s="79"/>
      <c r="AW148" s="79"/>
      <c r="AX148" s="79"/>
      <c r="AY148" s="79"/>
      <c r="AZ148" s="79"/>
      <c r="BA148">
        <v>4</v>
      </c>
      <c r="BB148" s="78" t="str">
        <f>REPLACE(INDEX(GroupVertices[Group],MATCH(Edges[[#This Row],[Vertex 1]],GroupVertices[Vertex],0)),1,1,"")</f>
        <v>2</v>
      </c>
      <c r="BC148" s="78" t="str">
        <f>REPLACE(INDEX(GroupVertices[Group],MATCH(Edges[[#This Row],[Vertex 2]],GroupVertices[Vertex],0)),1,1,"")</f>
        <v>2</v>
      </c>
      <c r="BD148" s="48">
        <v>1</v>
      </c>
      <c r="BE148" s="49">
        <v>5.882352941176471</v>
      </c>
      <c r="BF148" s="48">
        <v>0</v>
      </c>
      <c r="BG148" s="49">
        <v>0</v>
      </c>
      <c r="BH148" s="48">
        <v>0</v>
      </c>
      <c r="BI148" s="49">
        <v>0</v>
      </c>
      <c r="BJ148" s="48">
        <v>16</v>
      </c>
      <c r="BK148" s="49">
        <v>94.11764705882354</v>
      </c>
      <c r="BL148" s="48">
        <v>17</v>
      </c>
    </row>
    <row r="149" spans="1:64" ht="15">
      <c r="A149" s="64" t="s">
        <v>239</v>
      </c>
      <c r="B149" s="64" t="s">
        <v>250</v>
      </c>
      <c r="C149" s="65" t="s">
        <v>1812</v>
      </c>
      <c r="D149" s="66">
        <v>3</v>
      </c>
      <c r="E149" s="67" t="s">
        <v>132</v>
      </c>
      <c r="F149" s="68">
        <v>32</v>
      </c>
      <c r="G149" s="65"/>
      <c r="H149" s="69"/>
      <c r="I149" s="70"/>
      <c r="J149" s="70"/>
      <c r="K149" s="34" t="s">
        <v>66</v>
      </c>
      <c r="L149" s="77">
        <v>149</v>
      </c>
      <c r="M149" s="77"/>
      <c r="N149" s="72"/>
      <c r="O149" s="79" t="s">
        <v>277</v>
      </c>
      <c r="P149" s="81">
        <v>43634.56858796296</v>
      </c>
      <c r="Q149" s="79" t="s">
        <v>334</v>
      </c>
      <c r="R149" s="79"/>
      <c r="S149" s="79"/>
      <c r="T149" s="79"/>
      <c r="U149" s="79"/>
      <c r="V149" s="82" t="s">
        <v>443</v>
      </c>
      <c r="W149" s="81">
        <v>43634.56858796296</v>
      </c>
      <c r="X149" s="82" t="s">
        <v>539</v>
      </c>
      <c r="Y149" s="79"/>
      <c r="Z149" s="79"/>
      <c r="AA149" s="85" t="s">
        <v>646</v>
      </c>
      <c r="AB149" s="79"/>
      <c r="AC149" s="79" t="b">
        <v>0</v>
      </c>
      <c r="AD149" s="79">
        <v>0</v>
      </c>
      <c r="AE149" s="85" t="s">
        <v>682</v>
      </c>
      <c r="AF149" s="79" t="b">
        <v>0</v>
      </c>
      <c r="AG149" s="79" t="s">
        <v>690</v>
      </c>
      <c r="AH149" s="79"/>
      <c r="AI149" s="85" t="s">
        <v>682</v>
      </c>
      <c r="AJ149" s="79" t="b">
        <v>0</v>
      </c>
      <c r="AK149" s="79">
        <v>3</v>
      </c>
      <c r="AL149" s="85" t="s">
        <v>643</v>
      </c>
      <c r="AM149" s="79" t="s">
        <v>697</v>
      </c>
      <c r="AN149" s="79" t="b">
        <v>0</v>
      </c>
      <c r="AO149" s="85" t="s">
        <v>643</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2</v>
      </c>
      <c r="BC149" s="78" t="str">
        <f>REPLACE(INDEX(GroupVertices[Group],MATCH(Edges[[#This Row],[Vertex 2]],GroupVertices[Vertex],0)),1,1,"")</f>
        <v>6</v>
      </c>
      <c r="BD149" s="48"/>
      <c r="BE149" s="49"/>
      <c r="BF149" s="48"/>
      <c r="BG149" s="49"/>
      <c r="BH149" s="48"/>
      <c r="BI149" s="49"/>
      <c r="BJ149" s="48"/>
      <c r="BK149" s="49"/>
      <c r="BL149" s="48"/>
    </row>
    <row r="150" spans="1:64" ht="15">
      <c r="A150" s="64" t="s">
        <v>239</v>
      </c>
      <c r="B150" s="64" t="s">
        <v>239</v>
      </c>
      <c r="C150" s="65" t="s">
        <v>1816</v>
      </c>
      <c r="D150" s="66">
        <v>10</v>
      </c>
      <c r="E150" s="67" t="s">
        <v>136</v>
      </c>
      <c r="F150" s="68">
        <v>12.5</v>
      </c>
      <c r="G150" s="65"/>
      <c r="H150" s="69"/>
      <c r="I150" s="70"/>
      <c r="J150" s="70"/>
      <c r="K150" s="34" t="s">
        <v>65</v>
      </c>
      <c r="L150" s="77">
        <v>150</v>
      </c>
      <c r="M150" s="77"/>
      <c r="N150" s="72"/>
      <c r="O150" s="79" t="s">
        <v>176</v>
      </c>
      <c r="P150" s="81">
        <v>43634.64263888889</v>
      </c>
      <c r="Q150" s="79" t="s">
        <v>352</v>
      </c>
      <c r="R150" s="79"/>
      <c r="S150" s="79"/>
      <c r="T150" s="79" t="s">
        <v>365</v>
      </c>
      <c r="U150" s="82" t="s">
        <v>421</v>
      </c>
      <c r="V150" s="82" t="s">
        <v>421</v>
      </c>
      <c r="W150" s="81">
        <v>43634.64263888889</v>
      </c>
      <c r="X150" s="82" t="s">
        <v>566</v>
      </c>
      <c r="Y150" s="79"/>
      <c r="Z150" s="79"/>
      <c r="AA150" s="85" t="s">
        <v>673</v>
      </c>
      <c r="AB150" s="79"/>
      <c r="AC150" s="79" t="b">
        <v>0</v>
      </c>
      <c r="AD150" s="79">
        <v>4</v>
      </c>
      <c r="AE150" s="85" t="s">
        <v>682</v>
      </c>
      <c r="AF150" s="79" t="b">
        <v>0</v>
      </c>
      <c r="AG150" s="79" t="s">
        <v>690</v>
      </c>
      <c r="AH150" s="79"/>
      <c r="AI150" s="85" t="s">
        <v>682</v>
      </c>
      <c r="AJ150" s="79" t="b">
        <v>0</v>
      </c>
      <c r="AK150" s="79">
        <v>0</v>
      </c>
      <c r="AL150" s="85" t="s">
        <v>682</v>
      </c>
      <c r="AM150" s="79" t="s">
        <v>697</v>
      </c>
      <c r="AN150" s="79" t="b">
        <v>0</v>
      </c>
      <c r="AO150" s="85" t="s">
        <v>673</v>
      </c>
      <c r="AP150" s="79" t="s">
        <v>176</v>
      </c>
      <c r="AQ150" s="79">
        <v>0</v>
      </c>
      <c r="AR150" s="79">
        <v>0</v>
      </c>
      <c r="AS150" s="79"/>
      <c r="AT150" s="79"/>
      <c r="AU150" s="79"/>
      <c r="AV150" s="79"/>
      <c r="AW150" s="79"/>
      <c r="AX150" s="79"/>
      <c r="AY150" s="79"/>
      <c r="AZ150" s="79"/>
      <c r="BA150">
        <v>4</v>
      </c>
      <c r="BB150" s="78" t="str">
        <f>REPLACE(INDEX(GroupVertices[Group],MATCH(Edges[[#This Row],[Vertex 1]],GroupVertices[Vertex],0)),1,1,"")</f>
        <v>2</v>
      </c>
      <c r="BC150" s="78" t="str">
        <f>REPLACE(INDEX(GroupVertices[Group],MATCH(Edges[[#This Row],[Vertex 2]],GroupVertices[Vertex],0)),1,1,"")</f>
        <v>2</v>
      </c>
      <c r="BD150" s="48">
        <v>0</v>
      </c>
      <c r="BE150" s="49">
        <v>0</v>
      </c>
      <c r="BF150" s="48">
        <v>0</v>
      </c>
      <c r="BG150" s="49">
        <v>0</v>
      </c>
      <c r="BH150" s="48">
        <v>0</v>
      </c>
      <c r="BI150" s="49">
        <v>0</v>
      </c>
      <c r="BJ150" s="48">
        <v>10</v>
      </c>
      <c r="BK150" s="49">
        <v>100</v>
      </c>
      <c r="BL150" s="48">
        <v>10</v>
      </c>
    </row>
    <row r="151" spans="1:64" ht="15">
      <c r="A151" s="64" t="s">
        <v>239</v>
      </c>
      <c r="B151" s="64" t="s">
        <v>239</v>
      </c>
      <c r="C151" s="65" t="s">
        <v>1816</v>
      </c>
      <c r="D151" s="66">
        <v>10</v>
      </c>
      <c r="E151" s="67" t="s">
        <v>136</v>
      </c>
      <c r="F151" s="68">
        <v>12.5</v>
      </c>
      <c r="G151" s="65"/>
      <c r="H151" s="69"/>
      <c r="I151" s="70"/>
      <c r="J151" s="70"/>
      <c r="K151" s="34" t="s">
        <v>65</v>
      </c>
      <c r="L151" s="77">
        <v>151</v>
      </c>
      <c r="M151" s="77"/>
      <c r="N151" s="72"/>
      <c r="O151" s="79" t="s">
        <v>176</v>
      </c>
      <c r="P151" s="81">
        <v>43634.75927083333</v>
      </c>
      <c r="Q151" s="79" t="s">
        <v>353</v>
      </c>
      <c r="R151" s="79"/>
      <c r="S151" s="79"/>
      <c r="T151" s="79" t="s">
        <v>374</v>
      </c>
      <c r="U151" s="82" t="s">
        <v>422</v>
      </c>
      <c r="V151" s="82" t="s">
        <v>422</v>
      </c>
      <c r="W151" s="81">
        <v>43634.75927083333</v>
      </c>
      <c r="X151" s="82" t="s">
        <v>567</v>
      </c>
      <c r="Y151" s="79"/>
      <c r="Z151" s="79"/>
      <c r="AA151" s="85" t="s">
        <v>674</v>
      </c>
      <c r="AB151" s="79"/>
      <c r="AC151" s="79" t="b">
        <v>0</v>
      </c>
      <c r="AD151" s="79">
        <v>13</v>
      </c>
      <c r="AE151" s="85" t="s">
        <v>682</v>
      </c>
      <c r="AF151" s="79" t="b">
        <v>0</v>
      </c>
      <c r="AG151" s="79" t="s">
        <v>690</v>
      </c>
      <c r="AH151" s="79"/>
      <c r="AI151" s="85" t="s">
        <v>682</v>
      </c>
      <c r="AJ151" s="79" t="b">
        <v>0</v>
      </c>
      <c r="AK151" s="79">
        <v>3</v>
      </c>
      <c r="AL151" s="85" t="s">
        <v>682</v>
      </c>
      <c r="AM151" s="79" t="s">
        <v>697</v>
      </c>
      <c r="AN151" s="79" t="b">
        <v>0</v>
      </c>
      <c r="AO151" s="85" t="s">
        <v>674</v>
      </c>
      <c r="AP151" s="79" t="s">
        <v>176</v>
      </c>
      <c r="AQ151" s="79">
        <v>0</v>
      </c>
      <c r="AR151" s="79">
        <v>0</v>
      </c>
      <c r="AS151" s="79"/>
      <c r="AT151" s="79"/>
      <c r="AU151" s="79"/>
      <c r="AV151" s="79"/>
      <c r="AW151" s="79"/>
      <c r="AX151" s="79"/>
      <c r="AY151" s="79"/>
      <c r="AZ151" s="79"/>
      <c r="BA151">
        <v>4</v>
      </c>
      <c r="BB151" s="78" t="str">
        <f>REPLACE(INDEX(GroupVertices[Group],MATCH(Edges[[#This Row],[Vertex 1]],GroupVertices[Vertex],0)),1,1,"")</f>
        <v>2</v>
      </c>
      <c r="BC151" s="78" t="str">
        <f>REPLACE(INDEX(GroupVertices[Group],MATCH(Edges[[#This Row],[Vertex 2]],GroupVertices[Vertex],0)),1,1,"")</f>
        <v>2</v>
      </c>
      <c r="BD151" s="48">
        <v>0</v>
      </c>
      <c r="BE151" s="49">
        <v>0</v>
      </c>
      <c r="BF151" s="48">
        <v>0</v>
      </c>
      <c r="BG151" s="49">
        <v>0</v>
      </c>
      <c r="BH151" s="48">
        <v>0</v>
      </c>
      <c r="BI151" s="49">
        <v>0</v>
      </c>
      <c r="BJ151" s="48">
        <v>22</v>
      </c>
      <c r="BK151" s="49">
        <v>100</v>
      </c>
      <c r="BL151" s="48">
        <v>22</v>
      </c>
    </row>
    <row r="152" spans="1:64" ht="15">
      <c r="A152" s="64" t="s">
        <v>239</v>
      </c>
      <c r="B152" s="64" t="s">
        <v>239</v>
      </c>
      <c r="C152" s="65" t="s">
        <v>1816</v>
      </c>
      <c r="D152" s="66">
        <v>10</v>
      </c>
      <c r="E152" s="67" t="s">
        <v>136</v>
      </c>
      <c r="F152" s="68">
        <v>12.5</v>
      </c>
      <c r="G152" s="65"/>
      <c r="H152" s="69"/>
      <c r="I152" s="70"/>
      <c r="J152" s="70"/>
      <c r="K152" s="34" t="s">
        <v>65</v>
      </c>
      <c r="L152" s="77">
        <v>152</v>
      </c>
      <c r="M152" s="77"/>
      <c r="N152" s="72"/>
      <c r="O152" s="79" t="s">
        <v>176</v>
      </c>
      <c r="P152" s="81">
        <v>43634.77795138889</v>
      </c>
      <c r="Q152" s="79" t="s">
        <v>354</v>
      </c>
      <c r="R152" s="79"/>
      <c r="S152" s="79"/>
      <c r="T152" s="79" t="s">
        <v>365</v>
      </c>
      <c r="U152" s="82" t="s">
        <v>423</v>
      </c>
      <c r="V152" s="82" t="s">
        <v>423</v>
      </c>
      <c r="W152" s="81">
        <v>43634.77795138889</v>
      </c>
      <c r="X152" s="82" t="s">
        <v>568</v>
      </c>
      <c r="Y152" s="79"/>
      <c r="Z152" s="79"/>
      <c r="AA152" s="85" t="s">
        <v>675</v>
      </c>
      <c r="AB152" s="79"/>
      <c r="AC152" s="79" t="b">
        <v>0</v>
      </c>
      <c r="AD152" s="79">
        <v>5</v>
      </c>
      <c r="AE152" s="85" t="s">
        <v>682</v>
      </c>
      <c r="AF152" s="79" t="b">
        <v>0</v>
      </c>
      <c r="AG152" s="79" t="s">
        <v>690</v>
      </c>
      <c r="AH152" s="79"/>
      <c r="AI152" s="85" t="s">
        <v>682</v>
      </c>
      <c r="AJ152" s="79" t="b">
        <v>0</v>
      </c>
      <c r="AK152" s="79">
        <v>0</v>
      </c>
      <c r="AL152" s="85" t="s">
        <v>682</v>
      </c>
      <c r="AM152" s="79" t="s">
        <v>697</v>
      </c>
      <c r="AN152" s="79" t="b">
        <v>0</v>
      </c>
      <c r="AO152" s="85" t="s">
        <v>675</v>
      </c>
      <c r="AP152" s="79" t="s">
        <v>176</v>
      </c>
      <c r="AQ152" s="79">
        <v>0</v>
      </c>
      <c r="AR152" s="79">
        <v>0</v>
      </c>
      <c r="AS152" s="79"/>
      <c r="AT152" s="79"/>
      <c r="AU152" s="79"/>
      <c r="AV152" s="79"/>
      <c r="AW152" s="79"/>
      <c r="AX152" s="79"/>
      <c r="AY152" s="79"/>
      <c r="AZ152" s="79"/>
      <c r="BA152">
        <v>4</v>
      </c>
      <c r="BB152" s="78" t="str">
        <f>REPLACE(INDEX(GroupVertices[Group],MATCH(Edges[[#This Row],[Vertex 1]],GroupVertices[Vertex],0)),1,1,"")</f>
        <v>2</v>
      </c>
      <c r="BC152" s="78" t="str">
        <f>REPLACE(INDEX(GroupVertices[Group],MATCH(Edges[[#This Row],[Vertex 2]],GroupVertices[Vertex],0)),1,1,"")</f>
        <v>2</v>
      </c>
      <c r="BD152" s="48">
        <v>2</v>
      </c>
      <c r="BE152" s="49">
        <v>16.666666666666668</v>
      </c>
      <c r="BF152" s="48">
        <v>0</v>
      </c>
      <c r="BG152" s="49">
        <v>0</v>
      </c>
      <c r="BH152" s="48">
        <v>0</v>
      </c>
      <c r="BI152" s="49">
        <v>0</v>
      </c>
      <c r="BJ152" s="48">
        <v>10</v>
      </c>
      <c r="BK152" s="49">
        <v>83.33333333333333</v>
      </c>
      <c r="BL152" s="48">
        <v>12</v>
      </c>
    </row>
    <row r="153" spans="1:64" ht="15">
      <c r="A153" s="64" t="s">
        <v>250</v>
      </c>
      <c r="B153" s="64" t="s">
        <v>239</v>
      </c>
      <c r="C153" s="65" t="s">
        <v>1812</v>
      </c>
      <c r="D153" s="66">
        <v>3</v>
      </c>
      <c r="E153" s="67" t="s">
        <v>132</v>
      </c>
      <c r="F153" s="68">
        <v>32</v>
      </c>
      <c r="G153" s="65"/>
      <c r="H153" s="69"/>
      <c r="I153" s="70"/>
      <c r="J153" s="70"/>
      <c r="K153" s="34" t="s">
        <v>66</v>
      </c>
      <c r="L153" s="77">
        <v>153</v>
      </c>
      <c r="M153" s="77"/>
      <c r="N153" s="72"/>
      <c r="O153" s="79" t="s">
        <v>277</v>
      </c>
      <c r="P153" s="81">
        <v>43634.98</v>
      </c>
      <c r="Q153" s="79" t="s">
        <v>334</v>
      </c>
      <c r="R153" s="79"/>
      <c r="S153" s="79"/>
      <c r="T153" s="79"/>
      <c r="U153" s="79"/>
      <c r="V153" s="82" t="s">
        <v>453</v>
      </c>
      <c r="W153" s="81">
        <v>43634.98</v>
      </c>
      <c r="X153" s="82" t="s">
        <v>540</v>
      </c>
      <c r="Y153" s="79"/>
      <c r="Z153" s="79"/>
      <c r="AA153" s="85" t="s">
        <v>647</v>
      </c>
      <c r="AB153" s="79"/>
      <c r="AC153" s="79" t="b">
        <v>0</v>
      </c>
      <c r="AD153" s="79">
        <v>0</v>
      </c>
      <c r="AE153" s="85" t="s">
        <v>682</v>
      </c>
      <c r="AF153" s="79" t="b">
        <v>0</v>
      </c>
      <c r="AG153" s="79" t="s">
        <v>690</v>
      </c>
      <c r="AH153" s="79"/>
      <c r="AI153" s="85" t="s">
        <v>682</v>
      </c>
      <c r="AJ153" s="79" t="b">
        <v>0</v>
      </c>
      <c r="AK153" s="79">
        <v>3</v>
      </c>
      <c r="AL153" s="85" t="s">
        <v>643</v>
      </c>
      <c r="AM153" s="79" t="s">
        <v>696</v>
      </c>
      <c r="AN153" s="79" t="b">
        <v>0</v>
      </c>
      <c r="AO153" s="85" t="s">
        <v>643</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6</v>
      </c>
      <c r="BC153" s="78" t="str">
        <f>REPLACE(INDEX(GroupVertices[Group],MATCH(Edges[[#This Row],[Vertex 2]],GroupVertices[Vertex],0)),1,1,"")</f>
        <v>2</v>
      </c>
      <c r="BD153" s="48"/>
      <c r="BE153" s="49"/>
      <c r="BF153" s="48"/>
      <c r="BG153" s="49"/>
      <c r="BH153" s="48"/>
      <c r="BI153" s="49"/>
      <c r="BJ153" s="48"/>
      <c r="BK153" s="49"/>
      <c r="BL153" s="48"/>
    </row>
    <row r="154" spans="1:64" ht="15">
      <c r="A154" s="64" t="s">
        <v>261</v>
      </c>
      <c r="B154" s="64" t="s">
        <v>239</v>
      </c>
      <c r="C154" s="65" t="s">
        <v>1812</v>
      </c>
      <c r="D154" s="66">
        <v>3</v>
      </c>
      <c r="E154" s="67" t="s">
        <v>132</v>
      </c>
      <c r="F154" s="68">
        <v>32</v>
      </c>
      <c r="G154" s="65"/>
      <c r="H154" s="69"/>
      <c r="I154" s="70"/>
      <c r="J154" s="70"/>
      <c r="K154" s="34" t="s">
        <v>65</v>
      </c>
      <c r="L154" s="77">
        <v>154</v>
      </c>
      <c r="M154" s="77"/>
      <c r="N154" s="72"/>
      <c r="O154" s="79" t="s">
        <v>277</v>
      </c>
      <c r="P154" s="81">
        <v>43635.67864583333</v>
      </c>
      <c r="Q154" s="79" t="s">
        <v>355</v>
      </c>
      <c r="R154" s="79"/>
      <c r="S154" s="79"/>
      <c r="T154" s="79" t="s">
        <v>371</v>
      </c>
      <c r="U154" s="82" t="s">
        <v>424</v>
      </c>
      <c r="V154" s="82" t="s">
        <v>424</v>
      </c>
      <c r="W154" s="81">
        <v>43635.67864583333</v>
      </c>
      <c r="X154" s="82" t="s">
        <v>569</v>
      </c>
      <c r="Y154" s="79"/>
      <c r="Z154" s="79"/>
      <c r="AA154" s="85" t="s">
        <v>676</v>
      </c>
      <c r="AB154" s="79"/>
      <c r="AC154" s="79" t="b">
        <v>0</v>
      </c>
      <c r="AD154" s="79">
        <v>1</v>
      </c>
      <c r="AE154" s="85" t="s">
        <v>682</v>
      </c>
      <c r="AF154" s="79" t="b">
        <v>0</v>
      </c>
      <c r="AG154" s="79" t="s">
        <v>690</v>
      </c>
      <c r="AH154" s="79"/>
      <c r="AI154" s="85" t="s">
        <v>682</v>
      </c>
      <c r="AJ154" s="79" t="b">
        <v>0</v>
      </c>
      <c r="AK154" s="79">
        <v>0</v>
      </c>
      <c r="AL154" s="85" t="s">
        <v>682</v>
      </c>
      <c r="AM154" s="79" t="s">
        <v>700</v>
      </c>
      <c r="AN154" s="79" t="b">
        <v>0</v>
      </c>
      <c r="AO154" s="85" t="s">
        <v>676</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6</v>
      </c>
      <c r="BC154" s="78" t="str">
        <f>REPLACE(INDEX(GroupVertices[Group],MATCH(Edges[[#This Row],[Vertex 2]],GroupVertices[Vertex],0)),1,1,"")</f>
        <v>2</v>
      </c>
      <c r="BD154" s="48"/>
      <c r="BE154" s="49"/>
      <c r="BF154" s="48"/>
      <c r="BG154" s="49"/>
      <c r="BH154" s="48"/>
      <c r="BI154" s="49"/>
      <c r="BJ154" s="48"/>
      <c r="BK154" s="49"/>
      <c r="BL154" s="48"/>
    </row>
    <row r="155" spans="1:64" ht="15">
      <c r="A155" s="64" t="s">
        <v>261</v>
      </c>
      <c r="B155" s="64" t="s">
        <v>250</v>
      </c>
      <c r="C155" s="65" t="s">
        <v>1812</v>
      </c>
      <c r="D155" s="66">
        <v>3</v>
      </c>
      <c r="E155" s="67" t="s">
        <v>132</v>
      </c>
      <c r="F155" s="68">
        <v>32</v>
      </c>
      <c r="G155" s="65"/>
      <c r="H155" s="69"/>
      <c r="I155" s="70"/>
      <c r="J155" s="70"/>
      <c r="K155" s="34" t="s">
        <v>65</v>
      </c>
      <c r="L155" s="77">
        <v>155</v>
      </c>
      <c r="M155" s="77"/>
      <c r="N155" s="72"/>
      <c r="O155" s="79" t="s">
        <v>277</v>
      </c>
      <c r="P155" s="81">
        <v>43635.67864583333</v>
      </c>
      <c r="Q155" s="79" t="s">
        <v>355</v>
      </c>
      <c r="R155" s="79"/>
      <c r="S155" s="79"/>
      <c r="T155" s="79" t="s">
        <v>371</v>
      </c>
      <c r="U155" s="82" t="s">
        <v>424</v>
      </c>
      <c r="V155" s="82" t="s">
        <v>424</v>
      </c>
      <c r="W155" s="81">
        <v>43635.67864583333</v>
      </c>
      <c r="X155" s="82" t="s">
        <v>569</v>
      </c>
      <c r="Y155" s="79"/>
      <c r="Z155" s="79"/>
      <c r="AA155" s="85" t="s">
        <v>676</v>
      </c>
      <c r="AB155" s="79"/>
      <c r="AC155" s="79" t="b">
        <v>0</v>
      </c>
      <c r="AD155" s="79">
        <v>1</v>
      </c>
      <c r="AE155" s="85" t="s">
        <v>682</v>
      </c>
      <c r="AF155" s="79" t="b">
        <v>0</v>
      </c>
      <c r="AG155" s="79" t="s">
        <v>690</v>
      </c>
      <c r="AH155" s="79"/>
      <c r="AI155" s="85" t="s">
        <v>682</v>
      </c>
      <c r="AJ155" s="79" t="b">
        <v>0</v>
      </c>
      <c r="AK155" s="79">
        <v>0</v>
      </c>
      <c r="AL155" s="85" t="s">
        <v>682</v>
      </c>
      <c r="AM155" s="79" t="s">
        <v>700</v>
      </c>
      <c r="AN155" s="79" t="b">
        <v>0</v>
      </c>
      <c r="AO155" s="85" t="s">
        <v>676</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6</v>
      </c>
      <c r="BC155" s="78" t="str">
        <f>REPLACE(INDEX(GroupVertices[Group],MATCH(Edges[[#This Row],[Vertex 2]],GroupVertices[Vertex],0)),1,1,"")</f>
        <v>6</v>
      </c>
      <c r="BD155" s="48">
        <v>1</v>
      </c>
      <c r="BE155" s="49">
        <v>6.666666666666667</v>
      </c>
      <c r="BF155" s="48">
        <v>0</v>
      </c>
      <c r="BG155" s="49">
        <v>0</v>
      </c>
      <c r="BH155" s="48">
        <v>0</v>
      </c>
      <c r="BI155" s="49">
        <v>0</v>
      </c>
      <c r="BJ155" s="48">
        <v>14</v>
      </c>
      <c r="BK155" s="49">
        <v>93.33333333333333</v>
      </c>
      <c r="BL155" s="48">
        <v>15</v>
      </c>
    </row>
    <row r="156" spans="1:64" ht="15">
      <c r="A156" s="64" t="s">
        <v>262</v>
      </c>
      <c r="B156" s="64" t="s">
        <v>274</v>
      </c>
      <c r="C156" s="65" t="s">
        <v>1812</v>
      </c>
      <c r="D156" s="66">
        <v>3</v>
      </c>
      <c r="E156" s="67" t="s">
        <v>132</v>
      </c>
      <c r="F156" s="68">
        <v>32</v>
      </c>
      <c r="G156" s="65"/>
      <c r="H156" s="69"/>
      <c r="I156" s="70"/>
      <c r="J156" s="70"/>
      <c r="K156" s="34" t="s">
        <v>65</v>
      </c>
      <c r="L156" s="77">
        <v>156</v>
      </c>
      <c r="M156" s="77"/>
      <c r="N156" s="72"/>
      <c r="O156" s="79" t="s">
        <v>277</v>
      </c>
      <c r="P156" s="81">
        <v>43635.689351851855</v>
      </c>
      <c r="Q156" s="79" t="s">
        <v>356</v>
      </c>
      <c r="R156" s="82" t="s">
        <v>363</v>
      </c>
      <c r="S156" s="79" t="s">
        <v>364</v>
      </c>
      <c r="T156" s="79" t="s">
        <v>383</v>
      </c>
      <c r="U156" s="79"/>
      <c r="V156" s="82" t="s">
        <v>463</v>
      </c>
      <c r="W156" s="81">
        <v>43635.689351851855</v>
      </c>
      <c r="X156" s="82" t="s">
        <v>570</v>
      </c>
      <c r="Y156" s="79"/>
      <c r="Z156" s="79"/>
      <c r="AA156" s="85" t="s">
        <v>677</v>
      </c>
      <c r="AB156" s="79"/>
      <c r="AC156" s="79" t="b">
        <v>0</v>
      </c>
      <c r="AD156" s="79">
        <v>2</v>
      </c>
      <c r="AE156" s="85" t="s">
        <v>689</v>
      </c>
      <c r="AF156" s="79" t="b">
        <v>1</v>
      </c>
      <c r="AG156" s="79" t="s">
        <v>692</v>
      </c>
      <c r="AH156" s="79"/>
      <c r="AI156" s="85" t="s">
        <v>695</v>
      </c>
      <c r="AJ156" s="79" t="b">
        <v>0</v>
      </c>
      <c r="AK156" s="79">
        <v>2</v>
      </c>
      <c r="AL156" s="85" t="s">
        <v>682</v>
      </c>
      <c r="AM156" s="79" t="s">
        <v>702</v>
      </c>
      <c r="AN156" s="79" t="b">
        <v>0</v>
      </c>
      <c r="AO156" s="85" t="s">
        <v>677</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5</v>
      </c>
      <c r="BC156" s="78" t="str">
        <f>REPLACE(INDEX(GroupVertices[Group],MATCH(Edges[[#This Row],[Vertex 2]],GroupVertices[Vertex],0)),1,1,"")</f>
        <v>5</v>
      </c>
      <c r="BD156" s="48"/>
      <c r="BE156" s="49"/>
      <c r="BF156" s="48"/>
      <c r="BG156" s="49"/>
      <c r="BH156" s="48"/>
      <c r="BI156" s="49"/>
      <c r="BJ156" s="48"/>
      <c r="BK156" s="49"/>
      <c r="BL156" s="48"/>
    </row>
    <row r="157" spans="1:64" ht="15">
      <c r="A157" s="64" t="s">
        <v>262</v>
      </c>
      <c r="B157" s="64" t="s">
        <v>275</v>
      </c>
      <c r="C157" s="65" t="s">
        <v>1812</v>
      </c>
      <c r="D157" s="66">
        <v>3</v>
      </c>
      <c r="E157" s="67" t="s">
        <v>132</v>
      </c>
      <c r="F157" s="68">
        <v>32</v>
      </c>
      <c r="G157" s="65"/>
      <c r="H157" s="69"/>
      <c r="I157" s="70"/>
      <c r="J157" s="70"/>
      <c r="K157" s="34" t="s">
        <v>65</v>
      </c>
      <c r="L157" s="77">
        <v>157</v>
      </c>
      <c r="M157" s="77"/>
      <c r="N157" s="72"/>
      <c r="O157" s="79" t="s">
        <v>277</v>
      </c>
      <c r="P157" s="81">
        <v>43635.689351851855</v>
      </c>
      <c r="Q157" s="79" t="s">
        <v>356</v>
      </c>
      <c r="R157" s="82" t="s">
        <v>363</v>
      </c>
      <c r="S157" s="79" t="s">
        <v>364</v>
      </c>
      <c r="T157" s="79" t="s">
        <v>383</v>
      </c>
      <c r="U157" s="79"/>
      <c r="V157" s="82" t="s">
        <v>463</v>
      </c>
      <c r="W157" s="81">
        <v>43635.689351851855</v>
      </c>
      <c r="X157" s="82" t="s">
        <v>570</v>
      </c>
      <c r="Y157" s="79"/>
      <c r="Z157" s="79"/>
      <c r="AA157" s="85" t="s">
        <v>677</v>
      </c>
      <c r="AB157" s="79"/>
      <c r="AC157" s="79" t="b">
        <v>0</v>
      </c>
      <c r="AD157" s="79">
        <v>2</v>
      </c>
      <c r="AE157" s="85" t="s">
        <v>689</v>
      </c>
      <c r="AF157" s="79" t="b">
        <v>1</v>
      </c>
      <c r="AG157" s="79" t="s">
        <v>692</v>
      </c>
      <c r="AH157" s="79"/>
      <c r="AI157" s="85" t="s">
        <v>695</v>
      </c>
      <c r="AJ157" s="79" t="b">
        <v>0</v>
      </c>
      <c r="AK157" s="79">
        <v>2</v>
      </c>
      <c r="AL157" s="85" t="s">
        <v>682</v>
      </c>
      <c r="AM157" s="79" t="s">
        <v>702</v>
      </c>
      <c r="AN157" s="79" t="b">
        <v>0</v>
      </c>
      <c r="AO157" s="85" t="s">
        <v>677</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5</v>
      </c>
      <c r="BC157" s="78" t="str">
        <f>REPLACE(INDEX(GroupVertices[Group],MATCH(Edges[[#This Row],[Vertex 2]],GroupVertices[Vertex],0)),1,1,"")</f>
        <v>5</v>
      </c>
      <c r="BD157" s="48"/>
      <c r="BE157" s="49"/>
      <c r="BF157" s="48"/>
      <c r="BG157" s="49"/>
      <c r="BH157" s="48"/>
      <c r="BI157" s="49"/>
      <c r="BJ157" s="48"/>
      <c r="BK157" s="49"/>
      <c r="BL157" s="48"/>
    </row>
    <row r="158" spans="1:64" ht="15">
      <c r="A158" s="64" t="s">
        <v>262</v>
      </c>
      <c r="B158" s="64" t="s">
        <v>263</v>
      </c>
      <c r="C158" s="65" t="s">
        <v>1812</v>
      </c>
      <c r="D158" s="66">
        <v>3</v>
      </c>
      <c r="E158" s="67" t="s">
        <v>132</v>
      </c>
      <c r="F158" s="68">
        <v>32</v>
      </c>
      <c r="G158" s="65"/>
      <c r="H158" s="69"/>
      <c r="I158" s="70"/>
      <c r="J158" s="70"/>
      <c r="K158" s="34" t="s">
        <v>66</v>
      </c>
      <c r="L158" s="77">
        <v>158</v>
      </c>
      <c r="M158" s="77"/>
      <c r="N158" s="72"/>
      <c r="O158" s="79" t="s">
        <v>277</v>
      </c>
      <c r="P158" s="81">
        <v>43635.689351851855</v>
      </c>
      <c r="Q158" s="79" t="s">
        <v>356</v>
      </c>
      <c r="R158" s="82" t="s">
        <v>363</v>
      </c>
      <c r="S158" s="79" t="s">
        <v>364</v>
      </c>
      <c r="T158" s="79" t="s">
        <v>383</v>
      </c>
      <c r="U158" s="79"/>
      <c r="V158" s="82" t="s">
        <v>463</v>
      </c>
      <c r="W158" s="81">
        <v>43635.689351851855</v>
      </c>
      <c r="X158" s="82" t="s">
        <v>570</v>
      </c>
      <c r="Y158" s="79"/>
      <c r="Z158" s="79"/>
      <c r="AA158" s="85" t="s">
        <v>677</v>
      </c>
      <c r="AB158" s="79"/>
      <c r="AC158" s="79" t="b">
        <v>0</v>
      </c>
      <c r="AD158" s="79">
        <v>2</v>
      </c>
      <c r="AE158" s="85" t="s">
        <v>689</v>
      </c>
      <c r="AF158" s="79" t="b">
        <v>1</v>
      </c>
      <c r="AG158" s="79" t="s">
        <v>692</v>
      </c>
      <c r="AH158" s="79"/>
      <c r="AI158" s="85" t="s">
        <v>695</v>
      </c>
      <c r="AJ158" s="79" t="b">
        <v>0</v>
      </c>
      <c r="AK158" s="79">
        <v>2</v>
      </c>
      <c r="AL158" s="85" t="s">
        <v>682</v>
      </c>
      <c r="AM158" s="79" t="s">
        <v>702</v>
      </c>
      <c r="AN158" s="79" t="b">
        <v>0</v>
      </c>
      <c r="AO158" s="85" t="s">
        <v>677</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5</v>
      </c>
      <c r="BC158" s="78" t="str">
        <f>REPLACE(INDEX(GroupVertices[Group],MATCH(Edges[[#This Row],[Vertex 2]],GroupVertices[Vertex],0)),1,1,"")</f>
        <v>5</v>
      </c>
      <c r="BD158" s="48"/>
      <c r="BE158" s="49"/>
      <c r="BF158" s="48"/>
      <c r="BG158" s="49"/>
      <c r="BH158" s="48"/>
      <c r="BI158" s="49"/>
      <c r="BJ158" s="48"/>
      <c r="BK158" s="49"/>
      <c r="BL158" s="48"/>
    </row>
    <row r="159" spans="1:64" ht="15">
      <c r="A159" s="64" t="s">
        <v>263</v>
      </c>
      <c r="B159" s="64" t="s">
        <v>276</v>
      </c>
      <c r="C159" s="65" t="s">
        <v>1812</v>
      </c>
      <c r="D159" s="66">
        <v>3</v>
      </c>
      <c r="E159" s="67" t="s">
        <v>132</v>
      </c>
      <c r="F159" s="68">
        <v>32</v>
      </c>
      <c r="G159" s="65"/>
      <c r="H159" s="69"/>
      <c r="I159" s="70"/>
      <c r="J159" s="70"/>
      <c r="K159" s="34" t="s">
        <v>65</v>
      </c>
      <c r="L159" s="77">
        <v>159</v>
      </c>
      <c r="M159" s="77"/>
      <c r="N159" s="72"/>
      <c r="O159" s="79" t="s">
        <v>277</v>
      </c>
      <c r="P159" s="81">
        <v>43635.69126157407</v>
      </c>
      <c r="Q159" s="79" t="s">
        <v>357</v>
      </c>
      <c r="R159" s="79"/>
      <c r="S159" s="79"/>
      <c r="T159" s="79" t="s">
        <v>384</v>
      </c>
      <c r="U159" s="79"/>
      <c r="V159" s="82" t="s">
        <v>464</v>
      </c>
      <c r="W159" s="81">
        <v>43635.69126157407</v>
      </c>
      <c r="X159" s="82" t="s">
        <v>571</v>
      </c>
      <c r="Y159" s="79"/>
      <c r="Z159" s="79"/>
      <c r="AA159" s="85" t="s">
        <v>678</v>
      </c>
      <c r="AB159" s="79"/>
      <c r="AC159" s="79" t="b">
        <v>0</v>
      </c>
      <c r="AD159" s="79">
        <v>0</v>
      </c>
      <c r="AE159" s="85" t="s">
        <v>682</v>
      </c>
      <c r="AF159" s="79" t="b">
        <v>1</v>
      </c>
      <c r="AG159" s="79" t="s">
        <v>692</v>
      </c>
      <c r="AH159" s="79"/>
      <c r="AI159" s="85" t="s">
        <v>695</v>
      </c>
      <c r="AJ159" s="79" t="b">
        <v>0</v>
      </c>
      <c r="AK159" s="79">
        <v>2</v>
      </c>
      <c r="AL159" s="85" t="s">
        <v>677</v>
      </c>
      <c r="AM159" s="79" t="s">
        <v>697</v>
      </c>
      <c r="AN159" s="79" t="b">
        <v>0</v>
      </c>
      <c r="AO159" s="85" t="s">
        <v>677</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5</v>
      </c>
      <c r="BC159" s="78" t="str">
        <f>REPLACE(INDEX(GroupVertices[Group],MATCH(Edges[[#This Row],[Vertex 2]],GroupVertices[Vertex],0)),1,1,"")</f>
        <v>5</v>
      </c>
      <c r="BD159" s="48">
        <v>0</v>
      </c>
      <c r="BE159" s="49">
        <v>0</v>
      </c>
      <c r="BF159" s="48">
        <v>0</v>
      </c>
      <c r="BG159" s="49">
        <v>0</v>
      </c>
      <c r="BH159" s="48">
        <v>0</v>
      </c>
      <c r="BI159" s="49">
        <v>0</v>
      </c>
      <c r="BJ159" s="48">
        <v>18</v>
      </c>
      <c r="BK159" s="49">
        <v>100</v>
      </c>
      <c r="BL159" s="48">
        <v>18</v>
      </c>
    </row>
    <row r="160" spans="1:64" ht="15">
      <c r="A160" s="64" t="s">
        <v>263</v>
      </c>
      <c r="B160" s="64" t="s">
        <v>262</v>
      </c>
      <c r="C160" s="65" t="s">
        <v>1812</v>
      </c>
      <c r="D160" s="66">
        <v>3</v>
      </c>
      <c r="E160" s="67" t="s">
        <v>132</v>
      </c>
      <c r="F160" s="68">
        <v>32</v>
      </c>
      <c r="G160" s="65"/>
      <c r="H160" s="69"/>
      <c r="I160" s="70"/>
      <c r="J160" s="70"/>
      <c r="K160" s="34" t="s">
        <v>66</v>
      </c>
      <c r="L160" s="77">
        <v>160</v>
      </c>
      <c r="M160" s="77"/>
      <c r="N160" s="72"/>
      <c r="O160" s="79" t="s">
        <v>277</v>
      </c>
      <c r="P160" s="81">
        <v>43635.69126157407</v>
      </c>
      <c r="Q160" s="79" t="s">
        <v>357</v>
      </c>
      <c r="R160" s="79"/>
      <c r="S160" s="79"/>
      <c r="T160" s="79" t="s">
        <v>384</v>
      </c>
      <c r="U160" s="79"/>
      <c r="V160" s="82" t="s">
        <v>464</v>
      </c>
      <c r="W160" s="81">
        <v>43635.69126157407</v>
      </c>
      <c r="X160" s="82" t="s">
        <v>571</v>
      </c>
      <c r="Y160" s="79"/>
      <c r="Z160" s="79"/>
      <c r="AA160" s="85" t="s">
        <v>678</v>
      </c>
      <c r="AB160" s="79"/>
      <c r="AC160" s="79" t="b">
        <v>0</v>
      </c>
      <c r="AD160" s="79">
        <v>0</v>
      </c>
      <c r="AE160" s="85" t="s">
        <v>682</v>
      </c>
      <c r="AF160" s="79" t="b">
        <v>1</v>
      </c>
      <c r="AG160" s="79" t="s">
        <v>692</v>
      </c>
      <c r="AH160" s="79"/>
      <c r="AI160" s="85" t="s">
        <v>695</v>
      </c>
      <c r="AJ160" s="79" t="b">
        <v>0</v>
      </c>
      <c r="AK160" s="79">
        <v>2</v>
      </c>
      <c r="AL160" s="85" t="s">
        <v>677</v>
      </c>
      <c r="AM160" s="79" t="s">
        <v>697</v>
      </c>
      <c r="AN160" s="79" t="b">
        <v>0</v>
      </c>
      <c r="AO160" s="85" t="s">
        <v>677</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5</v>
      </c>
      <c r="BC160" s="78" t="str">
        <f>REPLACE(INDEX(GroupVertices[Group],MATCH(Edges[[#This Row],[Vertex 2]],GroupVertices[Vertex],0)),1,1,"")</f>
        <v>5</v>
      </c>
      <c r="BD160" s="48"/>
      <c r="BE160" s="49"/>
      <c r="BF160" s="48"/>
      <c r="BG160" s="49"/>
      <c r="BH160" s="48"/>
      <c r="BI160" s="49"/>
      <c r="BJ160" s="48"/>
      <c r="BK160" s="49"/>
      <c r="BL160" s="48"/>
    </row>
    <row r="161" spans="1:64" ht="15">
      <c r="A161" s="64" t="s">
        <v>262</v>
      </c>
      <c r="B161" s="64" t="s">
        <v>276</v>
      </c>
      <c r="C161" s="65" t="s">
        <v>1812</v>
      </c>
      <c r="D161" s="66">
        <v>3</v>
      </c>
      <c r="E161" s="67" t="s">
        <v>132</v>
      </c>
      <c r="F161" s="68">
        <v>32</v>
      </c>
      <c r="G161" s="65"/>
      <c r="H161" s="69"/>
      <c r="I161" s="70"/>
      <c r="J161" s="70"/>
      <c r="K161" s="34" t="s">
        <v>65</v>
      </c>
      <c r="L161" s="77">
        <v>161</v>
      </c>
      <c r="M161" s="77"/>
      <c r="N161" s="72"/>
      <c r="O161" s="79" t="s">
        <v>278</v>
      </c>
      <c r="P161" s="81">
        <v>43635.689351851855</v>
      </c>
      <c r="Q161" s="79" t="s">
        <v>356</v>
      </c>
      <c r="R161" s="82" t="s">
        <v>363</v>
      </c>
      <c r="S161" s="79" t="s">
        <v>364</v>
      </c>
      <c r="T161" s="79" t="s">
        <v>383</v>
      </c>
      <c r="U161" s="79"/>
      <c r="V161" s="82" t="s">
        <v>463</v>
      </c>
      <c r="W161" s="81">
        <v>43635.689351851855</v>
      </c>
      <c r="X161" s="82" t="s">
        <v>570</v>
      </c>
      <c r="Y161" s="79"/>
      <c r="Z161" s="79"/>
      <c r="AA161" s="85" t="s">
        <v>677</v>
      </c>
      <c r="AB161" s="79"/>
      <c r="AC161" s="79" t="b">
        <v>0</v>
      </c>
      <c r="AD161" s="79">
        <v>2</v>
      </c>
      <c r="AE161" s="85" t="s">
        <v>689</v>
      </c>
      <c r="AF161" s="79" t="b">
        <v>1</v>
      </c>
      <c r="AG161" s="79" t="s">
        <v>692</v>
      </c>
      <c r="AH161" s="79"/>
      <c r="AI161" s="85" t="s">
        <v>695</v>
      </c>
      <c r="AJ161" s="79" t="b">
        <v>0</v>
      </c>
      <c r="AK161" s="79">
        <v>2</v>
      </c>
      <c r="AL161" s="85" t="s">
        <v>682</v>
      </c>
      <c r="AM161" s="79" t="s">
        <v>702</v>
      </c>
      <c r="AN161" s="79" t="b">
        <v>0</v>
      </c>
      <c r="AO161" s="85" t="s">
        <v>677</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5</v>
      </c>
      <c r="BC161" s="78" t="str">
        <f>REPLACE(INDEX(GroupVertices[Group],MATCH(Edges[[#This Row],[Vertex 2]],GroupVertices[Vertex],0)),1,1,"")</f>
        <v>5</v>
      </c>
      <c r="BD161" s="48">
        <v>0</v>
      </c>
      <c r="BE161" s="49">
        <v>0</v>
      </c>
      <c r="BF161" s="48">
        <v>0</v>
      </c>
      <c r="BG161" s="49">
        <v>0</v>
      </c>
      <c r="BH161" s="48">
        <v>0</v>
      </c>
      <c r="BI161" s="49">
        <v>0</v>
      </c>
      <c r="BJ161" s="48">
        <v>25</v>
      </c>
      <c r="BK161" s="49">
        <v>100</v>
      </c>
      <c r="BL161" s="48">
        <v>25</v>
      </c>
    </row>
    <row r="162" spans="1:64" ht="15">
      <c r="A162" s="64" t="s">
        <v>264</v>
      </c>
      <c r="B162" s="64" t="s">
        <v>276</v>
      </c>
      <c r="C162" s="65" t="s">
        <v>1812</v>
      </c>
      <c r="D162" s="66">
        <v>3</v>
      </c>
      <c r="E162" s="67" t="s">
        <v>132</v>
      </c>
      <c r="F162" s="68">
        <v>32</v>
      </c>
      <c r="G162" s="65"/>
      <c r="H162" s="69"/>
      <c r="I162" s="70"/>
      <c r="J162" s="70"/>
      <c r="K162" s="34" t="s">
        <v>65</v>
      </c>
      <c r="L162" s="77">
        <v>162</v>
      </c>
      <c r="M162" s="77"/>
      <c r="N162" s="72"/>
      <c r="O162" s="79" t="s">
        <v>277</v>
      </c>
      <c r="P162" s="81">
        <v>43635.69268518518</v>
      </c>
      <c r="Q162" s="79" t="s">
        <v>357</v>
      </c>
      <c r="R162" s="79"/>
      <c r="S162" s="79"/>
      <c r="T162" s="79" t="s">
        <v>384</v>
      </c>
      <c r="U162" s="79"/>
      <c r="V162" s="82" t="s">
        <v>465</v>
      </c>
      <c r="W162" s="81">
        <v>43635.69268518518</v>
      </c>
      <c r="X162" s="82" t="s">
        <v>572</v>
      </c>
      <c r="Y162" s="79"/>
      <c r="Z162" s="79"/>
      <c r="AA162" s="85" t="s">
        <v>679</v>
      </c>
      <c r="AB162" s="79"/>
      <c r="AC162" s="79" t="b">
        <v>0</v>
      </c>
      <c r="AD162" s="79">
        <v>0</v>
      </c>
      <c r="AE162" s="85" t="s">
        <v>682</v>
      </c>
      <c r="AF162" s="79" t="b">
        <v>1</v>
      </c>
      <c r="AG162" s="79" t="s">
        <v>692</v>
      </c>
      <c r="AH162" s="79"/>
      <c r="AI162" s="85" t="s">
        <v>695</v>
      </c>
      <c r="AJ162" s="79" t="b">
        <v>0</v>
      </c>
      <c r="AK162" s="79">
        <v>2</v>
      </c>
      <c r="AL162" s="85" t="s">
        <v>677</v>
      </c>
      <c r="AM162" s="79" t="s">
        <v>703</v>
      </c>
      <c r="AN162" s="79" t="b">
        <v>0</v>
      </c>
      <c r="AO162" s="85" t="s">
        <v>677</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5</v>
      </c>
      <c r="BC162" s="78" t="str">
        <f>REPLACE(INDEX(GroupVertices[Group],MATCH(Edges[[#This Row],[Vertex 2]],GroupVertices[Vertex],0)),1,1,"")</f>
        <v>5</v>
      </c>
      <c r="BD162" s="48"/>
      <c r="BE162" s="49"/>
      <c r="BF162" s="48"/>
      <c r="BG162" s="49"/>
      <c r="BH162" s="48"/>
      <c r="BI162" s="49"/>
      <c r="BJ162" s="48"/>
      <c r="BK162" s="49"/>
      <c r="BL162" s="48"/>
    </row>
    <row r="163" spans="1:64" ht="15">
      <c r="A163" s="64" t="s">
        <v>264</v>
      </c>
      <c r="B163" s="64" t="s">
        <v>262</v>
      </c>
      <c r="C163" s="65" t="s">
        <v>1812</v>
      </c>
      <c r="D163" s="66">
        <v>3</v>
      </c>
      <c r="E163" s="67" t="s">
        <v>132</v>
      </c>
      <c r="F163" s="68">
        <v>32</v>
      </c>
      <c r="G163" s="65"/>
      <c r="H163" s="69"/>
      <c r="I163" s="70"/>
      <c r="J163" s="70"/>
      <c r="K163" s="34" t="s">
        <v>65</v>
      </c>
      <c r="L163" s="77">
        <v>163</v>
      </c>
      <c r="M163" s="77"/>
      <c r="N163" s="72"/>
      <c r="O163" s="79" t="s">
        <v>277</v>
      </c>
      <c r="P163" s="81">
        <v>43635.69268518518</v>
      </c>
      <c r="Q163" s="79" t="s">
        <v>357</v>
      </c>
      <c r="R163" s="79"/>
      <c r="S163" s="79"/>
      <c r="T163" s="79" t="s">
        <v>384</v>
      </c>
      <c r="U163" s="79"/>
      <c r="V163" s="82" t="s">
        <v>465</v>
      </c>
      <c r="W163" s="81">
        <v>43635.69268518518</v>
      </c>
      <c r="X163" s="82" t="s">
        <v>572</v>
      </c>
      <c r="Y163" s="79"/>
      <c r="Z163" s="79"/>
      <c r="AA163" s="85" t="s">
        <v>679</v>
      </c>
      <c r="AB163" s="79"/>
      <c r="AC163" s="79" t="b">
        <v>0</v>
      </c>
      <c r="AD163" s="79">
        <v>0</v>
      </c>
      <c r="AE163" s="85" t="s">
        <v>682</v>
      </c>
      <c r="AF163" s="79" t="b">
        <v>1</v>
      </c>
      <c r="AG163" s="79" t="s">
        <v>692</v>
      </c>
      <c r="AH163" s="79"/>
      <c r="AI163" s="85" t="s">
        <v>695</v>
      </c>
      <c r="AJ163" s="79" t="b">
        <v>0</v>
      </c>
      <c r="AK163" s="79">
        <v>2</v>
      </c>
      <c r="AL163" s="85" t="s">
        <v>677</v>
      </c>
      <c r="AM163" s="79" t="s">
        <v>703</v>
      </c>
      <c r="AN163" s="79" t="b">
        <v>0</v>
      </c>
      <c r="AO163" s="85" t="s">
        <v>677</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5</v>
      </c>
      <c r="BC163" s="78" t="str">
        <f>REPLACE(INDEX(GroupVertices[Group],MATCH(Edges[[#This Row],[Vertex 2]],GroupVertices[Vertex],0)),1,1,"")</f>
        <v>5</v>
      </c>
      <c r="BD163" s="48">
        <v>0</v>
      </c>
      <c r="BE163" s="49">
        <v>0</v>
      </c>
      <c r="BF163" s="48">
        <v>0</v>
      </c>
      <c r="BG163" s="49">
        <v>0</v>
      </c>
      <c r="BH163" s="48">
        <v>0</v>
      </c>
      <c r="BI163" s="49">
        <v>0</v>
      </c>
      <c r="BJ163" s="48">
        <v>18</v>
      </c>
      <c r="BK163" s="49">
        <v>100</v>
      </c>
      <c r="BL163" s="48">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3"/>
    <dataValidation allowBlank="1" showErrorMessage="1" sqref="N2:N16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3"/>
    <dataValidation allowBlank="1" showInputMessage="1" promptTitle="Edge Color" prompt="To select an optional edge color, right-click and select Select Color on the right-click menu." sqref="C3:C163"/>
    <dataValidation allowBlank="1" showInputMessage="1" promptTitle="Edge Width" prompt="Enter an optional edge width between 1 and 10." errorTitle="Invalid Edge Width" error="The optional edge width must be a whole number between 1 and 10." sqref="D3:D163"/>
    <dataValidation allowBlank="1" showInputMessage="1" promptTitle="Edge Opacity" prompt="Enter an optional edge opacity between 0 (transparent) and 100 (opaque)." errorTitle="Invalid Edge Opacity" error="The optional edge opacity must be a whole number between 0 and 10." sqref="F3:F16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3">
      <formula1>ValidEdgeVisibilities</formula1>
    </dataValidation>
    <dataValidation allowBlank="1" showInputMessage="1" showErrorMessage="1" promptTitle="Vertex 1 Name" prompt="Enter the name of the edge's first vertex." sqref="A3:A163"/>
    <dataValidation allowBlank="1" showInputMessage="1" showErrorMessage="1" promptTitle="Vertex 2 Name" prompt="Enter the name of the edge's second vertex." sqref="B3:B163"/>
    <dataValidation allowBlank="1" showInputMessage="1" showErrorMessage="1" promptTitle="Edge Label" prompt="Enter an optional edge label." errorTitle="Invalid Edge Visibility" error="You have entered an unrecognized edge visibility.  Try selecting from the drop-down list instead." sqref="H3:H16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3"/>
  </dataValidations>
  <hyperlinks>
    <hyperlink ref="R61" r:id="rId1" display="https://twitter.com/katieporter_mba/status/1141064365711548416"/>
    <hyperlink ref="R85" r:id="rId2" display="https://twitter.com/CAHOhospitals/status/1141052199516160000"/>
    <hyperlink ref="R86" r:id="rId3" display="https://twitter.com/weirmark/status/1141088301329408000"/>
    <hyperlink ref="R88" r:id="rId4" display="https://twitter.com/weirmark/status/1141088301329408000"/>
    <hyperlink ref="R117" r:id="rId5" display="https://twitter.com/katieporter_mba/status/1141064365711548416"/>
    <hyperlink ref="R118" r:id="rId6" display="https://twitter.com/katieporter_mba/status/1141064365711548416"/>
    <hyperlink ref="R124" r:id="rId7" display="https://twitter.com/Stelios_2015/status/1140974532095827971"/>
    <hyperlink ref="R140" r:id="rId8" display="https://twitter.com/hamhealthsci/status/1140985311310352385"/>
    <hyperlink ref="R156" r:id="rId9" display="https://twitter.com/vrtnws/status/1141365149258985473"/>
    <hyperlink ref="R157" r:id="rId10" display="https://twitter.com/vrtnws/status/1141365149258985473"/>
    <hyperlink ref="R158" r:id="rId11" display="https://twitter.com/vrtnws/status/1141365149258985473"/>
    <hyperlink ref="R161" r:id="rId12" display="https://twitter.com/vrtnws/status/1141365149258985473"/>
    <hyperlink ref="U3" r:id="rId13" display="https://pbs.twimg.com/media/D9WQKd0XUAAQBhy.jpg"/>
    <hyperlink ref="U6" r:id="rId14" display="https://pbs.twimg.com/media/D9WU3UGWkAEzXWW.jpg"/>
    <hyperlink ref="U16" r:id="rId15" display="https://pbs.twimg.com/media/D9W70BLXoAAeoiD.jpg"/>
    <hyperlink ref="U19" r:id="rId16" display="https://pbs.twimg.com/media/D9XKLwjXkAAbVtS.jpg"/>
    <hyperlink ref="U20" r:id="rId17" display="https://pbs.twimg.com/media/D9XO5rZXkAAiq5R.jpg"/>
    <hyperlink ref="U21" r:id="rId18" display="https://pbs.twimg.com/media/D9XPJsnW4AYQ114.jpg"/>
    <hyperlink ref="U25" r:id="rId19" display="https://pbs.twimg.com/media/D9XUlDFWwAE7Q-2.jpg"/>
    <hyperlink ref="U26" r:id="rId20" display="https://pbs.twimg.com/media/D9WQk0yXUAEoMUy.jpg"/>
    <hyperlink ref="U28" r:id="rId21" display="https://pbs.twimg.com/media/D9WQk0yXUAEoMUy.jpg"/>
    <hyperlink ref="U30" r:id="rId22" display="https://pbs.twimg.com/media/D9XLVPBWkAA7G6j.jpg"/>
    <hyperlink ref="U31" r:id="rId23" display="https://pbs.twimg.com/media/D9XLVPBWkAA7G6j.jpg"/>
    <hyperlink ref="U32" r:id="rId24" display="https://pbs.twimg.com/media/D9XLVPBWkAA7G6j.jpg"/>
    <hyperlink ref="U33" r:id="rId25" display="https://pbs.twimg.com/media/D9XQ9EYXUAIwjJp.jpg"/>
    <hyperlink ref="U38" r:id="rId26" display="https://pbs.twimg.com/media/D9WQk0yXUAEoMUy.jpg"/>
    <hyperlink ref="U39" r:id="rId27" display="https://pbs.twimg.com/tweet_video_thumb/D9WRiZ4XoAIJKaH.jpg"/>
    <hyperlink ref="U40" r:id="rId28" display="https://pbs.twimg.com/tweet_video_thumb/D9WRiZ4XoAIJKaH.jpg"/>
    <hyperlink ref="U41" r:id="rId29" display="https://pbs.twimg.com/tweet_video_thumb/D9WRiZ4XoAIJKaH.jpg"/>
    <hyperlink ref="U42" r:id="rId30" display="https://pbs.twimg.com/media/D9WU4--XsAAknF0.jpg"/>
    <hyperlink ref="U49" r:id="rId31" display="https://pbs.twimg.com/media/D9XQwQOW4AEbYII.jpg"/>
    <hyperlink ref="U50" r:id="rId32" display="https://pbs.twimg.com/media/D9XRXxqXUAE3f7y.jpg"/>
    <hyperlink ref="U53" r:id="rId33" display="https://pbs.twimg.com/media/D9XW_b5WwAAjdn7.jpg"/>
    <hyperlink ref="U59" r:id="rId34" display="https://pbs.twimg.com/media/D9WRHcMWwAAev5c.jpg"/>
    <hyperlink ref="U60" r:id="rId35" display="https://pbs.twimg.com/media/D9WPX7PWkAAKnQU.jpg"/>
    <hyperlink ref="U63" r:id="rId36" display="https://pbs.twimg.com/media/D9WnS_oXsAMn0h0.jpg"/>
    <hyperlink ref="U66" r:id="rId37" display="https://pbs.twimg.com/media/D9XA6uqXsAIocZs.jpg"/>
    <hyperlink ref="U67" r:id="rId38" display="https://pbs.twimg.com/media/D9WcqZrXkAI1f7M.jpg"/>
    <hyperlink ref="U68" r:id="rId39" display="https://pbs.twimg.com/media/D9WnS_oXsAMn0h0.jpg"/>
    <hyperlink ref="U69" r:id="rId40" display="https://pbs.twimg.com/media/D9XGZTgXoAAkEhS.jpg"/>
    <hyperlink ref="U70" r:id="rId41" display="https://pbs.twimg.com/media/D9Xb13PXoAAgb3w.jpg"/>
    <hyperlink ref="U74" r:id="rId42" display="https://pbs.twimg.com/media/D9WZFyvXkAE8TIn.jpg"/>
    <hyperlink ref="U75" r:id="rId43" display="https://pbs.twimg.com/media/D9XUlDFWwAE7Q-2.jpg"/>
    <hyperlink ref="U82" r:id="rId44" display="https://pbs.twimg.com/media/D9XVJOQXsAA4HFG.jpg"/>
    <hyperlink ref="U92" r:id="rId45" display="https://pbs.twimg.com/media/D9Wbei3WkAAvIKv.jpg"/>
    <hyperlink ref="U93" r:id="rId46" display="https://pbs.twimg.com/media/D9WdRlEXoAg1Ai8.jpg"/>
    <hyperlink ref="U97" r:id="rId47" display="https://pbs.twimg.com/media/D9WRHcMWwAAev5c.jpg"/>
    <hyperlink ref="U100" r:id="rId48" display="https://pbs.twimg.com/media/D9WP2WpXUAAluJF.jpg"/>
    <hyperlink ref="U101" r:id="rId49" display="https://pbs.twimg.com/media/D9WP2WpXUAAluJF.jpg"/>
    <hyperlink ref="U102" r:id="rId50" display="https://pbs.twimg.com/media/D9WYk8OXYAgwh6s.jpg"/>
    <hyperlink ref="U107" r:id="rId51" display="https://pbs.twimg.com/media/D9WPX7PWkAAKnQU.jpg"/>
    <hyperlink ref="U108" r:id="rId52" display="https://pbs.twimg.com/media/D9WRnFnWsAAdq6e.jpg"/>
    <hyperlink ref="U109" r:id="rId53" display="https://pbs.twimg.com/media/D9WcxmpWwAExV66.jpg"/>
    <hyperlink ref="U110" r:id="rId54" display="https://pbs.twimg.com/media/D9XXnIKWsAAGHIM.jpg"/>
    <hyperlink ref="U113" r:id="rId55" display="https://pbs.twimg.com/media/D9Xb0shX4AIlTth.jpg"/>
    <hyperlink ref="U120" r:id="rId56" display="https://pbs.twimg.com/media/D9WQc_dXkAADRzF.jpg"/>
    <hyperlink ref="U138" r:id="rId57" display="https://pbs.twimg.com/media/D9XKLwjXkAAbVtS.jpg"/>
    <hyperlink ref="U143" r:id="rId58" display="https://pbs.twimg.com/media/D9WTJq7XYAAUftK.jpg"/>
    <hyperlink ref="U144" r:id="rId59" display="https://pbs.twimg.com/media/D9WYFFtXkAEQOtD.jpg"/>
    <hyperlink ref="U148" r:id="rId60" display="https://pbs.twimg.com/media/D9WOQFkXUAYPwiE.jpg"/>
    <hyperlink ref="U150" r:id="rId61" display="https://pbs.twimg.com/media/D9WpEnNXkAEBs9I.jpg"/>
    <hyperlink ref="U151" r:id="rId62" display="https://pbs.twimg.com/media/D9XPdiIWwAA9WiS.jpg"/>
    <hyperlink ref="U152" r:id="rId63" display="https://pbs.twimg.com/media/D9XVq1fXoAE7zY8.jpg"/>
    <hyperlink ref="U154" r:id="rId64" display="https://pbs.twimg.com/media/D9b-gACXkAYQR-D.jpg"/>
    <hyperlink ref="U155" r:id="rId65" display="https://pbs.twimg.com/media/D9b-gACXkAYQR-D.jpg"/>
    <hyperlink ref="V3" r:id="rId66" display="https://pbs.twimg.com/media/D9WQKd0XUAAQBhy.jpg"/>
    <hyperlink ref="V4" r:id="rId67" display="http://pbs.twimg.com/profile_images/951855720835829760/gt_Lhp7Q_normal.jpg"/>
    <hyperlink ref="V5" r:id="rId68" display="http://pbs.twimg.com/profile_images/1124002114215251969/IBD70yDq_normal.jpg"/>
    <hyperlink ref="V6" r:id="rId69" display="https://pbs.twimg.com/media/D9WU3UGWkAEzXWW.jpg"/>
    <hyperlink ref="V7" r:id="rId70" display="http://pbs.twimg.com/profile_images/1141171916834668546/W41M291t_normal.jpg"/>
    <hyperlink ref="V8" r:id="rId71" display="http://pbs.twimg.com/profile_images/1141171916834668546/W41M291t_normal.jpg"/>
    <hyperlink ref="V9" r:id="rId72" display="http://pbs.twimg.com/profile_images/819579420885315587/b6K7UaZi_normal.jpg"/>
    <hyperlink ref="V10" r:id="rId73" display="http://pbs.twimg.com/profile_images/1131609873463033857/hM71HofK_normal.jpg"/>
    <hyperlink ref="V11" r:id="rId74" display="http://pbs.twimg.com/profile_images/1125860902673186817/viQD1Cez_normal.jpg"/>
    <hyperlink ref="V12" r:id="rId75" display="http://pbs.twimg.com/profile_images/1125860902673186817/viQD1Cez_normal.jpg"/>
    <hyperlink ref="V13" r:id="rId76" display="http://pbs.twimg.com/profile_images/664789100847697920/GdamLDr4_normal.jpg"/>
    <hyperlink ref="V14" r:id="rId77" display="http://pbs.twimg.com/profile_images/664789100847697920/GdamLDr4_normal.jpg"/>
    <hyperlink ref="V15" r:id="rId78" display="http://pbs.twimg.com/profile_images/664789100847697920/GdamLDr4_normal.jpg"/>
    <hyperlink ref="V16" r:id="rId79" display="https://pbs.twimg.com/media/D9W70BLXoAAeoiD.jpg"/>
    <hyperlink ref="V17" r:id="rId80" display="http://abs.twimg.com/sticky/default_profile_images/default_profile_normal.png"/>
    <hyperlink ref="V18" r:id="rId81" display="http://pbs.twimg.com/profile_images/1037782695324119041/0zUUPdnM_normal.jpg"/>
    <hyperlink ref="V19" r:id="rId82" display="https://pbs.twimg.com/media/D9XKLwjXkAAbVtS.jpg"/>
    <hyperlink ref="V20" r:id="rId83" display="https://pbs.twimg.com/media/D9XO5rZXkAAiq5R.jpg"/>
    <hyperlink ref="V21" r:id="rId84" display="https://pbs.twimg.com/media/D9XPJsnW4AYQ114.jpg"/>
    <hyperlink ref="V22" r:id="rId85" display="http://pbs.twimg.com/profile_images/989962594940280834/kBq6zZJD_normal.jpg"/>
    <hyperlink ref="V23" r:id="rId86" display="http://pbs.twimg.com/profile_images/989962594940280834/kBq6zZJD_normal.jpg"/>
    <hyperlink ref="V24" r:id="rId87" display="http://pbs.twimg.com/profile_images/378800000766133062/e032ccd1c4ee696d6c8ada9d96b7cd1f_normal.jpeg"/>
    <hyperlink ref="V25" r:id="rId88" display="https://pbs.twimg.com/media/D9XUlDFWwAE7Q-2.jpg"/>
    <hyperlink ref="V26" r:id="rId89" display="https://pbs.twimg.com/media/D9WQk0yXUAEoMUy.jpg"/>
    <hyperlink ref="V27" r:id="rId90" display="http://pbs.twimg.com/profile_images/973917260766236672/ui0_5o-s_normal.jpg"/>
    <hyperlink ref="V28" r:id="rId91" display="https://pbs.twimg.com/media/D9WQk0yXUAEoMUy.jpg"/>
    <hyperlink ref="V29" r:id="rId92" display="http://pbs.twimg.com/profile_images/973917260766236672/ui0_5o-s_normal.jpg"/>
    <hyperlink ref="V30" r:id="rId93" display="https://pbs.twimg.com/media/D9XLVPBWkAA7G6j.jpg"/>
    <hyperlink ref="V31" r:id="rId94" display="https://pbs.twimg.com/media/D9XLVPBWkAA7G6j.jpg"/>
    <hyperlink ref="V32" r:id="rId95" display="https://pbs.twimg.com/media/D9XLVPBWkAA7G6j.jpg"/>
    <hyperlink ref="V33" r:id="rId96" display="https://pbs.twimg.com/media/D9XQ9EYXUAIwjJp.jpg"/>
    <hyperlink ref="V34" r:id="rId97" display="http://pbs.twimg.com/profile_images/1141301428369203200/oDx6bMsu_normal.jpg"/>
    <hyperlink ref="V35" r:id="rId98" display="http://pbs.twimg.com/profile_images/1141301428369203200/oDx6bMsu_normal.jpg"/>
    <hyperlink ref="V36" r:id="rId99" display="http://pbs.twimg.com/profile_images/973917260766236672/ui0_5o-s_normal.jpg"/>
    <hyperlink ref="V37" r:id="rId100" display="http://pbs.twimg.com/profile_images/967619275203559424/EBN5w3z7_normal.jpg"/>
    <hyperlink ref="V38" r:id="rId101" display="https://pbs.twimg.com/media/D9WQk0yXUAEoMUy.jpg"/>
    <hyperlink ref="V39" r:id="rId102" display="https://pbs.twimg.com/tweet_video_thumb/D9WRiZ4XoAIJKaH.jpg"/>
    <hyperlink ref="V40" r:id="rId103" display="https://pbs.twimg.com/tweet_video_thumb/D9WRiZ4XoAIJKaH.jpg"/>
    <hyperlink ref="V41" r:id="rId104" display="https://pbs.twimg.com/tweet_video_thumb/D9WRiZ4XoAIJKaH.jpg"/>
    <hyperlink ref="V42" r:id="rId105" display="https://pbs.twimg.com/media/D9WU4--XsAAknF0.jpg"/>
    <hyperlink ref="V43" r:id="rId106" display="http://pbs.twimg.com/profile_images/973917260766236672/ui0_5o-s_normal.jpg"/>
    <hyperlink ref="V44" r:id="rId107" display="http://pbs.twimg.com/profile_images/973917260766236672/ui0_5o-s_normal.jpg"/>
    <hyperlink ref="V45" r:id="rId108" display="http://pbs.twimg.com/profile_images/973917260766236672/ui0_5o-s_normal.jpg"/>
    <hyperlink ref="V46" r:id="rId109" display="http://pbs.twimg.com/profile_images/973917260766236672/ui0_5o-s_normal.jpg"/>
    <hyperlink ref="V47" r:id="rId110" display="http://pbs.twimg.com/profile_images/973917260766236672/ui0_5o-s_normal.jpg"/>
    <hyperlink ref="V48" r:id="rId111" display="http://pbs.twimg.com/profile_images/973917260766236672/ui0_5o-s_normal.jpg"/>
    <hyperlink ref="V49" r:id="rId112" display="https://pbs.twimg.com/media/D9XQwQOW4AEbYII.jpg"/>
    <hyperlink ref="V50" r:id="rId113" display="https://pbs.twimg.com/media/D9XRXxqXUAE3f7y.jpg"/>
    <hyperlink ref="V51" r:id="rId114" display="http://pbs.twimg.com/profile_images/973917260766236672/ui0_5o-s_normal.jpg"/>
    <hyperlink ref="V52" r:id="rId115" display="http://pbs.twimg.com/profile_images/973917260766236672/ui0_5o-s_normal.jpg"/>
    <hyperlink ref="V53" r:id="rId116" display="https://pbs.twimg.com/media/D9XW_b5WwAAjdn7.jpg"/>
    <hyperlink ref="V54" r:id="rId117" display="http://pbs.twimg.com/profile_images/1520513443/logo6_normal.jpg"/>
    <hyperlink ref="V55" r:id="rId118" display="http://pbs.twimg.com/profile_images/1520513443/logo6_normal.jpg"/>
    <hyperlink ref="V56" r:id="rId119" display="http://pbs.twimg.com/profile_images/614247454347653120/7Rhtruyd_normal.jpg"/>
    <hyperlink ref="V57" r:id="rId120" display="http://pbs.twimg.com/profile_images/614247454347653120/7Rhtruyd_normal.jpg"/>
    <hyperlink ref="V58" r:id="rId121" display="http://pbs.twimg.com/profile_images/1021939453550645249/GE2d6bEp_normal.jpg"/>
    <hyperlink ref="V59" r:id="rId122" display="https://pbs.twimg.com/media/D9WRHcMWwAAev5c.jpg"/>
    <hyperlink ref="V60" r:id="rId123" display="https://pbs.twimg.com/media/D9WPX7PWkAAKnQU.jpg"/>
    <hyperlink ref="V61" r:id="rId124" display="http://pbs.twimg.com/profile_images/532743902835396608/dYb_9mCr_normal.jpeg"/>
    <hyperlink ref="V62" r:id="rId125" display="http://pbs.twimg.com/profile_images/611502304777347072/vOXpjG7V_normal.jpg"/>
    <hyperlink ref="V63" r:id="rId126" display="https://pbs.twimg.com/media/D9WnS_oXsAMn0h0.jpg"/>
    <hyperlink ref="V64" r:id="rId127" display="http://pbs.twimg.com/profile_images/611502304777347072/vOXpjG7V_normal.jpg"/>
    <hyperlink ref="V65" r:id="rId128" display="http://pbs.twimg.com/profile_images/1073546643075682304/iaP6H218_normal.jpg"/>
    <hyperlink ref="V66" r:id="rId129" display="https://pbs.twimg.com/media/D9XA6uqXsAIocZs.jpg"/>
    <hyperlink ref="V67" r:id="rId130" display="https://pbs.twimg.com/media/D9WcqZrXkAI1f7M.jpg"/>
    <hyperlink ref="V68" r:id="rId131" display="https://pbs.twimg.com/media/D9WnS_oXsAMn0h0.jpg"/>
    <hyperlink ref="V69" r:id="rId132" display="https://pbs.twimg.com/media/D9XGZTgXoAAkEhS.jpg"/>
    <hyperlink ref="V70" r:id="rId133" display="https://pbs.twimg.com/media/D9Xb13PXoAAgb3w.jpg"/>
    <hyperlink ref="V71" r:id="rId134" display="http://pbs.twimg.com/profile_images/611502304777347072/vOXpjG7V_normal.jpg"/>
    <hyperlink ref="V72" r:id="rId135" display="http://pbs.twimg.com/profile_images/611502304777347072/vOXpjG7V_normal.jpg"/>
    <hyperlink ref="V73" r:id="rId136" display="http://pbs.twimg.com/profile_images/510889623560921089/Di6WYBgA_normal.jpeg"/>
    <hyperlink ref="V74" r:id="rId137" display="https://pbs.twimg.com/media/D9WZFyvXkAE8TIn.jpg"/>
    <hyperlink ref="V75" r:id="rId138" display="https://pbs.twimg.com/media/D9XUlDFWwAE7Q-2.jpg"/>
    <hyperlink ref="V76" r:id="rId139" display="http://pbs.twimg.com/profile_images/1059169771118313472/zrewJH1h_normal.jpg"/>
    <hyperlink ref="V77" r:id="rId140" display="http://pbs.twimg.com/profile_images/1059169771118313472/zrewJH1h_normal.jpg"/>
    <hyperlink ref="V78" r:id="rId141" display="http://pbs.twimg.com/profile_images/1126868543797121031/czSKW2i-_normal.jpg"/>
    <hyperlink ref="V79" r:id="rId142" display="http://pbs.twimg.com/profile_images/1126868543797121031/czSKW2i-_normal.jpg"/>
    <hyperlink ref="V80" r:id="rId143" display="http://pbs.twimg.com/profile_images/905233175068131328/ba_beq7e_normal.jpg"/>
    <hyperlink ref="V81" r:id="rId144" display="http://pbs.twimg.com/profile_images/905233175068131328/ba_beq7e_normal.jpg"/>
    <hyperlink ref="V82" r:id="rId145" display="https://pbs.twimg.com/media/D9XVJOQXsAA4HFG.jpg"/>
    <hyperlink ref="V83" r:id="rId146" display="http://pbs.twimg.com/profile_images/685853210574196736/3jO7fEcw_normal.jpg"/>
    <hyperlink ref="V84" r:id="rId147" display="http://pbs.twimg.com/profile_images/1046598792856780800/iiJfJK9B_normal.jpg"/>
    <hyperlink ref="V85" r:id="rId148" display="http://pbs.twimg.com/profile_images/1065584732770115585/zJ4ApZ39_normal.jpg"/>
    <hyperlink ref="V86" r:id="rId149" display="http://pbs.twimg.com/profile_images/1074877689708904448/JaD7NvkK_normal.jpg"/>
    <hyperlink ref="V87" r:id="rId150" display="http://pbs.twimg.com/profile_images/1046598792856780800/iiJfJK9B_normal.jpg"/>
    <hyperlink ref="V88" r:id="rId151" display="http://pbs.twimg.com/profile_images/1074877689708904448/JaD7NvkK_normal.jpg"/>
    <hyperlink ref="V89" r:id="rId152" display="http://pbs.twimg.com/profile_images/1046598792856780800/iiJfJK9B_normal.jpg"/>
    <hyperlink ref="V90" r:id="rId153" display="http://pbs.twimg.com/profile_images/1046598792856780800/iiJfJK9B_normal.jpg"/>
    <hyperlink ref="V91" r:id="rId154" display="http://pbs.twimg.com/profile_images/1046598792856780800/iiJfJK9B_normal.jpg"/>
    <hyperlink ref="V92" r:id="rId155" display="https://pbs.twimg.com/media/D9Wbei3WkAAvIKv.jpg"/>
    <hyperlink ref="V93" r:id="rId156" display="https://pbs.twimg.com/media/D9WdRlEXoAg1Ai8.jpg"/>
    <hyperlink ref="V94" r:id="rId157" display="http://pbs.twimg.com/profile_images/1046598792856780800/iiJfJK9B_normal.jpg"/>
    <hyperlink ref="V95" r:id="rId158" display="http://pbs.twimg.com/profile_images/1046598792856780800/iiJfJK9B_normal.jpg"/>
    <hyperlink ref="V96" r:id="rId159" display="http://pbs.twimg.com/profile_images/1046598792856780800/iiJfJK9B_normal.jpg"/>
    <hyperlink ref="V97" r:id="rId160" display="https://pbs.twimg.com/media/D9WRHcMWwAAev5c.jpg"/>
    <hyperlink ref="V98" r:id="rId161" display="http://pbs.twimg.com/profile_images/611502304777347072/vOXpjG7V_normal.jpg"/>
    <hyperlink ref="V99" r:id="rId162" display="http://pbs.twimg.com/profile_images/481460116730818560/irb8z7oo_normal.jpeg"/>
    <hyperlink ref="V100" r:id="rId163" display="https://pbs.twimg.com/media/D9WP2WpXUAAluJF.jpg"/>
    <hyperlink ref="V101" r:id="rId164" display="https://pbs.twimg.com/media/D9WP2WpXUAAluJF.jpg"/>
    <hyperlink ref="V102" r:id="rId165" display="https://pbs.twimg.com/media/D9WYk8OXYAgwh6s.jpg"/>
    <hyperlink ref="V103" r:id="rId166" display="http://pbs.twimg.com/profile_images/967619275203559424/EBN5w3z7_normal.jpg"/>
    <hyperlink ref="V104" r:id="rId167" display="http://pbs.twimg.com/profile_images/611502304777347072/vOXpjG7V_normal.jpg"/>
    <hyperlink ref="V105" r:id="rId168" display="http://pbs.twimg.com/profile_images/481460116730818560/irb8z7oo_normal.jpeg"/>
    <hyperlink ref="V106" r:id="rId169" display="http://pbs.twimg.com/profile_images/967619275203559424/EBN5w3z7_normal.jpg"/>
    <hyperlink ref="V107" r:id="rId170" display="https://pbs.twimg.com/media/D9WPX7PWkAAKnQU.jpg"/>
    <hyperlink ref="V108" r:id="rId171" display="https://pbs.twimg.com/media/D9WRnFnWsAAdq6e.jpg"/>
    <hyperlink ref="V109" r:id="rId172" display="https://pbs.twimg.com/media/D9WcxmpWwAExV66.jpg"/>
    <hyperlink ref="V110" r:id="rId173" display="https://pbs.twimg.com/media/D9XXnIKWsAAGHIM.jpg"/>
    <hyperlink ref="V111" r:id="rId174" display="http://pbs.twimg.com/profile_images/611502304777347072/vOXpjG7V_normal.jpg"/>
    <hyperlink ref="V112" r:id="rId175" display="http://pbs.twimg.com/profile_images/3084410953/9e74c780a629367e9e05aa9b784c4d97_normal.jpeg"/>
    <hyperlink ref="V113" r:id="rId176" display="https://pbs.twimg.com/media/D9Xb0shX4AIlTth.jpg"/>
    <hyperlink ref="V114" r:id="rId177" display="http://pbs.twimg.com/profile_images/3084410953/9e74c780a629367e9e05aa9b784c4d97_normal.jpeg"/>
    <hyperlink ref="V115" r:id="rId178" display="http://pbs.twimg.com/profile_images/3084410953/9e74c780a629367e9e05aa9b784c4d97_normal.jpeg"/>
    <hyperlink ref="V116" r:id="rId179" display="http://pbs.twimg.com/profile_images/1726356114/image_normal.jpg"/>
    <hyperlink ref="V117" r:id="rId180" display="http://pbs.twimg.com/profile_images/532743902835396608/dYb_9mCr_normal.jpeg"/>
    <hyperlink ref="V118" r:id="rId181" display="http://pbs.twimg.com/profile_images/532743902835396608/dYb_9mCr_normal.jpeg"/>
    <hyperlink ref="V119" r:id="rId182" display="http://pbs.twimg.com/profile_images/1108491390244274176/Dz51pMJC_normal.jpg"/>
    <hyperlink ref="V120" r:id="rId183" display="https://pbs.twimg.com/media/D9WQc_dXkAADRzF.jpg"/>
    <hyperlink ref="V121" r:id="rId184" display="http://pbs.twimg.com/profile_images/1108491390244274176/Dz51pMJC_normal.jpg"/>
    <hyperlink ref="V122" r:id="rId185" display="http://pbs.twimg.com/profile_images/1108491390244274176/Dz51pMJC_normal.jpg"/>
    <hyperlink ref="V123" r:id="rId186" display="http://pbs.twimg.com/profile_images/975899506519797760/35VXeX6v_normal.jpg"/>
    <hyperlink ref="V124" r:id="rId187" display="http://pbs.twimg.com/profile_images/695677744772939776/Kr3qlFAw_normal.png"/>
    <hyperlink ref="V125" r:id="rId188" display="http://pbs.twimg.com/profile_images/967619275203559424/EBN5w3z7_normal.jpg"/>
    <hyperlink ref="V126" r:id="rId189" display="http://pbs.twimg.com/profile_images/967619275203559424/EBN5w3z7_normal.jpg"/>
    <hyperlink ref="V127" r:id="rId190" display="http://pbs.twimg.com/profile_images/1139740654857142272/wOzo7qsg_normal.jpg"/>
    <hyperlink ref="V128" r:id="rId191" display="http://pbs.twimg.com/profile_images/967619275203559424/EBN5w3z7_normal.jpg"/>
    <hyperlink ref="V129" r:id="rId192" display="http://pbs.twimg.com/profile_images/967619275203559424/EBN5w3z7_normal.jpg"/>
    <hyperlink ref="V130" r:id="rId193" display="http://pbs.twimg.com/profile_images/967619275203559424/EBN5w3z7_normal.jpg"/>
    <hyperlink ref="V131" r:id="rId194" display="http://pbs.twimg.com/profile_images/967619275203559424/EBN5w3z7_normal.jpg"/>
    <hyperlink ref="V132" r:id="rId195" display="http://pbs.twimg.com/profile_images/967619275203559424/EBN5w3z7_normal.jpg"/>
    <hyperlink ref="V133" r:id="rId196" display="http://pbs.twimg.com/profile_images/967619275203559424/EBN5w3z7_normal.jpg"/>
    <hyperlink ref="V134" r:id="rId197" display="http://pbs.twimg.com/profile_images/967619275203559424/EBN5w3z7_normal.jpg"/>
    <hyperlink ref="V135" r:id="rId198" display="http://pbs.twimg.com/profile_images/967619275203559424/EBN5w3z7_normal.jpg"/>
    <hyperlink ref="V136" r:id="rId199" display="http://pbs.twimg.com/profile_images/1139740654857142272/wOzo7qsg_normal.jpg"/>
    <hyperlink ref="V137" r:id="rId200" display="http://pbs.twimg.com/profile_images/1139740654857142272/wOzo7qsg_normal.jpg"/>
    <hyperlink ref="V138" r:id="rId201" display="https://pbs.twimg.com/media/D9XKLwjXkAAbVtS.jpg"/>
    <hyperlink ref="V139" r:id="rId202" display="http://pbs.twimg.com/profile_images/1136013927463182336/bx6I7v4p_normal.png"/>
    <hyperlink ref="V140" r:id="rId203" display="http://pbs.twimg.com/profile_images/1102672268285693955/uhp2TpAK_normal.png"/>
    <hyperlink ref="V141" r:id="rId204" display="http://pbs.twimg.com/profile_images/611502304777347072/vOXpjG7V_normal.jpg"/>
    <hyperlink ref="V142" r:id="rId205" display="http://pbs.twimg.com/profile_images/378800000395715698/f3bc1df88e100d8ccdaae233a9a000a8_normal.jpeg"/>
    <hyperlink ref="V143" r:id="rId206" display="https://pbs.twimg.com/media/D9WTJq7XYAAUftK.jpg"/>
    <hyperlink ref="V144" r:id="rId207" display="https://pbs.twimg.com/media/D9WYFFtXkAEQOtD.jpg"/>
    <hyperlink ref="V145" r:id="rId208" display="http://pbs.twimg.com/profile_images/378800000395715698/f3bc1df88e100d8ccdaae233a9a000a8_normal.jpeg"/>
    <hyperlink ref="V146" r:id="rId209" display="http://pbs.twimg.com/profile_images/378800000395715698/f3bc1df88e100d8ccdaae233a9a000a8_normal.jpeg"/>
    <hyperlink ref="V147" r:id="rId210" display="http://pbs.twimg.com/profile_images/378800000395715698/f3bc1df88e100d8ccdaae233a9a000a8_normal.jpeg"/>
    <hyperlink ref="V148" r:id="rId211" display="https://pbs.twimg.com/media/D9WOQFkXUAYPwiE.jpg"/>
    <hyperlink ref="V149" r:id="rId212" display="http://pbs.twimg.com/profile_images/611502304777347072/vOXpjG7V_normal.jpg"/>
    <hyperlink ref="V150" r:id="rId213" display="https://pbs.twimg.com/media/D9WpEnNXkAEBs9I.jpg"/>
    <hyperlink ref="V151" r:id="rId214" display="https://pbs.twimg.com/media/D9XPdiIWwAA9WiS.jpg"/>
    <hyperlink ref="V152" r:id="rId215" display="https://pbs.twimg.com/media/D9XVq1fXoAE7zY8.jpg"/>
    <hyperlink ref="V153" r:id="rId216" display="http://pbs.twimg.com/profile_images/481460116730818560/irb8z7oo_normal.jpeg"/>
    <hyperlink ref="V154" r:id="rId217" display="https://pbs.twimg.com/media/D9b-gACXkAYQR-D.jpg"/>
    <hyperlink ref="V155" r:id="rId218" display="https://pbs.twimg.com/media/D9b-gACXkAYQR-D.jpg"/>
    <hyperlink ref="V156" r:id="rId219" display="http://pbs.twimg.com/profile_images/1043017987299504128/ad6RXJaK_normal.jpg"/>
    <hyperlink ref="V157" r:id="rId220" display="http://pbs.twimg.com/profile_images/1043017987299504128/ad6RXJaK_normal.jpg"/>
    <hyperlink ref="V158" r:id="rId221" display="http://pbs.twimg.com/profile_images/1043017987299504128/ad6RXJaK_normal.jpg"/>
    <hyperlink ref="V159" r:id="rId222" display="http://pbs.twimg.com/profile_images/1113391173622751233/9rRnBcws_normal.png"/>
    <hyperlink ref="V160" r:id="rId223" display="http://pbs.twimg.com/profile_images/1113391173622751233/9rRnBcws_normal.png"/>
    <hyperlink ref="V161" r:id="rId224" display="http://pbs.twimg.com/profile_images/1043017987299504128/ad6RXJaK_normal.jpg"/>
    <hyperlink ref="V162" r:id="rId225" display="http://pbs.twimg.com/profile_images/727239253529350144/Syga1r2Z_normal.jpg"/>
    <hyperlink ref="V163" r:id="rId226" display="http://pbs.twimg.com/profile_images/727239253529350144/Syga1r2Z_normal.jpg"/>
    <hyperlink ref="X3" r:id="rId227" display="https://twitter.com/#!/karam_bains/status/1140976609324875776"/>
    <hyperlink ref="X4" r:id="rId228" display="https://twitter.com/#!/mohawkideaworks/status/1140978019995197445"/>
    <hyperlink ref="X5" r:id="rId229" display="https://twitter.com/#!/lovecatsdogs55/status/1140978147900477440"/>
    <hyperlink ref="X6" r:id="rId230" display="https://twitter.com/#!/b_a_h_t/status/1140981785918152704"/>
    <hyperlink ref="X7" r:id="rId231" display="https://twitter.com/#!/kevin_jackson/status/1140983784168284162"/>
    <hyperlink ref="X8" r:id="rId232" display="https://twitter.com/#!/kevin_jackson/status/1140983784168284162"/>
    <hyperlink ref="X9" r:id="rId233" display="https://twitter.com/#!/egruenwoldt/status/1140991267322699776"/>
    <hyperlink ref="X10" r:id="rId234" display="https://twitter.com/#!/phriresearch/status/1140996192056336386"/>
    <hyperlink ref="X11" r:id="rId235" display="https://twitter.com/#!/allendavidov/status/1141022150750560256"/>
    <hyperlink ref="X12" r:id="rId236" display="https://twitter.com/#!/allendavidov/status/1141022150750560256"/>
    <hyperlink ref="X13" r:id="rId237" display="https://twitter.com/#!/andydonovancfre/status/1140980668568150017"/>
    <hyperlink ref="X14" r:id="rId238" display="https://twitter.com/#!/andydonovancfre/status/1141023181593071616"/>
    <hyperlink ref="X15" r:id="rId239" display="https://twitter.com/#!/andydonovancfre/status/1141023181593071616"/>
    <hyperlink ref="X16" r:id="rId240" display="https://twitter.com/#!/rakhshankamran/status/1141024608730124288"/>
    <hyperlink ref="X17" r:id="rId241" display="https://twitter.com/#!/cherylr16765704/status/1141025653850030080"/>
    <hyperlink ref="X18" r:id="rId242" display="https://twitter.com/#!/mbohl07/status/1141029245742981121"/>
    <hyperlink ref="X19" r:id="rId243" display="https://twitter.com/#!/thepatclifford/status/1141040408325251072"/>
    <hyperlink ref="X20" r:id="rId244" display="https://twitter.com/#!/magee_on/status/1141045579499364353"/>
    <hyperlink ref="X21" r:id="rId245" display="https://twitter.com/#!/wpinnovates/status/1141045857728548867"/>
    <hyperlink ref="X22" r:id="rId246" display="https://twitter.com/#!/iarnavagarwal/status/1141048911219613696"/>
    <hyperlink ref="X23" r:id="rId247" display="https://twitter.com/#!/iarnavagarwal/status/1141048911219613696"/>
    <hyperlink ref="X24" r:id="rId248" display="https://twitter.com/#!/hamiltonecdev/status/1141050521161261056"/>
    <hyperlink ref="X25" r:id="rId249" display="https://twitter.com/#!/cahohospitals/status/1141052199516160000"/>
    <hyperlink ref="X26" r:id="rId250" display="https://twitter.com/#!/colin_hung/status/1140977063702224897"/>
    <hyperlink ref="X27" r:id="rId251" display="https://twitter.com/#!/colin_hung/status/1140989851984179200"/>
    <hyperlink ref="X28" r:id="rId252" display="https://twitter.com/#!/colin_hung/status/1140977063702224897"/>
    <hyperlink ref="X29" r:id="rId253" display="https://twitter.com/#!/colin_hung/status/1140989851984179200"/>
    <hyperlink ref="X30" r:id="rId254" display="https://twitter.com/#!/dkemper/status/1141041654360678400"/>
    <hyperlink ref="X31" r:id="rId255" display="https://twitter.com/#!/dkemper/status/1141041654360678400"/>
    <hyperlink ref="X32" r:id="rId256" display="https://twitter.com/#!/dkemper/status/1141041654360678400"/>
    <hyperlink ref="X33" r:id="rId257" display="https://twitter.com/#!/dkemper/status/1141047834336251905"/>
    <hyperlink ref="X34" r:id="rId258" display="https://twitter.com/#!/dkemper/status/1141048085449183232"/>
    <hyperlink ref="X35" r:id="rId259" display="https://twitter.com/#!/dkemper/status/1141048085449183232"/>
    <hyperlink ref="X36" r:id="rId260" display="https://twitter.com/#!/colin_hung/status/1141048918454784000"/>
    <hyperlink ref="X37" r:id="rId261" display="https://twitter.com/#!/genevievelea/status/1140990838727761921"/>
    <hyperlink ref="X38" r:id="rId262" display="https://twitter.com/#!/colin_hung/status/1140977063702224897"/>
    <hyperlink ref="X39" r:id="rId263" display="https://twitter.com/#!/colin_hung/status/1140978107895226373"/>
    <hyperlink ref="X40" r:id="rId264" display="https://twitter.com/#!/colin_hung/status/1140978107895226373"/>
    <hyperlink ref="X41" r:id="rId265" display="https://twitter.com/#!/colin_hung/status/1140978107895226373"/>
    <hyperlink ref="X42" r:id="rId266" display="https://twitter.com/#!/colin_hung/status/1140981804859645952"/>
    <hyperlink ref="X43" r:id="rId267" display="https://twitter.com/#!/colin_hung/status/1140989851984179200"/>
    <hyperlink ref="X44" r:id="rId268" display="https://twitter.com/#!/colin_hung/status/1140989851984179200"/>
    <hyperlink ref="X45" r:id="rId269" display="https://twitter.com/#!/colin_hung/status/1140993743354552320"/>
    <hyperlink ref="X46" r:id="rId270" display="https://twitter.com/#!/colin_hung/status/1140993743354552320"/>
    <hyperlink ref="X47" r:id="rId271" display="https://twitter.com/#!/colin_hung/status/1140993972103462912"/>
    <hyperlink ref="X48" r:id="rId272" display="https://twitter.com/#!/colin_hung/status/1140993972103462912"/>
    <hyperlink ref="X49" r:id="rId273" display="https://twitter.com/#!/colin_hung/status/1141047617482309633"/>
    <hyperlink ref="X50" r:id="rId274" display="https://twitter.com/#!/colin_hung/status/1141048300507996164"/>
    <hyperlink ref="X51" r:id="rId275" display="https://twitter.com/#!/colin_hung/status/1141053867737718784"/>
    <hyperlink ref="X52" r:id="rId276" display="https://twitter.com/#!/colin_hung/status/1141053867737718784"/>
    <hyperlink ref="X53" r:id="rId277" display="https://twitter.com/#!/colin_hung/status/1141054480760344578"/>
    <hyperlink ref="X54" r:id="rId278" display="https://twitter.com/#!/macnursing/status/1141049691892781057"/>
    <hyperlink ref="X55" r:id="rId279" display="https://twitter.com/#!/macnursing/status/1141055266231848960"/>
    <hyperlink ref="X56" r:id="rId280" display="https://twitter.com/#!/williamslaura/status/1141055995189354498"/>
    <hyperlink ref="X57" r:id="rId281" display="https://twitter.com/#!/williamslaura/status/1141055995189354498"/>
    <hyperlink ref="X58" r:id="rId282" display="https://twitter.com/#!/rebeccaganann/status/1141077956875476993"/>
    <hyperlink ref="X59" r:id="rId283" display="https://twitter.com/#!/synapselifesci/status/1140977907659153409"/>
    <hyperlink ref="X60" r:id="rId284" display="https://twitter.com/#!/laurengogo_w/status/1140975746040696832"/>
    <hyperlink ref="X61" r:id="rId285" display="https://twitter.com/#!/marysiegner/status/1141067937144627200"/>
    <hyperlink ref="X62" r:id="rId286" display="https://twitter.com/#!/hamhealthsci/status/1140976856746868736"/>
    <hyperlink ref="X63" r:id="rId287" display="https://twitter.com/#!/dbianco_hhsc/status/1141002030330339329"/>
    <hyperlink ref="X64" r:id="rId288" display="https://twitter.com/#!/hamhealthsci/status/1141002450968752129"/>
    <hyperlink ref="X65" r:id="rId289" display="https://twitter.com/#!/drrussrd/status/1141049982671368192"/>
    <hyperlink ref="X66" r:id="rId290" display="https://twitter.com/#!/hamhealthsci/status/1141030208037892096"/>
    <hyperlink ref="X67" r:id="rId291" display="https://twitter.com/#!/dbianco_hhsc/status/1140990349319520256"/>
    <hyperlink ref="X68" r:id="rId292" display="https://twitter.com/#!/dbianco_hhsc/status/1141002030330339329"/>
    <hyperlink ref="X69" r:id="rId293" display="https://twitter.com/#!/dbianco_hhsc/status/1141036227438743552"/>
    <hyperlink ref="X70" r:id="rId294" display="https://twitter.com/#!/dbianco_hhsc/status/1141059803923570688"/>
    <hyperlink ref="X71" r:id="rId295" display="https://twitter.com/#!/hamhealthsci/status/1141002450968752129"/>
    <hyperlink ref="X72" r:id="rId296" display="https://twitter.com/#!/hamhealthsci/status/1141078155014397952"/>
    <hyperlink ref="X73" r:id="rId297" display="https://twitter.com/#!/nityankhanna/status/1141080195102892032"/>
    <hyperlink ref="X74" r:id="rId298" display="https://twitter.com/#!/cahohospitals/status/1140986413787340800"/>
    <hyperlink ref="X75" r:id="rId299" display="https://twitter.com/#!/cahohospitals/status/1141052199516160000"/>
    <hyperlink ref="X76" r:id="rId300" display="https://twitter.com/#!/capticcanada/status/1141090995976773632"/>
    <hyperlink ref="X77" r:id="rId301" display="https://twitter.com/#!/capticcanada/status/1141090995976773632"/>
    <hyperlink ref="X78" r:id="rId302" display="https://twitter.com/#!/sugrabai/status/1141109593818456064"/>
    <hyperlink ref="X79" r:id="rId303" display="https://twitter.com/#!/sugrabai/status/1141109593818456064"/>
    <hyperlink ref="X80" r:id="rId304" display="https://twitter.com/#!/marissagbird/status/1141051071420358656"/>
    <hyperlink ref="X81" r:id="rId305" display="https://twitter.com/#!/marissagbird/status/1141051166962401281"/>
    <hyperlink ref="X82" r:id="rId306" display="https://twitter.com/#!/marissagbird/status/1141052438620921858"/>
    <hyperlink ref="X83" r:id="rId307" display="https://twitter.com/#!/tavaresfil/status/1141109809170866176"/>
    <hyperlink ref="X84" r:id="rId308" display="https://twitter.com/#!/gilmanfamily/status/1141117675118088194"/>
    <hyperlink ref="X85" r:id="rId309" display="https://twitter.com/#!/weirmark/status/1141088301329408000"/>
    <hyperlink ref="X86" r:id="rId310" display="https://twitter.com/#!/katieporter_mba/status/1141107784869654533"/>
    <hyperlink ref="X87" r:id="rId311" display="https://twitter.com/#!/gilmanfamily/status/1141117675118088194"/>
    <hyperlink ref="X88" r:id="rId312" display="https://twitter.com/#!/katieporter_mba/status/1141107784869654533"/>
    <hyperlink ref="X89" r:id="rId313" display="https://twitter.com/#!/gilmanfamily/status/1140979737155817473"/>
    <hyperlink ref="X90" r:id="rId314" display="https://twitter.com/#!/gilmanfamily/status/1140983605080076288"/>
    <hyperlink ref="X91" r:id="rId315" display="https://twitter.com/#!/gilmanfamily/status/1140988438122061824"/>
    <hyperlink ref="X92" r:id="rId316" display="https://twitter.com/#!/gilmanfamily/status/1140989196389289985"/>
    <hyperlink ref="X93" r:id="rId317" display="https://twitter.com/#!/gilmanfamily/status/1140992546254049285"/>
    <hyperlink ref="X94" r:id="rId318" display="https://twitter.com/#!/gilmanfamily/status/1140994022670049283"/>
    <hyperlink ref="X95" r:id="rId319" display="https://twitter.com/#!/gilmanfamily/status/1140994022670049283"/>
    <hyperlink ref="X96" r:id="rId320" display="https://twitter.com/#!/gilmanfamily/status/1141042537056165889"/>
    <hyperlink ref="X97" r:id="rId321" display="https://twitter.com/#!/synapselifesci/status/1140977907659153409"/>
    <hyperlink ref="X98" r:id="rId322" display="https://twitter.com/#!/hamhealthsci/status/1140980170356068352"/>
    <hyperlink ref="X99" r:id="rId323" display="https://twitter.com/#!/mip_hamilton/status/1141060783222267904"/>
    <hyperlink ref="X100" r:id="rId324" display="https://twitter.com/#!/calynapettit/status/1140976252842631168"/>
    <hyperlink ref="X101" r:id="rId325" display="https://twitter.com/#!/calynapettit/status/1140976252842631168"/>
    <hyperlink ref="X102" r:id="rId326" display="https://twitter.com/#!/calynapettit/status/1140985849422712834"/>
    <hyperlink ref="X103" r:id="rId327" display="https://twitter.com/#!/genevievelea/status/1140989681489911808"/>
    <hyperlink ref="X104" r:id="rId328" display="https://twitter.com/#!/hamhealthsci/status/1140977153758113792"/>
    <hyperlink ref="X105" r:id="rId329" display="https://twitter.com/#!/mip_hamilton/status/1141126244764934144"/>
    <hyperlink ref="X106" r:id="rId330" display="https://twitter.com/#!/genevievelea/status/1140990964942684166"/>
    <hyperlink ref="X107" r:id="rId331" display="https://twitter.com/#!/laurengogo_w/status/1140975746040696832"/>
    <hyperlink ref="X108" r:id="rId332" display="https://twitter.com/#!/laurengogo_w/status/1140978186639085568"/>
    <hyperlink ref="X109" r:id="rId333" display="https://twitter.com/#!/laurengogo_w/status/1140990463756918784"/>
    <hyperlink ref="X110" r:id="rId334" display="https://twitter.com/#!/laurengogo_w/status/1141056268532166659"/>
    <hyperlink ref="X111" r:id="rId335" display="https://twitter.com/#!/hamhealthsci/status/1140976856746868736"/>
    <hyperlink ref="X112" r:id="rId336" display="https://twitter.com/#!/emily_nicholas8/status/1141048427960307712"/>
    <hyperlink ref="X113" r:id="rId337" display="https://twitter.com/#!/hamhealthsci/status/1141059789423828993"/>
    <hyperlink ref="X114" r:id="rId338" display="https://twitter.com/#!/emily_nicholas8/status/1141048427960307712"/>
    <hyperlink ref="X115" r:id="rId339" display="https://twitter.com/#!/emily_nicholas8/status/1141147709891633154"/>
    <hyperlink ref="X116" r:id="rId340" display="https://twitter.com/#!/mfarrow1960/status/1141160883814637569"/>
    <hyperlink ref="X117" r:id="rId341" display="https://twitter.com/#!/marysiegner/status/1141067937144627200"/>
    <hyperlink ref="X118" r:id="rId342" display="https://twitter.com/#!/marysiegner/status/1141067937144627200"/>
    <hyperlink ref="X119" r:id="rId343" display="https://twitter.com/#!/patricecloutier/status/1141068650599919616"/>
    <hyperlink ref="X120" r:id="rId344" display="https://twitter.com/#!/katieporter_mba/status/1140976913554518017"/>
    <hyperlink ref="X121" r:id="rId345" display="https://twitter.com/#!/patricecloutier/status/1141068650599919616"/>
    <hyperlink ref="X122" r:id="rId346" display="https://twitter.com/#!/patricecloutier/status/1141167006953168897"/>
    <hyperlink ref="X123" r:id="rId347" display="https://twitter.com/#!/gorda_ibm/status/1141294655075749889"/>
    <hyperlink ref="X124" r:id="rId348" display="https://twitter.com/#!/offordcentre/status/1141300831553302529"/>
    <hyperlink ref="X125" r:id="rId349" display="https://twitter.com/#!/genevievelea/status/1140995778229473280"/>
    <hyperlink ref="X126" r:id="rId350" display="https://twitter.com/#!/genevievelea/status/1141034014725279745"/>
    <hyperlink ref="X127" r:id="rId351" display="https://twitter.com/#!/mackinprof/status/1141312331378569216"/>
    <hyperlink ref="X128" r:id="rId352" display="https://twitter.com/#!/genevievelea/status/1140989681489911808"/>
    <hyperlink ref="X129" r:id="rId353" display="https://twitter.com/#!/genevievelea/status/1140989681489911808"/>
    <hyperlink ref="X130" r:id="rId354" display="https://twitter.com/#!/genevievelea/status/1140989713190465542"/>
    <hyperlink ref="X131" r:id="rId355" display="https://twitter.com/#!/genevievelea/status/1140990838727761921"/>
    <hyperlink ref="X132" r:id="rId356" display="https://twitter.com/#!/genevievelea/status/1140990964942684166"/>
    <hyperlink ref="X133" r:id="rId357" display="https://twitter.com/#!/genevievelea/status/1140995778229473280"/>
    <hyperlink ref="X134" r:id="rId358" display="https://twitter.com/#!/genevievelea/status/1141034014725279745"/>
    <hyperlink ref="X135" r:id="rId359" display="https://twitter.com/#!/genevievelea/status/1141034014725279745"/>
    <hyperlink ref="X136" r:id="rId360" display="https://twitter.com/#!/mackinprof/status/1141312331378569216"/>
    <hyperlink ref="X137" r:id="rId361" display="https://twitter.com/#!/mackinprof/status/1141312331378569216"/>
    <hyperlink ref="X138" r:id="rId362" display="https://twitter.com/#!/thepatclifford/status/1141040408325251072"/>
    <hyperlink ref="X139" r:id="rId363" display="https://twitter.com/#!/otntelemedicine/status/1141337546632376320"/>
    <hyperlink ref="X140" r:id="rId364" display="https://twitter.com/#!/mcmasterhla/status/1140990177587933184"/>
    <hyperlink ref="X141" r:id="rId365" display="https://twitter.com/#!/hamhealthsci/status/1140992378402217986"/>
    <hyperlink ref="X142" r:id="rId366" display="https://twitter.com/#!/mlgg2/status/1141372697798238208"/>
    <hyperlink ref="X143" r:id="rId367" display="https://twitter.com/#!/hamhealthsci/status/1140979890440814593"/>
    <hyperlink ref="X144" r:id="rId368" display="https://twitter.com/#!/hamhealthsci/status/1140985311310352385"/>
    <hyperlink ref="X145" r:id="rId369" display="https://twitter.com/#!/mlgg2/status/1141372725312860161"/>
    <hyperlink ref="X146" r:id="rId370" display="https://twitter.com/#!/mlgg2/status/1141372697798238208"/>
    <hyperlink ref="X147" r:id="rId371" display="https://twitter.com/#!/mlgg2/status/1141372725312860161"/>
    <hyperlink ref="X148" r:id="rId372" display="https://twitter.com/#!/hamhealthsci/status/1140974502085632001"/>
    <hyperlink ref="X149" r:id="rId373" display="https://twitter.com/#!/hamhealthsci/status/1140977153758113792"/>
    <hyperlink ref="X150" r:id="rId374" display="https://twitter.com/#!/hamhealthsci/status/1141003989925974016"/>
    <hyperlink ref="X151" r:id="rId375" display="https://twitter.com/#!/hamhealthsci/status/1141046255688310785"/>
    <hyperlink ref="X152" r:id="rId376" display="https://twitter.com/#!/hamhealthsci/status/1141053023571066880"/>
    <hyperlink ref="X153" r:id="rId377" display="https://twitter.com/#!/mip_hamilton/status/1141126244764934144"/>
    <hyperlink ref="X154" r:id="rId378" display="https://twitter.com/#!/paulsesther/status/1141379426950758402"/>
    <hyperlink ref="X155" r:id="rId379" display="https://twitter.com/#!/paulsesther/status/1141379426950758402"/>
    <hyperlink ref="X156" r:id="rId380" display="https://twitter.com/#!/joeristaessen/status/1141383304853315584"/>
    <hyperlink ref="X157" r:id="rId381" display="https://twitter.com/#!/joeristaessen/status/1141383304853315584"/>
    <hyperlink ref="X158" r:id="rId382" display="https://twitter.com/#!/joeristaessen/status/1141383304853315584"/>
    <hyperlink ref="X159" r:id="rId383" display="https://twitter.com/#!/digitalhealthbe/status/1141383997710372864"/>
    <hyperlink ref="X160" r:id="rId384" display="https://twitter.com/#!/digitalhealthbe/status/1141383997710372864"/>
    <hyperlink ref="X161" r:id="rId385" display="https://twitter.com/#!/joeristaessen/status/1141383304853315584"/>
    <hyperlink ref="X162" r:id="rId386" display="https://twitter.com/#!/caring_mobile/status/1141384511705550848"/>
    <hyperlink ref="X163" r:id="rId387" display="https://twitter.com/#!/caring_mobile/status/1141384511705550848"/>
    <hyperlink ref="AZ6" r:id="rId388" display="https://api.twitter.com/1.1/geo/id/07d9e3d328082002.json"/>
    <hyperlink ref="AZ125" r:id="rId389" display="https://api.twitter.com/1.1/geo/id/4939b600461c30a4.json"/>
    <hyperlink ref="AZ126" r:id="rId390" display="https://api.twitter.com/1.1/geo/id/4939b600461c30a4.json"/>
    <hyperlink ref="AZ133" r:id="rId391" display="https://api.twitter.com/1.1/geo/id/4939b600461c30a4.json"/>
    <hyperlink ref="AZ134" r:id="rId392" display="https://api.twitter.com/1.1/geo/id/4939b600461c30a4.json"/>
    <hyperlink ref="AZ135" r:id="rId393" display="https://api.twitter.com/1.1/geo/id/4939b600461c30a4.json"/>
  </hyperlinks>
  <printOptions/>
  <pageMargins left="0.7" right="0.7" top="0.75" bottom="0.75" header="0.3" footer="0.3"/>
  <pageSetup horizontalDpi="600" verticalDpi="600" orientation="portrait" r:id="rId397"/>
  <legacyDrawing r:id="rId395"/>
  <tableParts>
    <tablePart r:id="rId39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9"/>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1629</v>
      </c>
      <c r="B1" s="13" t="s">
        <v>1784</v>
      </c>
      <c r="C1" s="13" t="s">
        <v>1785</v>
      </c>
      <c r="D1" s="13" t="s">
        <v>144</v>
      </c>
      <c r="E1" s="13" t="s">
        <v>1787</v>
      </c>
      <c r="F1" s="13" t="s">
        <v>1788</v>
      </c>
      <c r="G1" s="13" t="s">
        <v>1789</v>
      </c>
    </row>
    <row r="2" spans="1:7" ht="15">
      <c r="A2" s="78" t="s">
        <v>1288</v>
      </c>
      <c r="B2" s="78">
        <v>125</v>
      </c>
      <c r="C2" s="122">
        <v>0.05540780141843972</v>
      </c>
      <c r="D2" s="78" t="s">
        <v>1786</v>
      </c>
      <c r="E2" s="78"/>
      <c r="F2" s="78"/>
      <c r="G2" s="78"/>
    </row>
    <row r="3" spans="1:7" ht="15">
      <c r="A3" s="78" t="s">
        <v>1289</v>
      </c>
      <c r="B3" s="78">
        <v>18</v>
      </c>
      <c r="C3" s="122">
        <v>0.007978723404255319</v>
      </c>
      <c r="D3" s="78" t="s">
        <v>1786</v>
      </c>
      <c r="E3" s="78"/>
      <c r="F3" s="78"/>
      <c r="G3" s="78"/>
    </row>
    <row r="4" spans="1:7" ht="15">
      <c r="A4" s="78" t="s">
        <v>1290</v>
      </c>
      <c r="B4" s="78">
        <v>0</v>
      </c>
      <c r="C4" s="122">
        <v>0</v>
      </c>
      <c r="D4" s="78" t="s">
        <v>1786</v>
      </c>
      <c r="E4" s="78"/>
      <c r="F4" s="78"/>
      <c r="G4" s="78"/>
    </row>
    <row r="5" spans="1:7" ht="15">
      <c r="A5" s="78" t="s">
        <v>1291</v>
      </c>
      <c r="B5" s="78">
        <v>2113</v>
      </c>
      <c r="C5" s="122">
        <v>0.9366134751773049</v>
      </c>
      <c r="D5" s="78" t="s">
        <v>1786</v>
      </c>
      <c r="E5" s="78"/>
      <c r="F5" s="78"/>
      <c r="G5" s="78"/>
    </row>
    <row r="6" spans="1:7" ht="15">
      <c r="A6" s="78" t="s">
        <v>1292</v>
      </c>
      <c r="B6" s="78">
        <v>2256</v>
      </c>
      <c r="C6" s="122">
        <v>1</v>
      </c>
      <c r="D6" s="78" t="s">
        <v>1786</v>
      </c>
      <c r="E6" s="78"/>
      <c r="F6" s="78"/>
      <c r="G6" s="78"/>
    </row>
    <row r="7" spans="1:7" ht="15">
      <c r="A7" s="84" t="s">
        <v>1293</v>
      </c>
      <c r="B7" s="84">
        <v>65</v>
      </c>
      <c r="C7" s="123">
        <v>0.010000410353769022</v>
      </c>
      <c r="D7" s="84" t="s">
        <v>1786</v>
      </c>
      <c r="E7" s="84" t="b">
        <v>0</v>
      </c>
      <c r="F7" s="84" t="b">
        <v>0</v>
      </c>
      <c r="G7" s="84" t="b">
        <v>0</v>
      </c>
    </row>
    <row r="8" spans="1:7" ht="15">
      <c r="A8" s="84" t="s">
        <v>1294</v>
      </c>
      <c r="B8" s="84">
        <v>51</v>
      </c>
      <c r="C8" s="123">
        <v>0.012950662336335537</v>
      </c>
      <c r="D8" s="84" t="s">
        <v>1786</v>
      </c>
      <c r="E8" s="84" t="b">
        <v>0</v>
      </c>
      <c r="F8" s="84" t="b">
        <v>0</v>
      </c>
      <c r="G8" s="84" t="b">
        <v>0</v>
      </c>
    </row>
    <row r="9" spans="1:7" ht="15">
      <c r="A9" s="84" t="s">
        <v>239</v>
      </c>
      <c r="B9" s="84">
        <v>33</v>
      </c>
      <c r="C9" s="123">
        <v>0.011982021782261286</v>
      </c>
      <c r="D9" s="84" t="s">
        <v>1786</v>
      </c>
      <c r="E9" s="84" t="b">
        <v>0</v>
      </c>
      <c r="F9" s="84" t="b">
        <v>0</v>
      </c>
      <c r="G9" s="84" t="b">
        <v>0</v>
      </c>
    </row>
    <row r="10" spans="1:7" ht="15">
      <c r="A10" s="84" t="s">
        <v>1295</v>
      </c>
      <c r="B10" s="84">
        <v>27</v>
      </c>
      <c r="C10" s="123">
        <v>0.01211725782754488</v>
      </c>
      <c r="D10" s="84" t="s">
        <v>1786</v>
      </c>
      <c r="E10" s="84" t="b">
        <v>0</v>
      </c>
      <c r="F10" s="84" t="b">
        <v>0</v>
      </c>
      <c r="G10" s="84" t="b">
        <v>0</v>
      </c>
    </row>
    <row r="11" spans="1:7" ht="15">
      <c r="A11" s="84" t="s">
        <v>1296</v>
      </c>
      <c r="B11" s="84">
        <v>22</v>
      </c>
      <c r="C11" s="123">
        <v>0.011388616350012102</v>
      </c>
      <c r="D11" s="84" t="s">
        <v>1786</v>
      </c>
      <c r="E11" s="84" t="b">
        <v>1</v>
      </c>
      <c r="F11" s="84" t="b">
        <v>0</v>
      </c>
      <c r="G11" s="84" t="b">
        <v>0</v>
      </c>
    </row>
    <row r="12" spans="1:7" ht="15">
      <c r="A12" s="84" t="s">
        <v>1334</v>
      </c>
      <c r="B12" s="84">
        <v>18</v>
      </c>
      <c r="C12" s="123">
        <v>0.009903342506378298</v>
      </c>
      <c r="D12" s="84" t="s">
        <v>1786</v>
      </c>
      <c r="E12" s="84" t="b">
        <v>0</v>
      </c>
      <c r="F12" s="84" t="b">
        <v>0</v>
      </c>
      <c r="G12" s="84" t="b">
        <v>0</v>
      </c>
    </row>
    <row r="13" spans="1:7" ht="15">
      <c r="A13" s="84" t="s">
        <v>1301</v>
      </c>
      <c r="B13" s="84">
        <v>17</v>
      </c>
      <c r="C13" s="123">
        <v>0.009653086394611163</v>
      </c>
      <c r="D13" s="84" t="s">
        <v>1786</v>
      </c>
      <c r="E13" s="84" t="b">
        <v>0</v>
      </c>
      <c r="F13" s="84" t="b">
        <v>0</v>
      </c>
      <c r="G13" s="84" t="b">
        <v>0</v>
      </c>
    </row>
    <row r="14" spans="1:7" ht="15">
      <c r="A14" s="84" t="s">
        <v>366</v>
      </c>
      <c r="B14" s="84">
        <v>17</v>
      </c>
      <c r="C14" s="123">
        <v>0.009653086394611163</v>
      </c>
      <c r="D14" s="84" t="s">
        <v>1786</v>
      </c>
      <c r="E14" s="84" t="b">
        <v>0</v>
      </c>
      <c r="F14" s="84" t="b">
        <v>0</v>
      </c>
      <c r="G14" s="84" t="b">
        <v>0</v>
      </c>
    </row>
    <row r="15" spans="1:7" ht="15">
      <c r="A15" s="84" t="s">
        <v>266</v>
      </c>
      <c r="B15" s="84">
        <v>16</v>
      </c>
      <c r="C15" s="123">
        <v>0.00938466291433444</v>
      </c>
      <c r="D15" s="84" t="s">
        <v>1786</v>
      </c>
      <c r="E15" s="84" t="b">
        <v>0</v>
      </c>
      <c r="F15" s="84" t="b">
        <v>0</v>
      </c>
      <c r="G15" s="84" t="b">
        <v>0</v>
      </c>
    </row>
    <row r="16" spans="1:7" ht="15">
      <c r="A16" s="84" t="s">
        <v>1300</v>
      </c>
      <c r="B16" s="84">
        <v>15</v>
      </c>
      <c r="C16" s="123">
        <v>0.009096935166626102</v>
      </c>
      <c r="D16" s="84" t="s">
        <v>1786</v>
      </c>
      <c r="E16" s="84" t="b">
        <v>0</v>
      </c>
      <c r="F16" s="84" t="b">
        <v>0</v>
      </c>
      <c r="G16" s="84" t="b">
        <v>0</v>
      </c>
    </row>
    <row r="17" spans="1:7" ht="15">
      <c r="A17" s="84" t="s">
        <v>1303</v>
      </c>
      <c r="B17" s="84">
        <v>14</v>
      </c>
      <c r="C17" s="123">
        <v>0.008788614348328077</v>
      </c>
      <c r="D17" s="84" t="s">
        <v>1786</v>
      </c>
      <c r="E17" s="84" t="b">
        <v>0</v>
      </c>
      <c r="F17" s="84" t="b">
        <v>0</v>
      </c>
      <c r="G17" s="84" t="b">
        <v>0</v>
      </c>
    </row>
    <row r="18" spans="1:7" ht="15">
      <c r="A18" s="84" t="s">
        <v>1302</v>
      </c>
      <c r="B18" s="84">
        <v>13</v>
      </c>
      <c r="C18" s="123">
        <v>0.00845822710015554</v>
      </c>
      <c r="D18" s="84" t="s">
        <v>1786</v>
      </c>
      <c r="E18" s="84" t="b">
        <v>1</v>
      </c>
      <c r="F18" s="84" t="b">
        <v>0</v>
      </c>
      <c r="G18" s="84" t="b">
        <v>0</v>
      </c>
    </row>
    <row r="19" spans="1:7" ht="15">
      <c r="A19" s="84" t="s">
        <v>1316</v>
      </c>
      <c r="B19" s="84">
        <v>13</v>
      </c>
      <c r="C19" s="123">
        <v>0.00845822710015554</v>
      </c>
      <c r="D19" s="84" t="s">
        <v>1786</v>
      </c>
      <c r="E19" s="84" t="b">
        <v>0</v>
      </c>
      <c r="F19" s="84" t="b">
        <v>0</v>
      </c>
      <c r="G19" s="84" t="b">
        <v>0</v>
      </c>
    </row>
    <row r="20" spans="1:7" ht="15">
      <c r="A20" s="84" t="s">
        <v>1340</v>
      </c>
      <c r="B20" s="84">
        <v>12</v>
      </c>
      <c r="C20" s="123">
        <v>0.008104072764499657</v>
      </c>
      <c r="D20" s="84" t="s">
        <v>1786</v>
      </c>
      <c r="E20" s="84" t="b">
        <v>0</v>
      </c>
      <c r="F20" s="84" t="b">
        <v>0</v>
      </c>
      <c r="G20" s="84" t="b">
        <v>0</v>
      </c>
    </row>
    <row r="21" spans="1:7" ht="15">
      <c r="A21" s="84" t="s">
        <v>1341</v>
      </c>
      <c r="B21" s="84">
        <v>11</v>
      </c>
      <c r="C21" s="123">
        <v>0.007724166323949417</v>
      </c>
      <c r="D21" s="84" t="s">
        <v>1786</v>
      </c>
      <c r="E21" s="84" t="b">
        <v>0</v>
      </c>
      <c r="F21" s="84" t="b">
        <v>0</v>
      </c>
      <c r="G21" s="84" t="b">
        <v>0</v>
      </c>
    </row>
    <row r="22" spans="1:7" ht="15">
      <c r="A22" s="84" t="s">
        <v>1630</v>
      </c>
      <c r="B22" s="84">
        <v>11</v>
      </c>
      <c r="C22" s="123">
        <v>0.007724166323949417</v>
      </c>
      <c r="D22" s="84" t="s">
        <v>1786</v>
      </c>
      <c r="E22" s="84" t="b">
        <v>0</v>
      </c>
      <c r="F22" s="84" t="b">
        <v>0</v>
      </c>
      <c r="G22" s="84" t="b">
        <v>0</v>
      </c>
    </row>
    <row r="23" spans="1:7" ht="15">
      <c r="A23" s="84" t="s">
        <v>1631</v>
      </c>
      <c r="B23" s="84">
        <v>11</v>
      </c>
      <c r="C23" s="123">
        <v>0.007724166323949417</v>
      </c>
      <c r="D23" s="84" t="s">
        <v>1786</v>
      </c>
      <c r="E23" s="84" t="b">
        <v>0</v>
      </c>
      <c r="F23" s="84" t="b">
        <v>0</v>
      </c>
      <c r="G23" s="84" t="b">
        <v>0</v>
      </c>
    </row>
    <row r="24" spans="1:7" ht="15">
      <c r="A24" s="84" t="s">
        <v>1322</v>
      </c>
      <c r="B24" s="84">
        <v>11</v>
      </c>
      <c r="C24" s="123">
        <v>0.007724166323949417</v>
      </c>
      <c r="D24" s="84" t="s">
        <v>1786</v>
      </c>
      <c r="E24" s="84" t="b">
        <v>0</v>
      </c>
      <c r="F24" s="84" t="b">
        <v>0</v>
      </c>
      <c r="G24" s="84" t="b">
        <v>0</v>
      </c>
    </row>
    <row r="25" spans="1:7" ht="15">
      <c r="A25" s="84" t="s">
        <v>1317</v>
      </c>
      <c r="B25" s="84">
        <v>11</v>
      </c>
      <c r="C25" s="123">
        <v>0.008047776513530424</v>
      </c>
      <c r="D25" s="84" t="s">
        <v>1786</v>
      </c>
      <c r="E25" s="84" t="b">
        <v>0</v>
      </c>
      <c r="F25" s="84" t="b">
        <v>0</v>
      </c>
      <c r="G25" s="84" t="b">
        <v>0</v>
      </c>
    </row>
    <row r="26" spans="1:7" ht="15">
      <c r="A26" s="84" t="s">
        <v>1350</v>
      </c>
      <c r="B26" s="84">
        <v>10</v>
      </c>
      <c r="C26" s="123">
        <v>0.00731616046684584</v>
      </c>
      <c r="D26" s="84" t="s">
        <v>1786</v>
      </c>
      <c r="E26" s="84" t="b">
        <v>0</v>
      </c>
      <c r="F26" s="84" t="b">
        <v>0</v>
      </c>
      <c r="G26" s="84" t="b">
        <v>0</v>
      </c>
    </row>
    <row r="27" spans="1:7" ht="15">
      <c r="A27" s="84" t="s">
        <v>1632</v>
      </c>
      <c r="B27" s="84">
        <v>9</v>
      </c>
      <c r="C27" s="123">
        <v>0.006877236257436363</v>
      </c>
      <c r="D27" s="84" t="s">
        <v>1786</v>
      </c>
      <c r="E27" s="84" t="b">
        <v>1</v>
      </c>
      <c r="F27" s="84" t="b">
        <v>0</v>
      </c>
      <c r="G27" s="84" t="b">
        <v>0</v>
      </c>
    </row>
    <row r="28" spans="1:7" ht="15">
      <c r="A28" s="84" t="s">
        <v>1274</v>
      </c>
      <c r="B28" s="84">
        <v>9</v>
      </c>
      <c r="C28" s="123">
        <v>0.006877236257436363</v>
      </c>
      <c r="D28" s="84" t="s">
        <v>1786</v>
      </c>
      <c r="E28" s="84" t="b">
        <v>0</v>
      </c>
      <c r="F28" s="84" t="b">
        <v>0</v>
      </c>
      <c r="G28" s="84" t="b">
        <v>0</v>
      </c>
    </row>
    <row r="29" spans="1:7" ht="15">
      <c r="A29" s="84" t="s">
        <v>1633</v>
      </c>
      <c r="B29" s="84">
        <v>8</v>
      </c>
      <c r="C29" s="123">
        <v>0.006403944794275854</v>
      </c>
      <c r="D29" s="84" t="s">
        <v>1786</v>
      </c>
      <c r="E29" s="84" t="b">
        <v>0</v>
      </c>
      <c r="F29" s="84" t="b">
        <v>0</v>
      </c>
      <c r="G29" s="84" t="b">
        <v>0</v>
      </c>
    </row>
    <row r="30" spans="1:7" ht="15">
      <c r="A30" s="84" t="s">
        <v>1634</v>
      </c>
      <c r="B30" s="84">
        <v>8</v>
      </c>
      <c r="C30" s="123">
        <v>0.00711432851344174</v>
      </c>
      <c r="D30" s="84" t="s">
        <v>1786</v>
      </c>
      <c r="E30" s="84" t="b">
        <v>0</v>
      </c>
      <c r="F30" s="84" t="b">
        <v>0</v>
      </c>
      <c r="G30" s="84" t="b">
        <v>0</v>
      </c>
    </row>
    <row r="31" spans="1:7" ht="15">
      <c r="A31" s="84" t="s">
        <v>1635</v>
      </c>
      <c r="B31" s="84">
        <v>8</v>
      </c>
      <c r="C31" s="123">
        <v>0.006403944794275854</v>
      </c>
      <c r="D31" s="84" t="s">
        <v>1786</v>
      </c>
      <c r="E31" s="84" t="b">
        <v>0</v>
      </c>
      <c r="F31" s="84" t="b">
        <v>0</v>
      </c>
      <c r="G31" s="84" t="b">
        <v>0</v>
      </c>
    </row>
    <row r="32" spans="1:7" ht="15">
      <c r="A32" s="84" t="s">
        <v>265</v>
      </c>
      <c r="B32" s="84">
        <v>8</v>
      </c>
      <c r="C32" s="123">
        <v>0.006733678679010392</v>
      </c>
      <c r="D32" s="84" t="s">
        <v>1786</v>
      </c>
      <c r="E32" s="84" t="b">
        <v>0</v>
      </c>
      <c r="F32" s="84" t="b">
        <v>0</v>
      </c>
      <c r="G32" s="84" t="b">
        <v>0</v>
      </c>
    </row>
    <row r="33" spans="1:7" ht="15">
      <c r="A33" s="84" t="s">
        <v>1636</v>
      </c>
      <c r="B33" s="84">
        <v>8</v>
      </c>
      <c r="C33" s="123">
        <v>0.006403944794275854</v>
      </c>
      <c r="D33" s="84" t="s">
        <v>1786</v>
      </c>
      <c r="E33" s="84" t="b">
        <v>0</v>
      </c>
      <c r="F33" s="84" t="b">
        <v>0</v>
      </c>
      <c r="G33" s="84" t="b">
        <v>0</v>
      </c>
    </row>
    <row r="34" spans="1:7" ht="15">
      <c r="A34" s="84" t="s">
        <v>237</v>
      </c>
      <c r="B34" s="84">
        <v>8</v>
      </c>
      <c r="C34" s="123">
        <v>0.006733678679010392</v>
      </c>
      <c r="D34" s="84" t="s">
        <v>1786</v>
      </c>
      <c r="E34" s="84" t="b">
        <v>0</v>
      </c>
      <c r="F34" s="84" t="b">
        <v>0</v>
      </c>
      <c r="G34" s="84" t="b">
        <v>0</v>
      </c>
    </row>
    <row r="35" spans="1:7" ht="15">
      <c r="A35" s="84" t="s">
        <v>1637</v>
      </c>
      <c r="B35" s="84">
        <v>7</v>
      </c>
      <c r="C35" s="123">
        <v>0.006618973996762143</v>
      </c>
      <c r="D35" s="84" t="s">
        <v>1786</v>
      </c>
      <c r="E35" s="84" t="b">
        <v>1</v>
      </c>
      <c r="F35" s="84" t="b">
        <v>0</v>
      </c>
      <c r="G35" s="84" t="b">
        <v>0</v>
      </c>
    </row>
    <row r="36" spans="1:7" ht="15">
      <c r="A36" s="84" t="s">
        <v>1638</v>
      </c>
      <c r="B36" s="84">
        <v>7</v>
      </c>
      <c r="C36" s="123">
        <v>0.005891968844134093</v>
      </c>
      <c r="D36" s="84" t="s">
        <v>1786</v>
      </c>
      <c r="E36" s="84" t="b">
        <v>0</v>
      </c>
      <c r="F36" s="84" t="b">
        <v>0</v>
      </c>
      <c r="G36" s="84" t="b">
        <v>0</v>
      </c>
    </row>
    <row r="37" spans="1:7" ht="15">
      <c r="A37" s="84" t="s">
        <v>1306</v>
      </c>
      <c r="B37" s="84">
        <v>7</v>
      </c>
      <c r="C37" s="123">
        <v>0.005891968844134093</v>
      </c>
      <c r="D37" s="84" t="s">
        <v>1786</v>
      </c>
      <c r="E37" s="84" t="b">
        <v>1</v>
      </c>
      <c r="F37" s="84" t="b">
        <v>0</v>
      </c>
      <c r="G37" s="84" t="b">
        <v>0</v>
      </c>
    </row>
    <row r="38" spans="1:7" ht="15">
      <c r="A38" s="84" t="s">
        <v>1308</v>
      </c>
      <c r="B38" s="84">
        <v>7</v>
      </c>
      <c r="C38" s="123">
        <v>0.005891968844134093</v>
      </c>
      <c r="D38" s="84" t="s">
        <v>1786</v>
      </c>
      <c r="E38" s="84" t="b">
        <v>0</v>
      </c>
      <c r="F38" s="84" t="b">
        <v>0</v>
      </c>
      <c r="G38" s="84" t="b">
        <v>0</v>
      </c>
    </row>
    <row r="39" spans="1:7" ht="15">
      <c r="A39" s="84" t="s">
        <v>1304</v>
      </c>
      <c r="B39" s="84">
        <v>7</v>
      </c>
      <c r="C39" s="123">
        <v>0.005891968844134093</v>
      </c>
      <c r="D39" s="84" t="s">
        <v>1786</v>
      </c>
      <c r="E39" s="84" t="b">
        <v>0</v>
      </c>
      <c r="F39" s="84" t="b">
        <v>0</v>
      </c>
      <c r="G39" s="84" t="b">
        <v>0</v>
      </c>
    </row>
    <row r="40" spans="1:7" ht="15">
      <c r="A40" s="84" t="s">
        <v>1347</v>
      </c>
      <c r="B40" s="84">
        <v>7</v>
      </c>
      <c r="C40" s="123">
        <v>0.005891968844134093</v>
      </c>
      <c r="D40" s="84" t="s">
        <v>1786</v>
      </c>
      <c r="E40" s="84" t="b">
        <v>1</v>
      </c>
      <c r="F40" s="84" t="b">
        <v>0</v>
      </c>
      <c r="G40" s="84" t="b">
        <v>0</v>
      </c>
    </row>
    <row r="41" spans="1:7" ht="15">
      <c r="A41" s="84" t="s">
        <v>1349</v>
      </c>
      <c r="B41" s="84">
        <v>7</v>
      </c>
      <c r="C41" s="123">
        <v>0.005891968844134093</v>
      </c>
      <c r="D41" s="84" t="s">
        <v>1786</v>
      </c>
      <c r="E41" s="84" t="b">
        <v>0</v>
      </c>
      <c r="F41" s="84" t="b">
        <v>0</v>
      </c>
      <c r="G41" s="84" t="b">
        <v>0</v>
      </c>
    </row>
    <row r="42" spans="1:7" ht="15">
      <c r="A42" s="84" t="s">
        <v>1639</v>
      </c>
      <c r="B42" s="84">
        <v>7</v>
      </c>
      <c r="C42" s="123">
        <v>0.005891968844134093</v>
      </c>
      <c r="D42" s="84" t="s">
        <v>1786</v>
      </c>
      <c r="E42" s="84" t="b">
        <v>0</v>
      </c>
      <c r="F42" s="84" t="b">
        <v>0</v>
      </c>
      <c r="G42" s="84" t="b">
        <v>0</v>
      </c>
    </row>
    <row r="43" spans="1:7" ht="15">
      <c r="A43" s="84" t="s">
        <v>1640</v>
      </c>
      <c r="B43" s="84">
        <v>7</v>
      </c>
      <c r="C43" s="123">
        <v>0.005891968844134093</v>
      </c>
      <c r="D43" s="84" t="s">
        <v>1786</v>
      </c>
      <c r="E43" s="84" t="b">
        <v>0</v>
      </c>
      <c r="F43" s="84" t="b">
        <v>0</v>
      </c>
      <c r="G43" s="84" t="b">
        <v>0</v>
      </c>
    </row>
    <row r="44" spans="1:7" ht="15">
      <c r="A44" s="84" t="s">
        <v>248</v>
      </c>
      <c r="B44" s="84">
        <v>7</v>
      </c>
      <c r="C44" s="123">
        <v>0.005891968844134093</v>
      </c>
      <c r="D44" s="84" t="s">
        <v>1786</v>
      </c>
      <c r="E44" s="84" t="b">
        <v>0</v>
      </c>
      <c r="F44" s="84" t="b">
        <v>0</v>
      </c>
      <c r="G44" s="84" t="b">
        <v>0</v>
      </c>
    </row>
    <row r="45" spans="1:7" ht="15">
      <c r="A45" s="84" t="s">
        <v>247</v>
      </c>
      <c r="B45" s="84">
        <v>7</v>
      </c>
      <c r="C45" s="123">
        <v>0.005891968844134093</v>
      </c>
      <c r="D45" s="84" t="s">
        <v>1786</v>
      </c>
      <c r="E45" s="84" t="b">
        <v>0</v>
      </c>
      <c r="F45" s="84" t="b">
        <v>0</v>
      </c>
      <c r="G45" s="84" t="b">
        <v>0</v>
      </c>
    </row>
    <row r="46" spans="1:7" ht="15">
      <c r="A46" s="84" t="s">
        <v>1338</v>
      </c>
      <c r="B46" s="84">
        <v>7</v>
      </c>
      <c r="C46" s="123">
        <v>0.005891968844134093</v>
      </c>
      <c r="D46" s="84" t="s">
        <v>1786</v>
      </c>
      <c r="E46" s="84" t="b">
        <v>0</v>
      </c>
      <c r="F46" s="84" t="b">
        <v>0</v>
      </c>
      <c r="G46" s="84" t="b">
        <v>0</v>
      </c>
    </row>
    <row r="47" spans="1:7" ht="15">
      <c r="A47" s="84" t="s">
        <v>1339</v>
      </c>
      <c r="B47" s="84">
        <v>7</v>
      </c>
      <c r="C47" s="123">
        <v>0.005891968844134093</v>
      </c>
      <c r="D47" s="84" t="s">
        <v>1786</v>
      </c>
      <c r="E47" s="84" t="b">
        <v>0</v>
      </c>
      <c r="F47" s="84" t="b">
        <v>0</v>
      </c>
      <c r="G47" s="84" t="b">
        <v>0</v>
      </c>
    </row>
    <row r="48" spans="1:7" ht="15">
      <c r="A48" s="84" t="s">
        <v>1342</v>
      </c>
      <c r="B48" s="84">
        <v>7</v>
      </c>
      <c r="C48" s="123">
        <v>0.005891968844134093</v>
      </c>
      <c r="D48" s="84" t="s">
        <v>1786</v>
      </c>
      <c r="E48" s="84" t="b">
        <v>0</v>
      </c>
      <c r="F48" s="84" t="b">
        <v>0</v>
      </c>
      <c r="G48" s="84" t="b">
        <v>0</v>
      </c>
    </row>
    <row r="49" spans="1:7" ht="15">
      <c r="A49" s="84" t="s">
        <v>1343</v>
      </c>
      <c r="B49" s="84">
        <v>7</v>
      </c>
      <c r="C49" s="123">
        <v>0.005891968844134093</v>
      </c>
      <c r="D49" s="84" t="s">
        <v>1786</v>
      </c>
      <c r="E49" s="84" t="b">
        <v>0</v>
      </c>
      <c r="F49" s="84" t="b">
        <v>0</v>
      </c>
      <c r="G49" s="84" t="b">
        <v>0</v>
      </c>
    </row>
    <row r="50" spans="1:7" ht="15">
      <c r="A50" s="84" t="s">
        <v>1344</v>
      </c>
      <c r="B50" s="84">
        <v>7</v>
      </c>
      <c r="C50" s="123">
        <v>0.005891968844134093</v>
      </c>
      <c r="D50" s="84" t="s">
        <v>1786</v>
      </c>
      <c r="E50" s="84" t="b">
        <v>0</v>
      </c>
      <c r="F50" s="84" t="b">
        <v>0</v>
      </c>
      <c r="G50" s="84" t="b">
        <v>0</v>
      </c>
    </row>
    <row r="51" spans="1:7" ht="15">
      <c r="A51" s="84" t="s">
        <v>1345</v>
      </c>
      <c r="B51" s="84">
        <v>7</v>
      </c>
      <c r="C51" s="123">
        <v>0.005891968844134093</v>
      </c>
      <c r="D51" s="84" t="s">
        <v>1786</v>
      </c>
      <c r="E51" s="84" t="b">
        <v>1</v>
      </c>
      <c r="F51" s="84" t="b">
        <v>0</v>
      </c>
      <c r="G51" s="84" t="b">
        <v>0</v>
      </c>
    </row>
    <row r="52" spans="1:7" ht="15">
      <c r="A52" s="84" t="s">
        <v>1641</v>
      </c>
      <c r="B52" s="84">
        <v>7</v>
      </c>
      <c r="C52" s="123">
        <v>0.005891968844134093</v>
      </c>
      <c r="D52" s="84" t="s">
        <v>1786</v>
      </c>
      <c r="E52" s="84" t="b">
        <v>0</v>
      </c>
      <c r="F52" s="84" t="b">
        <v>0</v>
      </c>
      <c r="G52" s="84" t="b">
        <v>0</v>
      </c>
    </row>
    <row r="53" spans="1:7" ht="15">
      <c r="A53" s="84" t="s">
        <v>1324</v>
      </c>
      <c r="B53" s="84">
        <v>6</v>
      </c>
      <c r="C53" s="123">
        <v>0.006619456387912781</v>
      </c>
      <c r="D53" s="84" t="s">
        <v>1786</v>
      </c>
      <c r="E53" s="84" t="b">
        <v>0</v>
      </c>
      <c r="F53" s="84" t="b">
        <v>0</v>
      </c>
      <c r="G53" s="84" t="b">
        <v>0</v>
      </c>
    </row>
    <row r="54" spans="1:7" ht="15">
      <c r="A54" s="84" t="s">
        <v>1325</v>
      </c>
      <c r="B54" s="84">
        <v>6</v>
      </c>
      <c r="C54" s="123">
        <v>0.006619456387912781</v>
      </c>
      <c r="D54" s="84" t="s">
        <v>1786</v>
      </c>
      <c r="E54" s="84" t="b">
        <v>0</v>
      </c>
      <c r="F54" s="84" t="b">
        <v>0</v>
      </c>
      <c r="G54" s="84" t="b">
        <v>0</v>
      </c>
    </row>
    <row r="55" spans="1:7" ht="15">
      <c r="A55" s="84" t="s">
        <v>250</v>
      </c>
      <c r="B55" s="84">
        <v>6</v>
      </c>
      <c r="C55" s="123">
        <v>0.005335746385081305</v>
      </c>
      <c r="D55" s="84" t="s">
        <v>1786</v>
      </c>
      <c r="E55" s="84" t="b">
        <v>0</v>
      </c>
      <c r="F55" s="84" t="b">
        <v>0</v>
      </c>
      <c r="G55" s="84" t="b">
        <v>0</v>
      </c>
    </row>
    <row r="56" spans="1:7" ht="15">
      <c r="A56" s="84" t="s">
        <v>1642</v>
      </c>
      <c r="B56" s="84">
        <v>6</v>
      </c>
      <c r="C56" s="123">
        <v>0.005335746385081305</v>
      </c>
      <c r="D56" s="84" t="s">
        <v>1786</v>
      </c>
      <c r="E56" s="84" t="b">
        <v>0</v>
      </c>
      <c r="F56" s="84" t="b">
        <v>0</v>
      </c>
      <c r="G56" s="84" t="b">
        <v>0</v>
      </c>
    </row>
    <row r="57" spans="1:7" ht="15">
      <c r="A57" s="84" t="s">
        <v>1643</v>
      </c>
      <c r="B57" s="84">
        <v>6</v>
      </c>
      <c r="C57" s="123">
        <v>0.005335746385081305</v>
      </c>
      <c r="D57" s="84" t="s">
        <v>1786</v>
      </c>
      <c r="E57" s="84" t="b">
        <v>0</v>
      </c>
      <c r="F57" s="84" t="b">
        <v>0</v>
      </c>
      <c r="G57" s="84" t="b">
        <v>0</v>
      </c>
    </row>
    <row r="58" spans="1:7" ht="15">
      <c r="A58" s="84" t="s">
        <v>1644</v>
      </c>
      <c r="B58" s="84">
        <v>6</v>
      </c>
      <c r="C58" s="123">
        <v>0.005335746385081305</v>
      </c>
      <c r="D58" s="84" t="s">
        <v>1786</v>
      </c>
      <c r="E58" s="84" t="b">
        <v>0</v>
      </c>
      <c r="F58" s="84" t="b">
        <v>0</v>
      </c>
      <c r="G58" s="84" t="b">
        <v>0</v>
      </c>
    </row>
    <row r="59" spans="1:7" ht="15">
      <c r="A59" s="84" t="s">
        <v>1645</v>
      </c>
      <c r="B59" s="84">
        <v>6</v>
      </c>
      <c r="C59" s="123">
        <v>0.005335746385081305</v>
      </c>
      <c r="D59" s="84" t="s">
        <v>1786</v>
      </c>
      <c r="E59" s="84" t="b">
        <v>0</v>
      </c>
      <c r="F59" s="84" t="b">
        <v>0</v>
      </c>
      <c r="G59" s="84" t="b">
        <v>0</v>
      </c>
    </row>
    <row r="60" spans="1:7" ht="15">
      <c r="A60" s="84" t="s">
        <v>1646</v>
      </c>
      <c r="B60" s="84">
        <v>6</v>
      </c>
      <c r="C60" s="123">
        <v>0.005335746385081305</v>
      </c>
      <c r="D60" s="84" t="s">
        <v>1786</v>
      </c>
      <c r="E60" s="84" t="b">
        <v>1</v>
      </c>
      <c r="F60" s="84" t="b">
        <v>0</v>
      </c>
      <c r="G60" s="84" t="b">
        <v>0</v>
      </c>
    </row>
    <row r="61" spans="1:7" ht="15">
      <c r="A61" s="84" t="s">
        <v>1647</v>
      </c>
      <c r="B61" s="84">
        <v>6</v>
      </c>
      <c r="C61" s="123">
        <v>0.005335746385081305</v>
      </c>
      <c r="D61" s="84" t="s">
        <v>1786</v>
      </c>
      <c r="E61" s="84" t="b">
        <v>0</v>
      </c>
      <c r="F61" s="84" t="b">
        <v>0</v>
      </c>
      <c r="G61" s="84" t="b">
        <v>0</v>
      </c>
    </row>
    <row r="62" spans="1:7" ht="15">
      <c r="A62" s="84" t="s">
        <v>1648</v>
      </c>
      <c r="B62" s="84">
        <v>6</v>
      </c>
      <c r="C62" s="123">
        <v>0.005335746385081305</v>
      </c>
      <c r="D62" s="84" t="s">
        <v>1786</v>
      </c>
      <c r="E62" s="84" t="b">
        <v>0</v>
      </c>
      <c r="F62" s="84" t="b">
        <v>0</v>
      </c>
      <c r="G62" s="84" t="b">
        <v>0</v>
      </c>
    </row>
    <row r="63" spans="1:7" ht="15">
      <c r="A63" s="84" t="s">
        <v>1649</v>
      </c>
      <c r="B63" s="84">
        <v>6</v>
      </c>
      <c r="C63" s="123">
        <v>0.005335746385081305</v>
      </c>
      <c r="D63" s="84" t="s">
        <v>1786</v>
      </c>
      <c r="E63" s="84" t="b">
        <v>0</v>
      </c>
      <c r="F63" s="84" t="b">
        <v>0</v>
      </c>
      <c r="G63" s="84" t="b">
        <v>0</v>
      </c>
    </row>
    <row r="64" spans="1:7" ht="15">
      <c r="A64" s="84" t="s">
        <v>1650</v>
      </c>
      <c r="B64" s="84">
        <v>6</v>
      </c>
      <c r="C64" s="123">
        <v>0.005335746385081305</v>
      </c>
      <c r="D64" s="84" t="s">
        <v>1786</v>
      </c>
      <c r="E64" s="84" t="b">
        <v>0</v>
      </c>
      <c r="F64" s="84" t="b">
        <v>0</v>
      </c>
      <c r="G64" s="84" t="b">
        <v>0</v>
      </c>
    </row>
    <row r="65" spans="1:7" ht="15">
      <c r="A65" s="84" t="s">
        <v>1651</v>
      </c>
      <c r="B65" s="84">
        <v>6</v>
      </c>
      <c r="C65" s="123">
        <v>0.005335746385081305</v>
      </c>
      <c r="D65" s="84" t="s">
        <v>1786</v>
      </c>
      <c r="E65" s="84" t="b">
        <v>0</v>
      </c>
      <c r="F65" s="84" t="b">
        <v>0</v>
      </c>
      <c r="G65" s="84" t="b">
        <v>0</v>
      </c>
    </row>
    <row r="66" spans="1:7" ht="15">
      <c r="A66" s="84" t="s">
        <v>1652</v>
      </c>
      <c r="B66" s="84">
        <v>6</v>
      </c>
      <c r="C66" s="123">
        <v>0.005335746385081305</v>
      </c>
      <c r="D66" s="84" t="s">
        <v>1786</v>
      </c>
      <c r="E66" s="84" t="b">
        <v>0</v>
      </c>
      <c r="F66" s="84" t="b">
        <v>1</v>
      </c>
      <c r="G66" s="84" t="b">
        <v>0</v>
      </c>
    </row>
    <row r="67" spans="1:7" ht="15">
      <c r="A67" s="84" t="s">
        <v>1653</v>
      </c>
      <c r="B67" s="84">
        <v>6</v>
      </c>
      <c r="C67" s="123">
        <v>0.005335746385081305</v>
      </c>
      <c r="D67" s="84" t="s">
        <v>1786</v>
      </c>
      <c r="E67" s="84" t="b">
        <v>0</v>
      </c>
      <c r="F67" s="84" t="b">
        <v>0</v>
      </c>
      <c r="G67" s="84" t="b">
        <v>0</v>
      </c>
    </row>
    <row r="68" spans="1:7" ht="15">
      <c r="A68" s="84" t="s">
        <v>1654</v>
      </c>
      <c r="B68" s="84">
        <v>6</v>
      </c>
      <c r="C68" s="123">
        <v>0.005335746385081305</v>
      </c>
      <c r="D68" s="84" t="s">
        <v>1786</v>
      </c>
      <c r="E68" s="84" t="b">
        <v>0</v>
      </c>
      <c r="F68" s="84" t="b">
        <v>0</v>
      </c>
      <c r="G68" s="84" t="b">
        <v>0</v>
      </c>
    </row>
    <row r="69" spans="1:7" ht="15">
      <c r="A69" s="84" t="s">
        <v>1655</v>
      </c>
      <c r="B69" s="84">
        <v>6</v>
      </c>
      <c r="C69" s="123">
        <v>0.005335746385081305</v>
      </c>
      <c r="D69" s="84" t="s">
        <v>1786</v>
      </c>
      <c r="E69" s="84" t="b">
        <v>0</v>
      </c>
      <c r="F69" s="84" t="b">
        <v>0</v>
      </c>
      <c r="G69" s="84" t="b">
        <v>0</v>
      </c>
    </row>
    <row r="70" spans="1:7" ht="15">
      <c r="A70" s="84" t="s">
        <v>236</v>
      </c>
      <c r="B70" s="84">
        <v>6</v>
      </c>
      <c r="C70" s="123">
        <v>0.005335746385081305</v>
      </c>
      <c r="D70" s="84" t="s">
        <v>1786</v>
      </c>
      <c r="E70" s="84" t="b">
        <v>0</v>
      </c>
      <c r="F70" s="84" t="b">
        <v>0</v>
      </c>
      <c r="G70" s="84" t="b">
        <v>0</v>
      </c>
    </row>
    <row r="71" spans="1:7" ht="15">
      <c r="A71" s="84" t="s">
        <v>1656</v>
      </c>
      <c r="B71" s="84">
        <v>6</v>
      </c>
      <c r="C71" s="123">
        <v>0.005335746385081305</v>
      </c>
      <c r="D71" s="84" t="s">
        <v>1786</v>
      </c>
      <c r="E71" s="84" t="b">
        <v>0</v>
      </c>
      <c r="F71" s="84" t="b">
        <v>0</v>
      </c>
      <c r="G71" s="84" t="b">
        <v>0</v>
      </c>
    </row>
    <row r="72" spans="1:7" ht="15">
      <c r="A72" s="84" t="s">
        <v>1298</v>
      </c>
      <c r="B72" s="84">
        <v>6</v>
      </c>
      <c r="C72" s="123">
        <v>0.006619456387912781</v>
      </c>
      <c r="D72" s="84" t="s">
        <v>1786</v>
      </c>
      <c r="E72" s="84" t="b">
        <v>0</v>
      </c>
      <c r="F72" s="84" t="b">
        <v>0</v>
      </c>
      <c r="G72" s="84" t="b">
        <v>0</v>
      </c>
    </row>
    <row r="73" spans="1:7" ht="15">
      <c r="A73" s="84" t="s">
        <v>1657</v>
      </c>
      <c r="B73" s="84">
        <v>5</v>
      </c>
      <c r="C73" s="123">
        <v>0.004727838569115817</v>
      </c>
      <c r="D73" s="84" t="s">
        <v>1786</v>
      </c>
      <c r="E73" s="84" t="b">
        <v>0</v>
      </c>
      <c r="F73" s="84" t="b">
        <v>0</v>
      </c>
      <c r="G73" s="84" t="b">
        <v>0</v>
      </c>
    </row>
    <row r="74" spans="1:7" ht="15">
      <c r="A74" s="84" t="s">
        <v>1658</v>
      </c>
      <c r="B74" s="84">
        <v>5</v>
      </c>
      <c r="C74" s="123">
        <v>0.004727838569115817</v>
      </c>
      <c r="D74" s="84" t="s">
        <v>1786</v>
      </c>
      <c r="E74" s="84" t="b">
        <v>0</v>
      </c>
      <c r="F74" s="84" t="b">
        <v>0</v>
      </c>
      <c r="G74" s="84" t="b">
        <v>0</v>
      </c>
    </row>
    <row r="75" spans="1:7" ht="15">
      <c r="A75" s="84" t="s">
        <v>249</v>
      </c>
      <c r="B75" s="84">
        <v>5</v>
      </c>
      <c r="C75" s="123">
        <v>0.004727838569115817</v>
      </c>
      <c r="D75" s="84" t="s">
        <v>1786</v>
      </c>
      <c r="E75" s="84" t="b">
        <v>0</v>
      </c>
      <c r="F75" s="84" t="b">
        <v>0</v>
      </c>
      <c r="G75" s="84" t="b">
        <v>0</v>
      </c>
    </row>
    <row r="76" spans="1:7" ht="15">
      <c r="A76" s="84" t="s">
        <v>1659</v>
      </c>
      <c r="B76" s="84">
        <v>5</v>
      </c>
      <c r="C76" s="123">
        <v>0.004727838569115817</v>
      </c>
      <c r="D76" s="84" t="s">
        <v>1786</v>
      </c>
      <c r="E76" s="84" t="b">
        <v>0</v>
      </c>
      <c r="F76" s="84" t="b">
        <v>0</v>
      </c>
      <c r="G76" s="84" t="b">
        <v>0</v>
      </c>
    </row>
    <row r="77" spans="1:7" ht="15">
      <c r="A77" s="84" t="s">
        <v>1660</v>
      </c>
      <c r="B77" s="84">
        <v>5</v>
      </c>
      <c r="C77" s="123">
        <v>0.004727838569115817</v>
      </c>
      <c r="D77" s="84" t="s">
        <v>1786</v>
      </c>
      <c r="E77" s="84" t="b">
        <v>0</v>
      </c>
      <c r="F77" s="84" t="b">
        <v>0</v>
      </c>
      <c r="G77" s="84" t="b">
        <v>0</v>
      </c>
    </row>
    <row r="78" spans="1:7" ht="15">
      <c r="A78" s="84" t="s">
        <v>229</v>
      </c>
      <c r="B78" s="84">
        <v>5</v>
      </c>
      <c r="C78" s="123">
        <v>0.004727838569115817</v>
      </c>
      <c r="D78" s="84" t="s">
        <v>1786</v>
      </c>
      <c r="E78" s="84" t="b">
        <v>0</v>
      </c>
      <c r="F78" s="84" t="b">
        <v>0</v>
      </c>
      <c r="G78" s="84" t="b">
        <v>0</v>
      </c>
    </row>
    <row r="79" spans="1:7" ht="15">
      <c r="A79" s="84" t="s">
        <v>1661</v>
      </c>
      <c r="B79" s="84">
        <v>5</v>
      </c>
      <c r="C79" s="123">
        <v>0.004727838569115817</v>
      </c>
      <c r="D79" s="84" t="s">
        <v>1786</v>
      </c>
      <c r="E79" s="84" t="b">
        <v>0</v>
      </c>
      <c r="F79" s="84" t="b">
        <v>0</v>
      </c>
      <c r="G79" s="84" t="b">
        <v>0</v>
      </c>
    </row>
    <row r="80" spans="1:7" ht="15">
      <c r="A80" s="84" t="s">
        <v>1662</v>
      </c>
      <c r="B80" s="84">
        <v>5</v>
      </c>
      <c r="C80" s="123">
        <v>0.004727838569115817</v>
      </c>
      <c r="D80" s="84" t="s">
        <v>1786</v>
      </c>
      <c r="E80" s="84" t="b">
        <v>0</v>
      </c>
      <c r="F80" s="84" t="b">
        <v>0</v>
      </c>
      <c r="G80" s="84" t="b">
        <v>0</v>
      </c>
    </row>
    <row r="81" spans="1:7" ht="15">
      <c r="A81" s="84" t="s">
        <v>1663</v>
      </c>
      <c r="B81" s="84">
        <v>5</v>
      </c>
      <c r="C81" s="123">
        <v>0.004727838569115817</v>
      </c>
      <c r="D81" s="84" t="s">
        <v>1786</v>
      </c>
      <c r="E81" s="84" t="b">
        <v>0</v>
      </c>
      <c r="F81" s="84" t="b">
        <v>0</v>
      </c>
      <c r="G81" s="84" t="b">
        <v>0</v>
      </c>
    </row>
    <row r="82" spans="1:7" ht="15">
      <c r="A82" s="84" t="s">
        <v>1664</v>
      </c>
      <c r="B82" s="84">
        <v>5</v>
      </c>
      <c r="C82" s="123">
        <v>0.004727838569115817</v>
      </c>
      <c r="D82" s="84" t="s">
        <v>1786</v>
      </c>
      <c r="E82" s="84" t="b">
        <v>0</v>
      </c>
      <c r="F82" s="84" t="b">
        <v>0</v>
      </c>
      <c r="G82" s="84" t="b">
        <v>0</v>
      </c>
    </row>
    <row r="83" spans="1:7" ht="15">
      <c r="A83" s="84" t="s">
        <v>1665</v>
      </c>
      <c r="B83" s="84">
        <v>4</v>
      </c>
      <c r="C83" s="123">
        <v>0.004057779065692245</v>
      </c>
      <c r="D83" s="84" t="s">
        <v>1786</v>
      </c>
      <c r="E83" s="84" t="b">
        <v>0</v>
      </c>
      <c r="F83" s="84" t="b">
        <v>0</v>
      </c>
      <c r="G83" s="84" t="b">
        <v>0</v>
      </c>
    </row>
    <row r="84" spans="1:7" ht="15">
      <c r="A84" s="84" t="s">
        <v>1335</v>
      </c>
      <c r="B84" s="84">
        <v>4</v>
      </c>
      <c r="C84" s="123">
        <v>0.004057779065692245</v>
      </c>
      <c r="D84" s="84" t="s">
        <v>1786</v>
      </c>
      <c r="E84" s="84" t="b">
        <v>0</v>
      </c>
      <c r="F84" s="84" t="b">
        <v>0</v>
      </c>
      <c r="G84" s="84" t="b">
        <v>0</v>
      </c>
    </row>
    <row r="85" spans="1:7" ht="15">
      <c r="A85" s="84" t="s">
        <v>1307</v>
      </c>
      <c r="B85" s="84">
        <v>4</v>
      </c>
      <c r="C85" s="123">
        <v>0.004057779065692245</v>
      </c>
      <c r="D85" s="84" t="s">
        <v>1786</v>
      </c>
      <c r="E85" s="84" t="b">
        <v>0</v>
      </c>
      <c r="F85" s="84" t="b">
        <v>0</v>
      </c>
      <c r="G85" s="84" t="b">
        <v>0</v>
      </c>
    </row>
    <row r="86" spans="1:7" ht="15">
      <c r="A86" s="84" t="s">
        <v>1309</v>
      </c>
      <c r="B86" s="84">
        <v>4</v>
      </c>
      <c r="C86" s="123">
        <v>0.004057779065692245</v>
      </c>
      <c r="D86" s="84" t="s">
        <v>1786</v>
      </c>
      <c r="E86" s="84" t="b">
        <v>0</v>
      </c>
      <c r="F86" s="84" t="b">
        <v>0</v>
      </c>
      <c r="G86" s="84" t="b">
        <v>0</v>
      </c>
    </row>
    <row r="87" spans="1:7" ht="15">
      <c r="A87" s="84" t="s">
        <v>1310</v>
      </c>
      <c r="B87" s="84">
        <v>4</v>
      </c>
      <c r="C87" s="123">
        <v>0.004057779065692245</v>
      </c>
      <c r="D87" s="84" t="s">
        <v>1786</v>
      </c>
      <c r="E87" s="84" t="b">
        <v>0</v>
      </c>
      <c r="F87" s="84" t="b">
        <v>0</v>
      </c>
      <c r="G87" s="84" t="b">
        <v>0</v>
      </c>
    </row>
    <row r="88" spans="1:7" ht="15">
      <c r="A88" s="84" t="s">
        <v>1311</v>
      </c>
      <c r="B88" s="84">
        <v>4</v>
      </c>
      <c r="C88" s="123">
        <v>0.004057779065692245</v>
      </c>
      <c r="D88" s="84" t="s">
        <v>1786</v>
      </c>
      <c r="E88" s="84" t="b">
        <v>0</v>
      </c>
      <c r="F88" s="84" t="b">
        <v>0</v>
      </c>
      <c r="G88" s="84" t="b">
        <v>0</v>
      </c>
    </row>
    <row r="89" spans="1:7" ht="15">
      <c r="A89" s="84" t="s">
        <v>1312</v>
      </c>
      <c r="B89" s="84">
        <v>4</v>
      </c>
      <c r="C89" s="123">
        <v>0.004057779065692245</v>
      </c>
      <c r="D89" s="84" t="s">
        <v>1786</v>
      </c>
      <c r="E89" s="84" t="b">
        <v>0</v>
      </c>
      <c r="F89" s="84" t="b">
        <v>0</v>
      </c>
      <c r="G89" s="84" t="b">
        <v>0</v>
      </c>
    </row>
    <row r="90" spans="1:7" ht="15">
      <c r="A90" s="84" t="s">
        <v>1313</v>
      </c>
      <c r="B90" s="84">
        <v>4</v>
      </c>
      <c r="C90" s="123">
        <v>0.004057779065692245</v>
      </c>
      <c r="D90" s="84" t="s">
        <v>1786</v>
      </c>
      <c r="E90" s="84" t="b">
        <v>0</v>
      </c>
      <c r="F90" s="84" t="b">
        <v>0</v>
      </c>
      <c r="G90" s="84" t="b">
        <v>0</v>
      </c>
    </row>
    <row r="91" spans="1:7" ht="15">
      <c r="A91" s="84" t="s">
        <v>1314</v>
      </c>
      <c r="B91" s="84">
        <v>4</v>
      </c>
      <c r="C91" s="123">
        <v>0.004057779065692245</v>
      </c>
      <c r="D91" s="84" t="s">
        <v>1786</v>
      </c>
      <c r="E91" s="84" t="b">
        <v>0</v>
      </c>
      <c r="F91" s="84" t="b">
        <v>0</v>
      </c>
      <c r="G91" s="84" t="b">
        <v>0</v>
      </c>
    </row>
    <row r="92" spans="1:7" ht="15">
      <c r="A92" s="84" t="s">
        <v>1666</v>
      </c>
      <c r="B92" s="84">
        <v>4</v>
      </c>
      <c r="C92" s="123">
        <v>0.004057779065692245</v>
      </c>
      <c r="D92" s="84" t="s">
        <v>1786</v>
      </c>
      <c r="E92" s="84" t="b">
        <v>0</v>
      </c>
      <c r="F92" s="84" t="b">
        <v>0</v>
      </c>
      <c r="G92" s="84" t="b">
        <v>0</v>
      </c>
    </row>
    <row r="93" spans="1:7" ht="15">
      <c r="A93" s="84" t="s">
        <v>1667</v>
      </c>
      <c r="B93" s="84">
        <v>4</v>
      </c>
      <c r="C93" s="123">
        <v>0.004057779065692245</v>
      </c>
      <c r="D93" s="84" t="s">
        <v>1786</v>
      </c>
      <c r="E93" s="84" t="b">
        <v>0</v>
      </c>
      <c r="F93" s="84" t="b">
        <v>0</v>
      </c>
      <c r="G93" s="84" t="b">
        <v>0</v>
      </c>
    </row>
    <row r="94" spans="1:7" ht="15">
      <c r="A94" s="84" t="s">
        <v>1668</v>
      </c>
      <c r="B94" s="84">
        <v>4</v>
      </c>
      <c r="C94" s="123">
        <v>0.004057779065692245</v>
      </c>
      <c r="D94" s="84" t="s">
        <v>1786</v>
      </c>
      <c r="E94" s="84" t="b">
        <v>0</v>
      </c>
      <c r="F94" s="84" t="b">
        <v>0</v>
      </c>
      <c r="G94" s="84" t="b">
        <v>0</v>
      </c>
    </row>
    <row r="95" spans="1:7" ht="15">
      <c r="A95" s="84" t="s">
        <v>1669</v>
      </c>
      <c r="B95" s="84">
        <v>4</v>
      </c>
      <c r="C95" s="123">
        <v>0.004057779065692245</v>
      </c>
      <c r="D95" s="84" t="s">
        <v>1786</v>
      </c>
      <c r="E95" s="84" t="b">
        <v>0</v>
      </c>
      <c r="F95" s="84" t="b">
        <v>0</v>
      </c>
      <c r="G95" s="84" t="b">
        <v>0</v>
      </c>
    </row>
    <row r="96" spans="1:7" ht="15">
      <c r="A96" s="84" t="s">
        <v>1670</v>
      </c>
      <c r="B96" s="84">
        <v>4</v>
      </c>
      <c r="C96" s="123">
        <v>0.004057779065692245</v>
      </c>
      <c r="D96" s="84" t="s">
        <v>1786</v>
      </c>
      <c r="E96" s="84" t="b">
        <v>0</v>
      </c>
      <c r="F96" s="84" t="b">
        <v>0</v>
      </c>
      <c r="G96" s="84" t="b">
        <v>0</v>
      </c>
    </row>
    <row r="97" spans="1:7" ht="15">
      <c r="A97" s="84" t="s">
        <v>1671</v>
      </c>
      <c r="B97" s="84">
        <v>4</v>
      </c>
      <c r="C97" s="123">
        <v>0.004057779065692245</v>
      </c>
      <c r="D97" s="84" t="s">
        <v>1786</v>
      </c>
      <c r="E97" s="84" t="b">
        <v>0</v>
      </c>
      <c r="F97" s="84" t="b">
        <v>0</v>
      </c>
      <c r="G97" s="84" t="b">
        <v>0</v>
      </c>
    </row>
    <row r="98" spans="1:7" ht="15">
      <c r="A98" s="84" t="s">
        <v>1348</v>
      </c>
      <c r="B98" s="84">
        <v>4</v>
      </c>
      <c r="C98" s="123">
        <v>0.004057779065692245</v>
      </c>
      <c r="D98" s="84" t="s">
        <v>1786</v>
      </c>
      <c r="E98" s="84" t="b">
        <v>0</v>
      </c>
      <c r="F98" s="84" t="b">
        <v>0</v>
      </c>
      <c r="G98" s="84" t="b">
        <v>0</v>
      </c>
    </row>
    <row r="99" spans="1:7" ht="15">
      <c r="A99" s="84" t="s">
        <v>1351</v>
      </c>
      <c r="B99" s="84">
        <v>4</v>
      </c>
      <c r="C99" s="123">
        <v>0.004057779065692245</v>
      </c>
      <c r="D99" s="84" t="s">
        <v>1786</v>
      </c>
      <c r="E99" s="84" t="b">
        <v>1</v>
      </c>
      <c r="F99" s="84" t="b">
        <v>0</v>
      </c>
      <c r="G99" s="84" t="b">
        <v>0</v>
      </c>
    </row>
    <row r="100" spans="1:7" ht="15">
      <c r="A100" s="84" t="s">
        <v>1352</v>
      </c>
      <c r="B100" s="84">
        <v>4</v>
      </c>
      <c r="C100" s="123">
        <v>0.004057779065692245</v>
      </c>
      <c r="D100" s="84" t="s">
        <v>1786</v>
      </c>
      <c r="E100" s="84" t="b">
        <v>0</v>
      </c>
      <c r="F100" s="84" t="b">
        <v>0</v>
      </c>
      <c r="G100" s="84" t="b">
        <v>0</v>
      </c>
    </row>
    <row r="101" spans="1:7" ht="15">
      <c r="A101" s="84" t="s">
        <v>1672</v>
      </c>
      <c r="B101" s="84">
        <v>4</v>
      </c>
      <c r="C101" s="123">
        <v>0.004057779065692245</v>
      </c>
      <c r="D101" s="84" t="s">
        <v>1786</v>
      </c>
      <c r="E101" s="84" t="b">
        <v>0</v>
      </c>
      <c r="F101" s="84" t="b">
        <v>0</v>
      </c>
      <c r="G101" s="84" t="b">
        <v>0</v>
      </c>
    </row>
    <row r="102" spans="1:7" ht="15">
      <c r="A102" s="84" t="s">
        <v>1336</v>
      </c>
      <c r="B102" s="84">
        <v>4</v>
      </c>
      <c r="C102" s="123">
        <v>0.004057779065692245</v>
      </c>
      <c r="D102" s="84" t="s">
        <v>1786</v>
      </c>
      <c r="E102" s="84" t="b">
        <v>0</v>
      </c>
      <c r="F102" s="84" t="b">
        <v>0</v>
      </c>
      <c r="G102" s="84" t="b">
        <v>0</v>
      </c>
    </row>
    <row r="103" spans="1:7" ht="15">
      <c r="A103" s="84" t="s">
        <v>1673</v>
      </c>
      <c r="B103" s="84">
        <v>4</v>
      </c>
      <c r="C103" s="123">
        <v>0.004057779065692245</v>
      </c>
      <c r="D103" s="84" t="s">
        <v>1786</v>
      </c>
      <c r="E103" s="84" t="b">
        <v>0</v>
      </c>
      <c r="F103" s="84" t="b">
        <v>0</v>
      </c>
      <c r="G103" s="84" t="b">
        <v>0</v>
      </c>
    </row>
    <row r="104" spans="1:7" ht="15">
      <c r="A104" s="84" t="s">
        <v>1674</v>
      </c>
      <c r="B104" s="84">
        <v>4</v>
      </c>
      <c r="C104" s="123">
        <v>0.004057779065692245</v>
      </c>
      <c r="D104" s="84" t="s">
        <v>1786</v>
      </c>
      <c r="E104" s="84" t="b">
        <v>0</v>
      </c>
      <c r="F104" s="84" t="b">
        <v>1</v>
      </c>
      <c r="G104" s="84" t="b">
        <v>0</v>
      </c>
    </row>
    <row r="105" spans="1:7" ht="15">
      <c r="A105" s="84" t="s">
        <v>1265</v>
      </c>
      <c r="B105" s="84">
        <v>4</v>
      </c>
      <c r="C105" s="123">
        <v>0.004057779065692245</v>
      </c>
      <c r="D105" s="84" t="s">
        <v>1786</v>
      </c>
      <c r="E105" s="84" t="b">
        <v>1</v>
      </c>
      <c r="F105" s="84" t="b">
        <v>0</v>
      </c>
      <c r="G105" s="84" t="b">
        <v>0</v>
      </c>
    </row>
    <row r="106" spans="1:7" ht="15">
      <c r="A106" s="84" t="s">
        <v>1675</v>
      </c>
      <c r="B106" s="84">
        <v>4</v>
      </c>
      <c r="C106" s="123">
        <v>0.004057779065692245</v>
      </c>
      <c r="D106" s="84" t="s">
        <v>1786</v>
      </c>
      <c r="E106" s="84" t="b">
        <v>0</v>
      </c>
      <c r="F106" s="84" t="b">
        <v>0</v>
      </c>
      <c r="G106" s="84" t="b">
        <v>0</v>
      </c>
    </row>
    <row r="107" spans="1:7" ht="15">
      <c r="A107" s="84" t="s">
        <v>1676</v>
      </c>
      <c r="B107" s="84">
        <v>4</v>
      </c>
      <c r="C107" s="123">
        <v>0.004057779065692245</v>
      </c>
      <c r="D107" s="84" t="s">
        <v>1786</v>
      </c>
      <c r="E107" s="84" t="b">
        <v>1</v>
      </c>
      <c r="F107" s="84" t="b">
        <v>0</v>
      </c>
      <c r="G107" s="84" t="b">
        <v>0</v>
      </c>
    </row>
    <row r="108" spans="1:7" ht="15">
      <c r="A108" s="84" t="s">
        <v>1677</v>
      </c>
      <c r="B108" s="84">
        <v>4</v>
      </c>
      <c r="C108" s="123">
        <v>0.004057779065692245</v>
      </c>
      <c r="D108" s="84" t="s">
        <v>1786</v>
      </c>
      <c r="E108" s="84" t="b">
        <v>0</v>
      </c>
      <c r="F108" s="84" t="b">
        <v>0</v>
      </c>
      <c r="G108" s="84" t="b">
        <v>0</v>
      </c>
    </row>
    <row r="109" spans="1:7" ht="15">
      <c r="A109" s="84" t="s">
        <v>1678</v>
      </c>
      <c r="B109" s="84">
        <v>4</v>
      </c>
      <c r="C109" s="123">
        <v>0.004057779065692245</v>
      </c>
      <c r="D109" s="84" t="s">
        <v>1786</v>
      </c>
      <c r="E109" s="84" t="b">
        <v>0</v>
      </c>
      <c r="F109" s="84" t="b">
        <v>0</v>
      </c>
      <c r="G109" s="84" t="b">
        <v>0</v>
      </c>
    </row>
    <row r="110" spans="1:7" ht="15">
      <c r="A110" s="84" t="s">
        <v>1318</v>
      </c>
      <c r="B110" s="84">
        <v>4</v>
      </c>
      <c r="C110" s="123">
        <v>0.004057779065692245</v>
      </c>
      <c r="D110" s="84" t="s">
        <v>1786</v>
      </c>
      <c r="E110" s="84" t="b">
        <v>0</v>
      </c>
      <c r="F110" s="84" t="b">
        <v>0</v>
      </c>
      <c r="G110" s="84" t="b">
        <v>0</v>
      </c>
    </row>
    <row r="111" spans="1:7" ht="15">
      <c r="A111" s="84" t="s">
        <v>1319</v>
      </c>
      <c r="B111" s="84">
        <v>4</v>
      </c>
      <c r="C111" s="123">
        <v>0.004057779065692245</v>
      </c>
      <c r="D111" s="84" t="s">
        <v>1786</v>
      </c>
      <c r="E111" s="84" t="b">
        <v>1</v>
      </c>
      <c r="F111" s="84" t="b">
        <v>0</v>
      </c>
      <c r="G111" s="84" t="b">
        <v>0</v>
      </c>
    </row>
    <row r="112" spans="1:7" ht="15">
      <c r="A112" s="84" t="s">
        <v>1320</v>
      </c>
      <c r="B112" s="84">
        <v>4</v>
      </c>
      <c r="C112" s="123">
        <v>0.004057779065692245</v>
      </c>
      <c r="D112" s="84" t="s">
        <v>1786</v>
      </c>
      <c r="E112" s="84" t="b">
        <v>0</v>
      </c>
      <c r="F112" s="84" t="b">
        <v>0</v>
      </c>
      <c r="G112" s="84" t="b">
        <v>0</v>
      </c>
    </row>
    <row r="113" spans="1:7" ht="15">
      <c r="A113" s="84" t="s">
        <v>1321</v>
      </c>
      <c r="B113" s="84">
        <v>4</v>
      </c>
      <c r="C113" s="123">
        <v>0.004057779065692245</v>
      </c>
      <c r="D113" s="84" t="s">
        <v>1786</v>
      </c>
      <c r="E113" s="84" t="b">
        <v>0</v>
      </c>
      <c r="F113" s="84" t="b">
        <v>0</v>
      </c>
      <c r="G113" s="84" t="b">
        <v>0</v>
      </c>
    </row>
    <row r="114" spans="1:7" ht="15">
      <c r="A114" s="84" t="s">
        <v>1679</v>
      </c>
      <c r="B114" s="84">
        <v>4</v>
      </c>
      <c r="C114" s="123">
        <v>0.004057779065692245</v>
      </c>
      <c r="D114" s="84" t="s">
        <v>1786</v>
      </c>
      <c r="E114" s="84" t="b">
        <v>0</v>
      </c>
      <c r="F114" s="84" t="b">
        <v>0</v>
      </c>
      <c r="G114" s="84" t="b">
        <v>0</v>
      </c>
    </row>
    <row r="115" spans="1:7" ht="15">
      <c r="A115" s="84" t="s">
        <v>1680</v>
      </c>
      <c r="B115" s="84">
        <v>4</v>
      </c>
      <c r="C115" s="123">
        <v>0.004057779065692245</v>
      </c>
      <c r="D115" s="84" t="s">
        <v>1786</v>
      </c>
      <c r="E115" s="84" t="b">
        <v>0</v>
      </c>
      <c r="F115" s="84" t="b">
        <v>0</v>
      </c>
      <c r="G115" s="84" t="b">
        <v>0</v>
      </c>
    </row>
    <row r="116" spans="1:7" ht="15">
      <c r="A116" s="84" t="s">
        <v>1681</v>
      </c>
      <c r="B116" s="84">
        <v>4</v>
      </c>
      <c r="C116" s="123">
        <v>0.004057779065692245</v>
      </c>
      <c r="D116" s="84" t="s">
        <v>1786</v>
      </c>
      <c r="E116" s="84" t="b">
        <v>0</v>
      </c>
      <c r="F116" s="84" t="b">
        <v>0</v>
      </c>
      <c r="G116" s="84" t="b">
        <v>0</v>
      </c>
    </row>
    <row r="117" spans="1:7" ht="15">
      <c r="A117" s="84" t="s">
        <v>230</v>
      </c>
      <c r="B117" s="84">
        <v>4</v>
      </c>
      <c r="C117" s="123">
        <v>0.004057779065692245</v>
      </c>
      <c r="D117" s="84" t="s">
        <v>1786</v>
      </c>
      <c r="E117" s="84" t="b">
        <v>0</v>
      </c>
      <c r="F117" s="84" t="b">
        <v>0</v>
      </c>
      <c r="G117" s="84" t="b">
        <v>0</v>
      </c>
    </row>
    <row r="118" spans="1:7" ht="15">
      <c r="A118" s="84" t="s">
        <v>1682</v>
      </c>
      <c r="B118" s="84">
        <v>4</v>
      </c>
      <c r="C118" s="123">
        <v>0.004057779065692245</v>
      </c>
      <c r="D118" s="84" t="s">
        <v>1786</v>
      </c>
      <c r="E118" s="84" t="b">
        <v>0</v>
      </c>
      <c r="F118" s="84" t="b">
        <v>0</v>
      </c>
      <c r="G118" s="84" t="b">
        <v>0</v>
      </c>
    </row>
    <row r="119" spans="1:7" ht="15">
      <c r="A119" s="84" t="s">
        <v>1683</v>
      </c>
      <c r="B119" s="84">
        <v>4</v>
      </c>
      <c r="C119" s="123">
        <v>0.004057779065692245</v>
      </c>
      <c r="D119" s="84" t="s">
        <v>1786</v>
      </c>
      <c r="E119" s="84" t="b">
        <v>0</v>
      </c>
      <c r="F119" s="84" t="b">
        <v>0</v>
      </c>
      <c r="G119" s="84" t="b">
        <v>0</v>
      </c>
    </row>
    <row r="120" spans="1:7" ht="15">
      <c r="A120" s="84" t="s">
        <v>1684</v>
      </c>
      <c r="B120" s="84">
        <v>4</v>
      </c>
      <c r="C120" s="123">
        <v>0.004057779065692245</v>
      </c>
      <c r="D120" s="84" t="s">
        <v>1786</v>
      </c>
      <c r="E120" s="84" t="b">
        <v>0</v>
      </c>
      <c r="F120" s="84" t="b">
        <v>0</v>
      </c>
      <c r="G120" s="84" t="b">
        <v>0</v>
      </c>
    </row>
    <row r="121" spans="1:7" ht="15">
      <c r="A121" s="84" t="s">
        <v>276</v>
      </c>
      <c r="B121" s="84">
        <v>3</v>
      </c>
      <c r="C121" s="123">
        <v>0.0033097281939563905</v>
      </c>
      <c r="D121" s="84" t="s">
        <v>1786</v>
      </c>
      <c r="E121" s="84" t="b">
        <v>0</v>
      </c>
      <c r="F121" s="84" t="b">
        <v>0</v>
      </c>
      <c r="G121" s="84" t="b">
        <v>0</v>
      </c>
    </row>
    <row r="122" spans="1:7" ht="15">
      <c r="A122" s="84" t="s">
        <v>1326</v>
      </c>
      <c r="B122" s="84">
        <v>3</v>
      </c>
      <c r="C122" s="123">
        <v>0.0033097281939563905</v>
      </c>
      <c r="D122" s="84" t="s">
        <v>1786</v>
      </c>
      <c r="E122" s="84" t="b">
        <v>0</v>
      </c>
      <c r="F122" s="84" t="b">
        <v>0</v>
      </c>
      <c r="G122" s="84" t="b">
        <v>0</v>
      </c>
    </row>
    <row r="123" spans="1:7" ht="15">
      <c r="A123" s="84" t="s">
        <v>1327</v>
      </c>
      <c r="B123" s="84">
        <v>3</v>
      </c>
      <c r="C123" s="123">
        <v>0.0033097281939563905</v>
      </c>
      <c r="D123" s="84" t="s">
        <v>1786</v>
      </c>
      <c r="E123" s="84" t="b">
        <v>0</v>
      </c>
      <c r="F123" s="84" t="b">
        <v>0</v>
      </c>
      <c r="G123" s="84" t="b">
        <v>0</v>
      </c>
    </row>
    <row r="124" spans="1:7" ht="15">
      <c r="A124" s="84" t="s">
        <v>1328</v>
      </c>
      <c r="B124" s="84">
        <v>3</v>
      </c>
      <c r="C124" s="123">
        <v>0.0033097281939563905</v>
      </c>
      <c r="D124" s="84" t="s">
        <v>1786</v>
      </c>
      <c r="E124" s="84" t="b">
        <v>0</v>
      </c>
      <c r="F124" s="84" t="b">
        <v>0</v>
      </c>
      <c r="G124" s="84" t="b">
        <v>0</v>
      </c>
    </row>
    <row r="125" spans="1:7" ht="15">
      <c r="A125" s="84" t="s">
        <v>1329</v>
      </c>
      <c r="B125" s="84">
        <v>3</v>
      </c>
      <c r="C125" s="123">
        <v>0.0033097281939563905</v>
      </c>
      <c r="D125" s="84" t="s">
        <v>1786</v>
      </c>
      <c r="E125" s="84" t="b">
        <v>0</v>
      </c>
      <c r="F125" s="84" t="b">
        <v>0</v>
      </c>
      <c r="G125" s="84" t="b">
        <v>0</v>
      </c>
    </row>
    <row r="126" spans="1:7" ht="15">
      <c r="A126" s="84" t="s">
        <v>1330</v>
      </c>
      <c r="B126" s="84">
        <v>3</v>
      </c>
      <c r="C126" s="123">
        <v>0.0033097281939563905</v>
      </c>
      <c r="D126" s="84" t="s">
        <v>1786</v>
      </c>
      <c r="E126" s="84" t="b">
        <v>0</v>
      </c>
      <c r="F126" s="84" t="b">
        <v>0</v>
      </c>
      <c r="G126" s="84" t="b">
        <v>0</v>
      </c>
    </row>
    <row r="127" spans="1:7" ht="15">
      <c r="A127" s="84" t="s">
        <v>1331</v>
      </c>
      <c r="B127" s="84">
        <v>3</v>
      </c>
      <c r="C127" s="123">
        <v>0.0033097281939563905</v>
      </c>
      <c r="D127" s="84" t="s">
        <v>1786</v>
      </c>
      <c r="E127" s="84" t="b">
        <v>0</v>
      </c>
      <c r="F127" s="84" t="b">
        <v>0</v>
      </c>
      <c r="G127" s="84" t="b">
        <v>0</v>
      </c>
    </row>
    <row r="128" spans="1:7" ht="15">
      <c r="A128" s="84" t="s">
        <v>1332</v>
      </c>
      <c r="B128" s="84">
        <v>3</v>
      </c>
      <c r="C128" s="123">
        <v>0.0033097281939563905</v>
      </c>
      <c r="D128" s="84" t="s">
        <v>1786</v>
      </c>
      <c r="E128" s="84" t="b">
        <v>0</v>
      </c>
      <c r="F128" s="84" t="b">
        <v>0</v>
      </c>
      <c r="G128" s="84" t="b">
        <v>0</v>
      </c>
    </row>
    <row r="129" spans="1:7" ht="15">
      <c r="A129" s="84" t="s">
        <v>1685</v>
      </c>
      <c r="B129" s="84">
        <v>3</v>
      </c>
      <c r="C129" s="123">
        <v>0.0033097281939563905</v>
      </c>
      <c r="D129" s="84" t="s">
        <v>1786</v>
      </c>
      <c r="E129" s="84" t="b">
        <v>0</v>
      </c>
      <c r="F129" s="84" t="b">
        <v>0</v>
      </c>
      <c r="G129" s="84" t="b">
        <v>0</v>
      </c>
    </row>
    <row r="130" spans="1:7" ht="15">
      <c r="A130" s="84" t="s">
        <v>1686</v>
      </c>
      <c r="B130" s="84">
        <v>3</v>
      </c>
      <c r="C130" s="123">
        <v>0.0033097281939563905</v>
      </c>
      <c r="D130" s="84" t="s">
        <v>1786</v>
      </c>
      <c r="E130" s="84" t="b">
        <v>0</v>
      </c>
      <c r="F130" s="84" t="b">
        <v>0</v>
      </c>
      <c r="G130" s="84" t="b">
        <v>0</v>
      </c>
    </row>
    <row r="131" spans="1:7" ht="15">
      <c r="A131" s="84" t="s">
        <v>1687</v>
      </c>
      <c r="B131" s="84">
        <v>3</v>
      </c>
      <c r="C131" s="123">
        <v>0.0033097281939563905</v>
      </c>
      <c r="D131" s="84" t="s">
        <v>1786</v>
      </c>
      <c r="E131" s="84" t="b">
        <v>0</v>
      </c>
      <c r="F131" s="84" t="b">
        <v>0</v>
      </c>
      <c r="G131" s="84" t="b">
        <v>0</v>
      </c>
    </row>
    <row r="132" spans="1:7" ht="15">
      <c r="A132" s="84" t="s">
        <v>1688</v>
      </c>
      <c r="B132" s="84">
        <v>3</v>
      </c>
      <c r="C132" s="123">
        <v>0.0033097281939563905</v>
      </c>
      <c r="D132" s="84" t="s">
        <v>1786</v>
      </c>
      <c r="E132" s="84" t="b">
        <v>0</v>
      </c>
      <c r="F132" s="84" t="b">
        <v>0</v>
      </c>
      <c r="G132" s="84" t="b">
        <v>0</v>
      </c>
    </row>
    <row r="133" spans="1:7" ht="15">
      <c r="A133" s="84" t="s">
        <v>1689</v>
      </c>
      <c r="B133" s="84">
        <v>3</v>
      </c>
      <c r="C133" s="123">
        <v>0.0033097281939563905</v>
      </c>
      <c r="D133" s="84" t="s">
        <v>1786</v>
      </c>
      <c r="E133" s="84" t="b">
        <v>0</v>
      </c>
      <c r="F133" s="84" t="b">
        <v>0</v>
      </c>
      <c r="G133" s="84" t="b">
        <v>0</v>
      </c>
    </row>
    <row r="134" spans="1:7" ht="15">
      <c r="A134" s="84" t="s">
        <v>1690</v>
      </c>
      <c r="B134" s="84">
        <v>3</v>
      </c>
      <c r="C134" s="123">
        <v>0.0033097281939563905</v>
      </c>
      <c r="D134" s="84" t="s">
        <v>1786</v>
      </c>
      <c r="E134" s="84" t="b">
        <v>0</v>
      </c>
      <c r="F134" s="84" t="b">
        <v>0</v>
      </c>
      <c r="G134" s="84" t="b">
        <v>0</v>
      </c>
    </row>
    <row r="135" spans="1:7" ht="15">
      <c r="A135" s="84" t="s">
        <v>1691</v>
      </c>
      <c r="B135" s="84">
        <v>3</v>
      </c>
      <c r="C135" s="123">
        <v>0.0033097281939563905</v>
      </c>
      <c r="D135" s="84" t="s">
        <v>1786</v>
      </c>
      <c r="E135" s="84" t="b">
        <v>0</v>
      </c>
      <c r="F135" s="84" t="b">
        <v>0</v>
      </c>
      <c r="G135" s="84" t="b">
        <v>0</v>
      </c>
    </row>
    <row r="136" spans="1:7" ht="15">
      <c r="A136" s="84" t="s">
        <v>1692</v>
      </c>
      <c r="B136" s="84">
        <v>3</v>
      </c>
      <c r="C136" s="123">
        <v>0.0033097281939563905</v>
      </c>
      <c r="D136" s="84" t="s">
        <v>1786</v>
      </c>
      <c r="E136" s="84" t="b">
        <v>0</v>
      </c>
      <c r="F136" s="84" t="b">
        <v>0</v>
      </c>
      <c r="G136" s="84" t="b">
        <v>0</v>
      </c>
    </row>
    <row r="137" spans="1:7" ht="15">
      <c r="A137" s="84" t="s">
        <v>1693</v>
      </c>
      <c r="B137" s="84">
        <v>3</v>
      </c>
      <c r="C137" s="123">
        <v>0.0033097281939563905</v>
      </c>
      <c r="D137" s="84" t="s">
        <v>1786</v>
      </c>
      <c r="E137" s="84" t="b">
        <v>0</v>
      </c>
      <c r="F137" s="84" t="b">
        <v>0</v>
      </c>
      <c r="G137" s="84" t="b">
        <v>0</v>
      </c>
    </row>
    <row r="138" spans="1:7" ht="15">
      <c r="A138" s="84" t="s">
        <v>1694</v>
      </c>
      <c r="B138" s="84">
        <v>3</v>
      </c>
      <c r="C138" s="123">
        <v>0.0033097281939563905</v>
      </c>
      <c r="D138" s="84" t="s">
        <v>1786</v>
      </c>
      <c r="E138" s="84" t="b">
        <v>0</v>
      </c>
      <c r="F138" s="84" t="b">
        <v>0</v>
      </c>
      <c r="G138" s="84" t="b">
        <v>0</v>
      </c>
    </row>
    <row r="139" spans="1:7" ht="15">
      <c r="A139" s="84" t="s">
        <v>224</v>
      </c>
      <c r="B139" s="84">
        <v>3</v>
      </c>
      <c r="C139" s="123">
        <v>0.0033097281939563905</v>
      </c>
      <c r="D139" s="84" t="s">
        <v>1786</v>
      </c>
      <c r="E139" s="84" t="b">
        <v>0</v>
      </c>
      <c r="F139" s="84" t="b">
        <v>0</v>
      </c>
      <c r="G139" s="84" t="b">
        <v>0</v>
      </c>
    </row>
    <row r="140" spans="1:7" ht="15">
      <c r="A140" s="84" t="s">
        <v>1469</v>
      </c>
      <c r="B140" s="84">
        <v>3</v>
      </c>
      <c r="C140" s="123">
        <v>0.0033097281939563905</v>
      </c>
      <c r="D140" s="84" t="s">
        <v>1786</v>
      </c>
      <c r="E140" s="84" t="b">
        <v>0</v>
      </c>
      <c r="F140" s="84" t="b">
        <v>0</v>
      </c>
      <c r="G140" s="84" t="b">
        <v>0</v>
      </c>
    </row>
    <row r="141" spans="1:7" ht="15">
      <c r="A141" s="84" t="s">
        <v>1695</v>
      </c>
      <c r="B141" s="84">
        <v>3</v>
      </c>
      <c r="C141" s="123">
        <v>0.0033097281939563905</v>
      </c>
      <c r="D141" s="84" t="s">
        <v>1786</v>
      </c>
      <c r="E141" s="84" t="b">
        <v>0</v>
      </c>
      <c r="F141" s="84" t="b">
        <v>0</v>
      </c>
      <c r="G141" s="84" t="b">
        <v>0</v>
      </c>
    </row>
    <row r="142" spans="1:7" ht="15">
      <c r="A142" s="84" t="s">
        <v>1696</v>
      </c>
      <c r="B142" s="84">
        <v>3</v>
      </c>
      <c r="C142" s="123">
        <v>0.0033097281939563905</v>
      </c>
      <c r="D142" s="84" t="s">
        <v>1786</v>
      </c>
      <c r="E142" s="84" t="b">
        <v>0</v>
      </c>
      <c r="F142" s="84" t="b">
        <v>0</v>
      </c>
      <c r="G142" s="84" t="b">
        <v>0</v>
      </c>
    </row>
    <row r="143" spans="1:7" ht="15">
      <c r="A143" s="84" t="s">
        <v>273</v>
      </c>
      <c r="B143" s="84">
        <v>3</v>
      </c>
      <c r="C143" s="123">
        <v>0.0033097281939563905</v>
      </c>
      <c r="D143" s="84" t="s">
        <v>1786</v>
      </c>
      <c r="E143" s="84" t="b">
        <v>0</v>
      </c>
      <c r="F143" s="84" t="b">
        <v>0</v>
      </c>
      <c r="G143" s="84" t="b">
        <v>0</v>
      </c>
    </row>
    <row r="144" spans="1:7" ht="15">
      <c r="A144" s="84" t="s">
        <v>1697</v>
      </c>
      <c r="B144" s="84">
        <v>3</v>
      </c>
      <c r="C144" s="123">
        <v>0.0033097281939563905</v>
      </c>
      <c r="D144" s="84" t="s">
        <v>1786</v>
      </c>
      <c r="E144" s="84" t="b">
        <v>0</v>
      </c>
      <c r="F144" s="84" t="b">
        <v>0</v>
      </c>
      <c r="G144" s="84" t="b">
        <v>0</v>
      </c>
    </row>
    <row r="145" spans="1:7" ht="15">
      <c r="A145" s="84" t="s">
        <v>1698</v>
      </c>
      <c r="B145" s="84">
        <v>3</v>
      </c>
      <c r="C145" s="123">
        <v>0.0033097281939563905</v>
      </c>
      <c r="D145" s="84" t="s">
        <v>1786</v>
      </c>
      <c r="E145" s="84" t="b">
        <v>0</v>
      </c>
      <c r="F145" s="84" t="b">
        <v>0</v>
      </c>
      <c r="G145" s="84" t="b">
        <v>0</v>
      </c>
    </row>
    <row r="146" spans="1:7" ht="15">
      <c r="A146" s="84" t="s">
        <v>1699</v>
      </c>
      <c r="B146" s="84">
        <v>3</v>
      </c>
      <c r="C146" s="123">
        <v>0.0033097281939563905</v>
      </c>
      <c r="D146" s="84" t="s">
        <v>1786</v>
      </c>
      <c r="E146" s="84" t="b">
        <v>0</v>
      </c>
      <c r="F146" s="84" t="b">
        <v>0</v>
      </c>
      <c r="G146" s="84" t="b">
        <v>0</v>
      </c>
    </row>
    <row r="147" spans="1:7" ht="15">
      <c r="A147" s="84" t="s">
        <v>1700</v>
      </c>
      <c r="B147" s="84">
        <v>3</v>
      </c>
      <c r="C147" s="123">
        <v>0.0033097281939563905</v>
      </c>
      <c r="D147" s="84" t="s">
        <v>1786</v>
      </c>
      <c r="E147" s="84" t="b">
        <v>1</v>
      </c>
      <c r="F147" s="84" t="b">
        <v>0</v>
      </c>
      <c r="G147" s="84" t="b">
        <v>0</v>
      </c>
    </row>
    <row r="148" spans="1:7" ht="15">
      <c r="A148" s="84" t="s">
        <v>1701</v>
      </c>
      <c r="B148" s="84">
        <v>3</v>
      </c>
      <c r="C148" s="123">
        <v>0.0033097281939563905</v>
      </c>
      <c r="D148" s="84" t="s">
        <v>1786</v>
      </c>
      <c r="E148" s="84" t="b">
        <v>0</v>
      </c>
      <c r="F148" s="84" t="b">
        <v>0</v>
      </c>
      <c r="G148" s="84" t="b">
        <v>0</v>
      </c>
    </row>
    <row r="149" spans="1:7" ht="15">
      <c r="A149" s="84" t="s">
        <v>251</v>
      </c>
      <c r="B149" s="84">
        <v>3</v>
      </c>
      <c r="C149" s="123">
        <v>0.0033097281939563905</v>
      </c>
      <c r="D149" s="84" t="s">
        <v>1786</v>
      </c>
      <c r="E149" s="84" t="b">
        <v>0</v>
      </c>
      <c r="F149" s="84" t="b">
        <v>0</v>
      </c>
      <c r="G149" s="84" t="b">
        <v>0</v>
      </c>
    </row>
    <row r="150" spans="1:7" ht="15">
      <c r="A150" s="84" t="s">
        <v>1702</v>
      </c>
      <c r="B150" s="84">
        <v>3</v>
      </c>
      <c r="C150" s="123">
        <v>0.0033097281939563905</v>
      </c>
      <c r="D150" s="84" t="s">
        <v>1786</v>
      </c>
      <c r="E150" s="84" t="b">
        <v>0</v>
      </c>
      <c r="F150" s="84" t="b">
        <v>0</v>
      </c>
      <c r="G150" s="84" t="b">
        <v>0</v>
      </c>
    </row>
    <row r="151" spans="1:7" ht="15">
      <c r="A151" s="84" t="s">
        <v>245</v>
      </c>
      <c r="B151" s="84">
        <v>3</v>
      </c>
      <c r="C151" s="123">
        <v>0.0033097281939563905</v>
      </c>
      <c r="D151" s="84" t="s">
        <v>1786</v>
      </c>
      <c r="E151" s="84" t="b">
        <v>0</v>
      </c>
      <c r="F151" s="84" t="b">
        <v>0</v>
      </c>
      <c r="G151" s="84" t="b">
        <v>0</v>
      </c>
    </row>
    <row r="152" spans="1:7" ht="15">
      <c r="A152" s="84" t="s">
        <v>1703</v>
      </c>
      <c r="B152" s="84">
        <v>3</v>
      </c>
      <c r="C152" s="123">
        <v>0.0033097281939563905</v>
      </c>
      <c r="D152" s="84" t="s">
        <v>1786</v>
      </c>
      <c r="E152" s="84" t="b">
        <v>0</v>
      </c>
      <c r="F152" s="84" t="b">
        <v>0</v>
      </c>
      <c r="G152" s="84" t="b">
        <v>0</v>
      </c>
    </row>
    <row r="153" spans="1:7" ht="15">
      <c r="A153" s="84" t="s">
        <v>1704</v>
      </c>
      <c r="B153" s="84">
        <v>3</v>
      </c>
      <c r="C153" s="123">
        <v>0.0033097281939563905</v>
      </c>
      <c r="D153" s="84" t="s">
        <v>1786</v>
      </c>
      <c r="E153" s="84" t="b">
        <v>0</v>
      </c>
      <c r="F153" s="84" t="b">
        <v>0</v>
      </c>
      <c r="G153" s="84" t="b">
        <v>0</v>
      </c>
    </row>
    <row r="154" spans="1:7" ht="15">
      <c r="A154" s="84" t="s">
        <v>1705</v>
      </c>
      <c r="B154" s="84">
        <v>3</v>
      </c>
      <c r="C154" s="123">
        <v>0.0033097281939563905</v>
      </c>
      <c r="D154" s="84" t="s">
        <v>1786</v>
      </c>
      <c r="E154" s="84" t="b">
        <v>0</v>
      </c>
      <c r="F154" s="84" t="b">
        <v>0</v>
      </c>
      <c r="G154" s="84" t="b">
        <v>0</v>
      </c>
    </row>
    <row r="155" spans="1:7" ht="15">
      <c r="A155" s="84" t="s">
        <v>1706</v>
      </c>
      <c r="B155" s="84">
        <v>3</v>
      </c>
      <c r="C155" s="123">
        <v>0.0033097281939563905</v>
      </c>
      <c r="D155" s="84" t="s">
        <v>1786</v>
      </c>
      <c r="E155" s="84" t="b">
        <v>0</v>
      </c>
      <c r="F155" s="84" t="b">
        <v>0</v>
      </c>
      <c r="G155" s="84" t="b">
        <v>0</v>
      </c>
    </row>
    <row r="156" spans="1:7" ht="15">
      <c r="A156" s="84" t="s">
        <v>1707</v>
      </c>
      <c r="B156" s="84">
        <v>3</v>
      </c>
      <c r="C156" s="123">
        <v>0.0033097281939563905</v>
      </c>
      <c r="D156" s="84" t="s">
        <v>1786</v>
      </c>
      <c r="E156" s="84" t="b">
        <v>0</v>
      </c>
      <c r="F156" s="84" t="b">
        <v>0</v>
      </c>
      <c r="G156" s="84" t="b">
        <v>0</v>
      </c>
    </row>
    <row r="157" spans="1:7" ht="15">
      <c r="A157" s="84" t="s">
        <v>1708</v>
      </c>
      <c r="B157" s="84">
        <v>3</v>
      </c>
      <c r="C157" s="123">
        <v>0.0033097281939563905</v>
      </c>
      <c r="D157" s="84" t="s">
        <v>1786</v>
      </c>
      <c r="E157" s="84" t="b">
        <v>0</v>
      </c>
      <c r="F157" s="84" t="b">
        <v>0</v>
      </c>
      <c r="G157" s="84" t="b">
        <v>0</v>
      </c>
    </row>
    <row r="158" spans="1:7" ht="15">
      <c r="A158" s="84" t="s">
        <v>1709</v>
      </c>
      <c r="B158" s="84">
        <v>3</v>
      </c>
      <c r="C158" s="123">
        <v>0.0033097281939563905</v>
      </c>
      <c r="D158" s="84" t="s">
        <v>1786</v>
      </c>
      <c r="E158" s="84" t="b">
        <v>0</v>
      </c>
      <c r="F158" s="84" t="b">
        <v>0</v>
      </c>
      <c r="G158" s="84" t="b">
        <v>0</v>
      </c>
    </row>
    <row r="159" spans="1:7" ht="15">
      <c r="A159" s="84" t="s">
        <v>252</v>
      </c>
      <c r="B159" s="84">
        <v>3</v>
      </c>
      <c r="C159" s="123">
        <v>0.0033097281939563905</v>
      </c>
      <c r="D159" s="84" t="s">
        <v>1786</v>
      </c>
      <c r="E159" s="84" t="b">
        <v>0</v>
      </c>
      <c r="F159" s="84" t="b">
        <v>0</v>
      </c>
      <c r="G159" s="84" t="b">
        <v>0</v>
      </c>
    </row>
    <row r="160" spans="1:7" ht="15">
      <c r="A160" s="84" t="s">
        <v>1710</v>
      </c>
      <c r="B160" s="84">
        <v>3</v>
      </c>
      <c r="C160" s="123">
        <v>0.0033097281939563905</v>
      </c>
      <c r="D160" s="84" t="s">
        <v>1786</v>
      </c>
      <c r="E160" s="84" t="b">
        <v>0</v>
      </c>
      <c r="F160" s="84" t="b">
        <v>0</v>
      </c>
      <c r="G160" s="84" t="b">
        <v>0</v>
      </c>
    </row>
    <row r="161" spans="1:7" ht="15">
      <c r="A161" s="84" t="s">
        <v>1711</v>
      </c>
      <c r="B161" s="84">
        <v>3</v>
      </c>
      <c r="C161" s="123">
        <v>0.0033097281939563905</v>
      </c>
      <c r="D161" s="84" t="s">
        <v>1786</v>
      </c>
      <c r="E161" s="84" t="b">
        <v>0</v>
      </c>
      <c r="F161" s="84" t="b">
        <v>0</v>
      </c>
      <c r="G161" s="84" t="b">
        <v>0</v>
      </c>
    </row>
    <row r="162" spans="1:7" ht="15">
      <c r="A162" s="84" t="s">
        <v>1712</v>
      </c>
      <c r="B162" s="84">
        <v>3</v>
      </c>
      <c r="C162" s="123">
        <v>0.0033097281939563905</v>
      </c>
      <c r="D162" s="84" t="s">
        <v>1786</v>
      </c>
      <c r="E162" s="84" t="b">
        <v>0</v>
      </c>
      <c r="F162" s="84" t="b">
        <v>0</v>
      </c>
      <c r="G162" s="84" t="b">
        <v>0</v>
      </c>
    </row>
    <row r="163" spans="1:7" ht="15">
      <c r="A163" s="84" t="s">
        <v>1713</v>
      </c>
      <c r="B163" s="84">
        <v>3</v>
      </c>
      <c r="C163" s="123">
        <v>0.0033097281939563905</v>
      </c>
      <c r="D163" s="84" t="s">
        <v>1786</v>
      </c>
      <c r="E163" s="84" t="b">
        <v>0</v>
      </c>
      <c r="F163" s="84" t="b">
        <v>0</v>
      </c>
      <c r="G163" s="84" t="b">
        <v>0</v>
      </c>
    </row>
    <row r="164" spans="1:7" ht="15">
      <c r="A164" s="84" t="s">
        <v>1714</v>
      </c>
      <c r="B164" s="84">
        <v>3</v>
      </c>
      <c r="C164" s="123">
        <v>0.0033097281939563905</v>
      </c>
      <c r="D164" s="84" t="s">
        <v>1786</v>
      </c>
      <c r="E164" s="84" t="b">
        <v>0</v>
      </c>
      <c r="F164" s="84" t="b">
        <v>0</v>
      </c>
      <c r="G164" s="84" t="b">
        <v>0</v>
      </c>
    </row>
    <row r="165" spans="1:7" ht="15">
      <c r="A165" s="84" t="s">
        <v>1715</v>
      </c>
      <c r="B165" s="84">
        <v>3</v>
      </c>
      <c r="C165" s="123">
        <v>0.0033097281939563905</v>
      </c>
      <c r="D165" s="84" t="s">
        <v>1786</v>
      </c>
      <c r="E165" s="84" t="b">
        <v>0</v>
      </c>
      <c r="F165" s="84" t="b">
        <v>0</v>
      </c>
      <c r="G165" s="84" t="b">
        <v>0</v>
      </c>
    </row>
    <row r="166" spans="1:7" ht="15">
      <c r="A166" s="84" t="s">
        <v>1716</v>
      </c>
      <c r="B166" s="84">
        <v>3</v>
      </c>
      <c r="C166" s="123">
        <v>0.0033097281939563905</v>
      </c>
      <c r="D166" s="84" t="s">
        <v>1786</v>
      </c>
      <c r="E166" s="84" t="b">
        <v>0</v>
      </c>
      <c r="F166" s="84" t="b">
        <v>0</v>
      </c>
      <c r="G166" s="84" t="b">
        <v>0</v>
      </c>
    </row>
    <row r="167" spans="1:7" ht="15">
      <c r="A167" s="84" t="s">
        <v>1717</v>
      </c>
      <c r="B167" s="84">
        <v>3</v>
      </c>
      <c r="C167" s="123">
        <v>0.0033097281939563905</v>
      </c>
      <c r="D167" s="84" t="s">
        <v>1786</v>
      </c>
      <c r="E167" s="84" t="b">
        <v>0</v>
      </c>
      <c r="F167" s="84" t="b">
        <v>0</v>
      </c>
      <c r="G167" s="84" t="b">
        <v>0</v>
      </c>
    </row>
    <row r="168" spans="1:7" ht="15">
      <c r="A168" s="84" t="s">
        <v>1718</v>
      </c>
      <c r="B168" s="84">
        <v>3</v>
      </c>
      <c r="C168" s="123">
        <v>0.00432704430210066</v>
      </c>
      <c r="D168" s="84" t="s">
        <v>1786</v>
      </c>
      <c r="E168" s="84" t="b">
        <v>0</v>
      </c>
      <c r="F168" s="84" t="b">
        <v>0</v>
      </c>
      <c r="G168" s="84" t="b">
        <v>0</v>
      </c>
    </row>
    <row r="169" spans="1:7" ht="15">
      <c r="A169" s="84" t="s">
        <v>1719</v>
      </c>
      <c r="B169" s="84">
        <v>3</v>
      </c>
      <c r="C169" s="123">
        <v>0.0033097281939563905</v>
      </c>
      <c r="D169" s="84" t="s">
        <v>1786</v>
      </c>
      <c r="E169" s="84" t="b">
        <v>0</v>
      </c>
      <c r="F169" s="84" t="b">
        <v>0</v>
      </c>
      <c r="G169" s="84" t="b">
        <v>0</v>
      </c>
    </row>
    <row r="170" spans="1:7" ht="15">
      <c r="A170" s="84" t="s">
        <v>1720</v>
      </c>
      <c r="B170" s="84">
        <v>3</v>
      </c>
      <c r="C170" s="123">
        <v>0.0033097281939563905</v>
      </c>
      <c r="D170" s="84" t="s">
        <v>1786</v>
      </c>
      <c r="E170" s="84" t="b">
        <v>0</v>
      </c>
      <c r="F170" s="84" t="b">
        <v>0</v>
      </c>
      <c r="G170" s="84" t="b">
        <v>0</v>
      </c>
    </row>
    <row r="171" spans="1:7" ht="15">
      <c r="A171" s="84" t="s">
        <v>262</v>
      </c>
      <c r="B171" s="84">
        <v>2</v>
      </c>
      <c r="C171" s="123">
        <v>0.0024567928671232813</v>
      </c>
      <c r="D171" s="84" t="s">
        <v>1786</v>
      </c>
      <c r="E171" s="84" t="b">
        <v>0</v>
      </c>
      <c r="F171" s="84" t="b">
        <v>0</v>
      </c>
      <c r="G171" s="84" t="b">
        <v>0</v>
      </c>
    </row>
    <row r="172" spans="1:7" ht="15">
      <c r="A172" s="84" t="s">
        <v>1721</v>
      </c>
      <c r="B172" s="84">
        <v>2</v>
      </c>
      <c r="C172" s="123">
        <v>0.0024567928671232813</v>
      </c>
      <c r="D172" s="84" t="s">
        <v>1786</v>
      </c>
      <c r="E172" s="84" t="b">
        <v>0</v>
      </c>
      <c r="F172" s="84" t="b">
        <v>0</v>
      </c>
      <c r="G172" s="84" t="b">
        <v>0</v>
      </c>
    </row>
    <row r="173" spans="1:7" ht="15">
      <c r="A173" s="84" t="s">
        <v>259</v>
      </c>
      <c r="B173" s="84">
        <v>2</v>
      </c>
      <c r="C173" s="123">
        <v>0.0024567928671232813</v>
      </c>
      <c r="D173" s="84" t="s">
        <v>1786</v>
      </c>
      <c r="E173" s="84" t="b">
        <v>0</v>
      </c>
      <c r="F173" s="84" t="b">
        <v>0</v>
      </c>
      <c r="G173" s="84" t="b">
        <v>0</v>
      </c>
    </row>
    <row r="174" spans="1:7" ht="15">
      <c r="A174" s="84" t="s">
        <v>1722</v>
      </c>
      <c r="B174" s="84">
        <v>2</v>
      </c>
      <c r="C174" s="123">
        <v>0.0024567928671232813</v>
      </c>
      <c r="D174" s="84" t="s">
        <v>1786</v>
      </c>
      <c r="E174" s="84" t="b">
        <v>0</v>
      </c>
      <c r="F174" s="84" t="b">
        <v>0</v>
      </c>
      <c r="G174" s="84" t="b">
        <v>0</v>
      </c>
    </row>
    <row r="175" spans="1:7" ht="15">
      <c r="A175" s="84" t="s">
        <v>257</v>
      </c>
      <c r="B175" s="84">
        <v>2</v>
      </c>
      <c r="C175" s="123">
        <v>0.0024567928671232813</v>
      </c>
      <c r="D175" s="84" t="s">
        <v>1786</v>
      </c>
      <c r="E175" s="84" t="b">
        <v>0</v>
      </c>
      <c r="F175" s="84" t="b">
        <v>0</v>
      </c>
      <c r="G175" s="84" t="b">
        <v>0</v>
      </c>
    </row>
    <row r="176" spans="1:7" ht="15">
      <c r="A176" s="84" t="s">
        <v>1723</v>
      </c>
      <c r="B176" s="84">
        <v>2</v>
      </c>
      <c r="C176" s="123">
        <v>0.0024567928671232813</v>
      </c>
      <c r="D176" s="84" t="s">
        <v>1786</v>
      </c>
      <c r="E176" s="84" t="b">
        <v>0</v>
      </c>
      <c r="F176" s="84" t="b">
        <v>0</v>
      </c>
      <c r="G176" s="84" t="b">
        <v>0</v>
      </c>
    </row>
    <row r="177" spans="1:7" ht="15">
      <c r="A177" s="84" t="s">
        <v>1724</v>
      </c>
      <c r="B177" s="84">
        <v>2</v>
      </c>
      <c r="C177" s="123">
        <v>0.0024567928671232813</v>
      </c>
      <c r="D177" s="84" t="s">
        <v>1786</v>
      </c>
      <c r="E177" s="84" t="b">
        <v>0</v>
      </c>
      <c r="F177" s="84" t="b">
        <v>1</v>
      </c>
      <c r="G177" s="84" t="b">
        <v>0</v>
      </c>
    </row>
    <row r="178" spans="1:7" ht="15">
      <c r="A178" s="84" t="s">
        <v>1725</v>
      </c>
      <c r="B178" s="84">
        <v>2</v>
      </c>
      <c r="C178" s="123">
        <v>0.0024567928671232813</v>
      </c>
      <c r="D178" s="84" t="s">
        <v>1786</v>
      </c>
      <c r="E178" s="84" t="b">
        <v>0</v>
      </c>
      <c r="F178" s="84" t="b">
        <v>0</v>
      </c>
      <c r="G178" s="84" t="b">
        <v>0</v>
      </c>
    </row>
    <row r="179" spans="1:7" ht="15">
      <c r="A179" s="84" t="s">
        <v>1726</v>
      </c>
      <c r="B179" s="84">
        <v>2</v>
      </c>
      <c r="C179" s="123">
        <v>0.0024567928671232813</v>
      </c>
      <c r="D179" s="84" t="s">
        <v>1786</v>
      </c>
      <c r="E179" s="84" t="b">
        <v>0</v>
      </c>
      <c r="F179" s="84" t="b">
        <v>0</v>
      </c>
      <c r="G179" s="84" t="b">
        <v>0</v>
      </c>
    </row>
    <row r="180" spans="1:7" ht="15">
      <c r="A180" s="84" t="s">
        <v>1727</v>
      </c>
      <c r="B180" s="84">
        <v>2</v>
      </c>
      <c r="C180" s="123">
        <v>0.0024567928671232813</v>
      </c>
      <c r="D180" s="84" t="s">
        <v>1786</v>
      </c>
      <c r="E180" s="84" t="b">
        <v>0</v>
      </c>
      <c r="F180" s="84" t="b">
        <v>0</v>
      </c>
      <c r="G180" s="84" t="b">
        <v>0</v>
      </c>
    </row>
    <row r="181" spans="1:7" ht="15">
      <c r="A181" s="84" t="s">
        <v>1728</v>
      </c>
      <c r="B181" s="84">
        <v>2</v>
      </c>
      <c r="C181" s="123">
        <v>0.0024567928671232813</v>
      </c>
      <c r="D181" s="84" t="s">
        <v>1786</v>
      </c>
      <c r="E181" s="84" t="b">
        <v>0</v>
      </c>
      <c r="F181" s="84" t="b">
        <v>0</v>
      </c>
      <c r="G181" s="84" t="b">
        <v>0</v>
      </c>
    </row>
    <row r="182" spans="1:7" ht="15">
      <c r="A182" s="84" t="s">
        <v>1729</v>
      </c>
      <c r="B182" s="84">
        <v>2</v>
      </c>
      <c r="C182" s="123">
        <v>0.0024567928671232813</v>
      </c>
      <c r="D182" s="84" t="s">
        <v>1786</v>
      </c>
      <c r="E182" s="84" t="b">
        <v>1</v>
      </c>
      <c r="F182" s="84" t="b">
        <v>0</v>
      </c>
      <c r="G182" s="84" t="b">
        <v>0</v>
      </c>
    </row>
    <row r="183" spans="1:7" ht="15">
      <c r="A183" s="84" t="s">
        <v>1730</v>
      </c>
      <c r="B183" s="84">
        <v>2</v>
      </c>
      <c r="C183" s="123">
        <v>0.0024567928671232813</v>
      </c>
      <c r="D183" s="84" t="s">
        <v>1786</v>
      </c>
      <c r="E183" s="84" t="b">
        <v>0</v>
      </c>
      <c r="F183" s="84" t="b">
        <v>0</v>
      </c>
      <c r="G183" s="84" t="b">
        <v>0</v>
      </c>
    </row>
    <row r="184" spans="1:7" ht="15">
      <c r="A184" s="84" t="s">
        <v>1731</v>
      </c>
      <c r="B184" s="84">
        <v>2</v>
      </c>
      <c r="C184" s="123">
        <v>0.0024567928671232813</v>
      </c>
      <c r="D184" s="84" t="s">
        <v>1786</v>
      </c>
      <c r="E184" s="84" t="b">
        <v>0</v>
      </c>
      <c r="F184" s="84" t="b">
        <v>0</v>
      </c>
      <c r="G184" s="84" t="b">
        <v>0</v>
      </c>
    </row>
    <row r="185" spans="1:7" ht="15">
      <c r="A185" s="84" t="s">
        <v>1732</v>
      </c>
      <c r="B185" s="84">
        <v>2</v>
      </c>
      <c r="C185" s="123">
        <v>0.0024567928671232813</v>
      </c>
      <c r="D185" s="84" t="s">
        <v>1786</v>
      </c>
      <c r="E185" s="84" t="b">
        <v>0</v>
      </c>
      <c r="F185" s="84" t="b">
        <v>0</v>
      </c>
      <c r="G185" s="84" t="b">
        <v>0</v>
      </c>
    </row>
    <row r="186" spans="1:7" ht="15">
      <c r="A186" s="84" t="s">
        <v>272</v>
      </c>
      <c r="B186" s="84">
        <v>2</v>
      </c>
      <c r="C186" s="123">
        <v>0.00288469620140044</v>
      </c>
      <c r="D186" s="84" t="s">
        <v>1786</v>
      </c>
      <c r="E186" s="84" t="b">
        <v>0</v>
      </c>
      <c r="F186" s="84" t="b">
        <v>0</v>
      </c>
      <c r="G186" s="84" t="b">
        <v>0</v>
      </c>
    </row>
    <row r="187" spans="1:7" ht="15">
      <c r="A187" s="84" t="s">
        <v>1733</v>
      </c>
      <c r="B187" s="84">
        <v>2</v>
      </c>
      <c r="C187" s="123">
        <v>0.0024567928671232813</v>
      </c>
      <c r="D187" s="84" t="s">
        <v>1786</v>
      </c>
      <c r="E187" s="84" t="b">
        <v>0</v>
      </c>
      <c r="F187" s="84" t="b">
        <v>0</v>
      </c>
      <c r="G187" s="84" t="b">
        <v>0</v>
      </c>
    </row>
    <row r="188" spans="1:7" ht="15">
      <c r="A188" s="84" t="s">
        <v>1734</v>
      </c>
      <c r="B188" s="84">
        <v>2</v>
      </c>
      <c r="C188" s="123">
        <v>0.0024567928671232813</v>
      </c>
      <c r="D188" s="84" t="s">
        <v>1786</v>
      </c>
      <c r="E188" s="84" t="b">
        <v>0</v>
      </c>
      <c r="F188" s="84" t="b">
        <v>0</v>
      </c>
      <c r="G188" s="84" t="b">
        <v>0</v>
      </c>
    </row>
    <row r="189" spans="1:7" ht="15">
      <c r="A189" s="84" t="s">
        <v>1735</v>
      </c>
      <c r="B189" s="84">
        <v>2</v>
      </c>
      <c r="C189" s="123">
        <v>0.0024567928671232813</v>
      </c>
      <c r="D189" s="84" t="s">
        <v>1786</v>
      </c>
      <c r="E189" s="84" t="b">
        <v>0</v>
      </c>
      <c r="F189" s="84" t="b">
        <v>0</v>
      </c>
      <c r="G189" s="84" t="b">
        <v>0</v>
      </c>
    </row>
    <row r="190" spans="1:7" ht="15">
      <c r="A190" s="84" t="s">
        <v>1736</v>
      </c>
      <c r="B190" s="84">
        <v>2</v>
      </c>
      <c r="C190" s="123">
        <v>0.0024567928671232813</v>
      </c>
      <c r="D190" s="84" t="s">
        <v>1786</v>
      </c>
      <c r="E190" s="84" t="b">
        <v>0</v>
      </c>
      <c r="F190" s="84" t="b">
        <v>0</v>
      </c>
      <c r="G190" s="84" t="b">
        <v>0</v>
      </c>
    </row>
    <row r="191" spans="1:7" ht="15">
      <c r="A191" s="84" t="s">
        <v>1737</v>
      </c>
      <c r="B191" s="84">
        <v>2</v>
      </c>
      <c r="C191" s="123">
        <v>0.0024567928671232813</v>
      </c>
      <c r="D191" s="84" t="s">
        <v>1786</v>
      </c>
      <c r="E191" s="84" t="b">
        <v>0</v>
      </c>
      <c r="F191" s="84" t="b">
        <v>0</v>
      </c>
      <c r="G191" s="84" t="b">
        <v>0</v>
      </c>
    </row>
    <row r="192" spans="1:7" ht="15">
      <c r="A192" s="84" t="s">
        <v>1738</v>
      </c>
      <c r="B192" s="84">
        <v>2</v>
      </c>
      <c r="C192" s="123">
        <v>0.0024567928671232813</v>
      </c>
      <c r="D192" s="84" t="s">
        <v>1786</v>
      </c>
      <c r="E192" s="84" t="b">
        <v>0</v>
      </c>
      <c r="F192" s="84" t="b">
        <v>0</v>
      </c>
      <c r="G192" s="84" t="b">
        <v>0</v>
      </c>
    </row>
    <row r="193" spans="1:7" ht="15">
      <c r="A193" s="84" t="s">
        <v>1739</v>
      </c>
      <c r="B193" s="84">
        <v>2</v>
      </c>
      <c r="C193" s="123">
        <v>0.0024567928671232813</v>
      </c>
      <c r="D193" s="84" t="s">
        <v>1786</v>
      </c>
      <c r="E193" s="84" t="b">
        <v>0</v>
      </c>
      <c r="F193" s="84" t="b">
        <v>0</v>
      </c>
      <c r="G193" s="84" t="b">
        <v>0</v>
      </c>
    </row>
    <row r="194" spans="1:7" ht="15">
      <c r="A194" s="84" t="s">
        <v>1740</v>
      </c>
      <c r="B194" s="84">
        <v>2</v>
      </c>
      <c r="C194" s="123">
        <v>0.0024567928671232813</v>
      </c>
      <c r="D194" s="84" t="s">
        <v>1786</v>
      </c>
      <c r="E194" s="84" t="b">
        <v>0</v>
      </c>
      <c r="F194" s="84" t="b">
        <v>0</v>
      </c>
      <c r="G194" s="84" t="b">
        <v>0</v>
      </c>
    </row>
    <row r="195" spans="1:7" ht="15">
      <c r="A195" s="84" t="s">
        <v>1741</v>
      </c>
      <c r="B195" s="84">
        <v>2</v>
      </c>
      <c r="C195" s="123">
        <v>0.0024567928671232813</v>
      </c>
      <c r="D195" s="84" t="s">
        <v>1786</v>
      </c>
      <c r="E195" s="84" t="b">
        <v>0</v>
      </c>
      <c r="F195" s="84" t="b">
        <v>0</v>
      </c>
      <c r="G195" s="84" t="b">
        <v>0</v>
      </c>
    </row>
    <row r="196" spans="1:7" ht="15">
      <c r="A196" s="84" t="s">
        <v>1742</v>
      </c>
      <c r="B196" s="84">
        <v>2</v>
      </c>
      <c r="C196" s="123">
        <v>0.0024567928671232813</v>
      </c>
      <c r="D196" s="84" t="s">
        <v>1786</v>
      </c>
      <c r="E196" s="84" t="b">
        <v>0</v>
      </c>
      <c r="F196" s="84" t="b">
        <v>0</v>
      </c>
      <c r="G196" s="84" t="b">
        <v>0</v>
      </c>
    </row>
    <row r="197" spans="1:7" ht="15">
      <c r="A197" s="84" t="s">
        <v>241</v>
      </c>
      <c r="B197" s="84">
        <v>2</v>
      </c>
      <c r="C197" s="123">
        <v>0.0024567928671232813</v>
      </c>
      <c r="D197" s="84" t="s">
        <v>1786</v>
      </c>
      <c r="E197" s="84" t="b">
        <v>0</v>
      </c>
      <c r="F197" s="84" t="b">
        <v>0</v>
      </c>
      <c r="G197" s="84" t="b">
        <v>0</v>
      </c>
    </row>
    <row r="198" spans="1:7" ht="15">
      <c r="A198" s="84" t="s">
        <v>1743</v>
      </c>
      <c r="B198" s="84">
        <v>2</v>
      </c>
      <c r="C198" s="123">
        <v>0.0024567928671232813</v>
      </c>
      <c r="D198" s="84" t="s">
        <v>1786</v>
      </c>
      <c r="E198" s="84" t="b">
        <v>0</v>
      </c>
      <c r="F198" s="84" t="b">
        <v>0</v>
      </c>
      <c r="G198" s="84" t="b">
        <v>0</v>
      </c>
    </row>
    <row r="199" spans="1:7" ht="15">
      <c r="A199" s="84" t="s">
        <v>1744</v>
      </c>
      <c r="B199" s="84">
        <v>2</v>
      </c>
      <c r="C199" s="123">
        <v>0.0024567928671232813</v>
      </c>
      <c r="D199" s="84" t="s">
        <v>1786</v>
      </c>
      <c r="E199" s="84" t="b">
        <v>0</v>
      </c>
      <c r="F199" s="84" t="b">
        <v>1</v>
      </c>
      <c r="G199" s="84" t="b">
        <v>0</v>
      </c>
    </row>
    <row r="200" spans="1:7" ht="15">
      <c r="A200" s="84" t="s">
        <v>1745</v>
      </c>
      <c r="B200" s="84">
        <v>2</v>
      </c>
      <c r="C200" s="123">
        <v>0.0024567928671232813</v>
      </c>
      <c r="D200" s="84" t="s">
        <v>1786</v>
      </c>
      <c r="E200" s="84" t="b">
        <v>0</v>
      </c>
      <c r="F200" s="84" t="b">
        <v>0</v>
      </c>
      <c r="G200" s="84" t="b">
        <v>0</v>
      </c>
    </row>
    <row r="201" spans="1:7" ht="15">
      <c r="A201" s="84" t="s">
        <v>1746</v>
      </c>
      <c r="B201" s="84">
        <v>2</v>
      </c>
      <c r="C201" s="123">
        <v>0.0024567928671232813</v>
      </c>
      <c r="D201" s="84" t="s">
        <v>1786</v>
      </c>
      <c r="E201" s="84" t="b">
        <v>0</v>
      </c>
      <c r="F201" s="84" t="b">
        <v>0</v>
      </c>
      <c r="G201" s="84" t="b">
        <v>0</v>
      </c>
    </row>
    <row r="202" spans="1:7" ht="15">
      <c r="A202" s="84" t="s">
        <v>240</v>
      </c>
      <c r="B202" s="84">
        <v>2</v>
      </c>
      <c r="C202" s="123">
        <v>0.0024567928671232813</v>
      </c>
      <c r="D202" s="84" t="s">
        <v>1786</v>
      </c>
      <c r="E202" s="84" t="b">
        <v>0</v>
      </c>
      <c r="F202" s="84" t="b">
        <v>0</v>
      </c>
      <c r="G202" s="84" t="b">
        <v>0</v>
      </c>
    </row>
    <row r="203" spans="1:7" ht="15">
      <c r="A203" s="84" t="s">
        <v>271</v>
      </c>
      <c r="B203" s="84">
        <v>2</v>
      </c>
      <c r="C203" s="123">
        <v>0.0024567928671232813</v>
      </c>
      <c r="D203" s="84" t="s">
        <v>1786</v>
      </c>
      <c r="E203" s="84" t="b">
        <v>0</v>
      </c>
      <c r="F203" s="84" t="b">
        <v>0</v>
      </c>
      <c r="G203" s="84" t="b">
        <v>0</v>
      </c>
    </row>
    <row r="204" spans="1:7" ht="15">
      <c r="A204" s="84" t="s">
        <v>1747</v>
      </c>
      <c r="B204" s="84">
        <v>2</v>
      </c>
      <c r="C204" s="123">
        <v>0.0024567928671232813</v>
      </c>
      <c r="D204" s="84" t="s">
        <v>1786</v>
      </c>
      <c r="E204" s="84" t="b">
        <v>0</v>
      </c>
      <c r="F204" s="84" t="b">
        <v>0</v>
      </c>
      <c r="G204" s="84" t="b">
        <v>0</v>
      </c>
    </row>
    <row r="205" spans="1:7" ht="15">
      <c r="A205" s="84" t="s">
        <v>1748</v>
      </c>
      <c r="B205" s="84">
        <v>2</v>
      </c>
      <c r="C205" s="123">
        <v>0.0024567928671232813</v>
      </c>
      <c r="D205" s="84" t="s">
        <v>1786</v>
      </c>
      <c r="E205" s="84" t="b">
        <v>0</v>
      </c>
      <c r="F205" s="84" t="b">
        <v>0</v>
      </c>
      <c r="G205" s="84" t="b">
        <v>0</v>
      </c>
    </row>
    <row r="206" spans="1:7" ht="15">
      <c r="A206" s="84" t="s">
        <v>1749</v>
      </c>
      <c r="B206" s="84">
        <v>2</v>
      </c>
      <c r="C206" s="123">
        <v>0.0024567928671232813</v>
      </c>
      <c r="D206" s="84" t="s">
        <v>1786</v>
      </c>
      <c r="E206" s="84" t="b">
        <v>0</v>
      </c>
      <c r="F206" s="84" t="b">
        <v>0</v>
      </c>
      <c r="G206" s="84" t="b">
        <v>0</v>
      </c>
    </row>
    <row r="207" spans="1:7" ht="15">
      <c r="A207" s="84" t="s">
        <v>1750</v>
      </c>
      <c r="B207" s="84">
        <v>2</v>
      </c>
      <c r="C207" s="123">
        <v>0.0024567928671232813</v>
      </c>
      <c r="D207" s="84" t="s">
        <v>1786</v>
      </c>
      <c r="E207" s="84" t="b">
        <v>0</v>
      </c>
      <c r="F207" s="84" t="b">
        <v>0</v>
      </c>
      <c r="G207" s="84" t="b">
        <v>0</v>
      </c>
    </row>
    <row r="208" spans="1:7" ht="15">
      <c r="A208" s="84" t="s">
        <v>1751</v>
      </c>
      <c r="B208" s="84">
        <v>2</v>
      </c>
      <c r="C208" s="123">
        <v>0.0024567928671232813</v>
      </c>
      <c r="D208" s="84" t="s">
        <v>1786</v>
      </c>
      <c r="E208" s="84" t="b">
        <v>0</v>
      </c>
      <c r="F208" s="84" t="b">
        <v>0</v>
      </c>
      <c r="G208" s="84" t="b">
        <v>0</v>
      </c>
    </row>
    <row r="209" spans="1:7" ht="15">
      <c r="A209" s="84" t="s">
        <v>1752</v>
      </c>
      <c r="B209" s="84">
        <v>2</v>
      </c>
      <c r="C209" s="123">
        <v>0.0024567928671232813</v>
      </c>
      <c r="D209" s="84" t="s">
        <v>1786</v>
      </c>
      <c r="E209" s="84" t="b">
        <v>0</v>
      </c>
      <c r="F209" s="84" t="b">
        <v>0</v>
      </c>
      <c r="G209" s="84" t="b">
        <v>0</v>
      </c>
    </row>
    <row r="210" spans="1:7" ht="15">
      <c r="A210" s="84" t="s">
        <v>1753</v>
      </c>
      <c r="B210" s="84">
        <v>2</v>
      </c>
      <c r="C210" s="123">
        <v>0.0024567928671232813</v>
      </c>
      <c r="D210" s="84" t="s">
        <v>1786</v>
      </c>
      <c r="E210" s="84" t="b">
        <v>0</v>
      </c>
      <c r="F210" s="84" t="b">
        <v>0</v>
      </c>
      <c r="G210" s="84" t="b">
        <v>0</v>
      </c>
    </row>
    <row r="211" spans="1:7" ht="15">
      <c r="A211" s="84" t="s">
        <v>1754</v>
      </c>
      <c r="B211" s="84">
        <v>2</v>
      </c>
      <c r="C211" s="123">
        <v>0.0024567928671232813</v>
      </c>
      <c r="D211" s="84" t="s">
        <v>1786</v>
      </c>
      <c r="E211" s="84" t="b">
        <v>0</v>
      </c>
      <c r="F211" s="84" t="b">
        <v>0</v>
      </c>
      <c r="G211" s="84" t="b">
        <v>0</v>
      </c>
    </row>
    <row r="212" spans="1:7" ht="15">
      <c r="A212" s="84" t="s">
        <v>1755</v>
      </c>
      <c r="B212" s="84">
        <v>2</v>
      </c>
      <c r="C212" s="123">
        <v>0.0024567928671232813</v>
      </c>
      <c r="D212" s="84" t="s">
        <v>1786</v>
      </c>
      <c r="E212" s="84" t="b">
        <v>0</v>
      </c>
      <c r="F212" s="84" t="b">
        <v>0</v>
      </c>
      <c r="G212" s="84" t="b">
        <v>0</v>
      </c>
    </row>
    <row r="213" spans="1:7" ht="15">
      <c r="A213" s="84" t="s">
        <v>1756</v>
      </c>
      <c r="B213" s="84">
        <v>2</v>
      </c>
      <c r="C213" s="123">
        <v>0.0024567928671232813</v>
      </c>
      <c r="D213" s="84" t="s">
        <v>1786</v>
      </c>
      <c r="E213" s="84" t="b">
        <v>0</v>
      </c>
      <c r="F213" s="84" t="b">
        <v>0</v>
      </c>
      <c r="G213" s="84" t="b">
        <v>0</v>
      </c>
    </row>
    <row r="214" spans="1:7" ht="15">
      <c r="A214" s="84" t="s">
        <v>1757</v>
      </c>
      <c r="B214" s="84">
        <v>2</v>
      </c>
      <c r="C214" s="123">
        <v>0.0024567928671232813</v>
      </c>
      <c r="D214" s="84" t="s">
        <v>1786</v>
      </c>
      <c r="E214" s="84" t="b">
        <v>0</v>
      </c>
      <c r="F214" s="84" t="b">
        <v>0</v>
      </c>
      <c r="G214" s="84" t="b">
        <v>0</v>
      </c>
    </row>
    <row r="215" spans="1:7" ht="15">
      <c r="A215" s="84" t="s">
        <v>1758</v>
      </c>
      <c r="B215" s="84">
        <v>2</v>
      </c>
      <c r="C215" s="123">
        <v>0.0024567928671232813</v>
      </c>
      <c r="D215" s="84" t="s">
        <v>1786</v>
      </c>
      <c r="E215" s="84" t="b">
        <v>0</v>
      </c>
      <c r="F215" s="84" t="b">
        <v>0</v>
      </c>
      <c r="G215" s="84" t="b">
        <v>0</v>
      </c>
    </row>
    <row r="216" spans="1:7" ht="15">
      <c r="A216" s="84" t="s">
        <v>1759</v>
      </c>
      <c r="B216" s="84">
        <v>2</v>
      </c>
      <c r="C216" s="123">
        <v>0.0024567928671232813</v>
      </c>
      <c r="D216" s="84" t="s">
        <v>1786</v>
      </c>
      <c r="E216" s="84" t="b">
        <v>0</v>
      </c>
      <c r="F216" s="84" t="b">
        <v>0</v>
      </c>
      <c r="G216" s="84" t="b">
        <v>0</v>
      </c>
    </row>
    <row r="217" spans="1:7" ht="15">
      <c r="A217" s="84" t="s">
        <v>1760</v>
      </c>
      <c r="B217" s="84">
        <v>2</v>
      </c>
      <c r="C217" s="123">
        <v>0.0024567928671232813</v>
      </c>
      <c r="D217" s="84" t="s">
        <v>1786</v>
      </c>
      <c r="E217" s="84" t="b">
        <v>0</v>
      </c>
      <c r="F217" s="84" t="b">
        <v>0</v>
      </c>
      <c r="G217" s="84" t="b">
        <v>0</v>
      </c>
    </row>
    <row r="218" spans="1:7" ht="15">
      <c r="A218" s="84" t="s">
        <v>1761</v>
      </c>
      <c r="B218" s="84">
        <v>2</v>
      </c>
      <c r="C218" s="123">
        <v>0.0024567928671232813</v>
      </c>
      <c r="D218" s="84" t="s">
        <v>1786</v>
      </c>
      <c r="E218" s="84" t="b">
        <v>0</v>
      </c>
      <c r="F218" s="84" t="b">
        <v>0</v>
      </c>
      <c r="G218" s="84" t="b">
        <v>0</v>
      </c>
    </row>
    <row r="219" spans="1:7" ht="15">
      <c r="A219" s="84" t="s">
        <v>1762</v>
      </c>
      <c r="B219" s="84">
        <v>2</v>
      </c>
      <c r="C219" s="123">
        <v>0.0024567928671232813</v>
      </c>
      <c r="D219" s="84" t="s">
        <v>1786</v>
      </c>
      <c r="E219" s="84" t="b">
        <v>1</v>
      </c>
      <c r="F219" s="84" t="b">
        <v>0</v>
      </c>
      <c r="G219" s="84" t="b">
        <v>0</v>
      </c>
    </row>
    <row r="220" spans="1:7" ht="15">
      <c r="A220" s="84" t="s">
        <v>1763</v>
      </c>
      <c r="B220" s="84">
        <v>2</v>
      </c>
      <c r="C220" s="123">
        <v>0.0024567928671232813</v>
      </c>
      <c r="D220" s="84" t="s">
        <v>1786</v>
      </c>
      <c r="E220" s="84" t="b">
        <v>0</v>
      </c>
      <c r="F220" s="84" t="b">
        <v>0</v>
      </c>
      <c r="G220" s="84" t="b">
        <v>0</v>
      </c>
    </row>
    <row r="221" spans="1:7" ht="15">
      <c r="A221" s="84" t="s">
        <v>1764</v>
      </c>
      <c r="B221" s="84">
        <v>2</v>
      </c>
      <c r="C221" s="123">
        <v>0.0024567928671232813</v>
      </c>
      <c r="D221" s="84" t="s">
        <v>1786</v>
      </c>
      <c r="E221" s="84" t="b">
        <v>0</v>
      </c>
      <c r="F221" s="84" t="b">
        <v>0</v>
      </c>
      <c r="G221" s="84" t="b">
        <v>0</v>
      </c>
    </row>
    <row r="222" spans="1:7" ht="15">
      <c r="A222" s="84" t="s">
        <v>1765</v>
      </c>
      <c r="B222" s="84">
        <v>2</v>
      </c>
      <c r="C222" s="123">
        <v>0.0024567928671232813</v>
      </c>
      <c r="D222" s="84" t="s">
        <v>1786</v>
      </c>
      <c r="E222" s="84" t="b">
        <v>0</v>
      </c>
      <c r="F222" s="84" t="b">
        <v>0</v>
      </c>
      <c r="G222" s="84" t="b">
        <v>0</v>
      </c>
    </row>
    <row r="223" spans="1:7" ht="15">
      <c r="A223" s="84" t="s">
        <v>1766</v>
      </c>
      <c r="B223" s="84">
        <v>2</v>
      </c>
      <c r="C223" s="123">
        <v>0.0024567928671232813</v>
      </c>
      <c r="D223" s="84" t="s">
        <v>1786</v>
      </c>
      <c r="E223" s="84" t="b">
        <v>0</v>
      </c>
      <c r="F223" s="84" t="b">
        <v>0</v>
      </c>
      <c r="G223" s="84" t="b">
        <v>0</v>
      </c>
    </row>
    <row r="224" spans="1:7" ht="15">
      <c r="A224" s="84" t="s">
        <v>1767</v>
      </c>
      <c r="B224" s="84">
        <v>2</v>
      </c>
      <c r="C224" s="123">
        <v>0.0024567928671232813</v>
      </c>
      <c r="D224" s="84" t="s">
        <v>1786</v>
      </c>
      <c r="E224" s="84" t="b">
        <v>0</v>
      </c>
      <c r="F224" s="84" t="b">
        <v>0</v>
      </c>
      <c r="G224" s="84" t="b">
        <v>0</v>
      </c>
    </row>
    <row r="225" spans="1:7" ht="15">
      <c r="A225" s="84" t="s">
        <v>1768</v>
      </c>
      <c r="B225" s="84">
        <v>2</v>
      </c>
      <c r="C225" s="123">
        <v>0.0024567928671232813</v>
      </c>
      <c r="D225" s="84" t="s">
        <v>1786</v>
      </c>
      <c r="E225" s="84" t="b">
        <v>1</v>
      </c>
      <c r="F225" s="84" t="b">
        <v>0</v>
      </c>
      <c r="G225" s="84" t="b">
        <v>0</v>
      </c>
    </row>
    <row r="226" spans="1:7" ht="15">
      <c r="A226" s="84" t="s">
        <v>1769</v>
      </c>
      <c r="B226" s="84">
        <v>2</v>
      </c>
      <c r="C226" s="123">
        <v>0.0024567928671232813</v>
      </c>
      <c r="D226" s="84" t="s">
        <v>1786</v>
      </c>
      <c r="E226" s="84" t="b">
        <v>0</v>
      </c>
      <c r="F226" s="84" t="b">
        <v>0</v>
      </c>
      <c r="G226" s="84" t="b">
        <v>0</v>
      </c>
    </row>
    <row r="227" spans="1:7" ht="15">
      <c r="A227" s="84" t="s">
        <v>1770</v>
      </c>
      <c r="B227" s="84">
        <v>2</v>
      </c>
      <c r="C227" s="123">
        <v>0.0024567928671232813</v>
      </c>
      <c r="D227" s="84" t="s">
        <v>1786</v>
      </c>
      <c r="E227" s="84" t="b">
        <v>0</v>
      </c>
      <c r="F227" s="84" t="b">
        <v>0</v>
      </c>
      <c r="G227" s="84" t="b">
        <v>0</v>
      </c>
    </row>
    <row r="228" spans="1:7" ht="15">
      <c r="A228" s="84" t="s">
        <v>1771</v>
      </c>
      <c r="B228" s="84">
        <v>2</v>
      </c>
      <c r="C228" s="123">
        <v>0.0024567928671232813</v>
      </c>
      <c r="D228" s="84" t="s">
        <v>1786</v>
      </c>
      <c r="E228" s="84" t="b">
        <v>0</v>
      </c>
      <c r="F228" s="84" t="b">
        <v>0</v>
      </c>
      <c r="G228" s="84" t="b">
        <v>0</v>
      </c>
    </row>
    <row r="229" spans="1:7" ht="15">
      <c r="A229" s="84" t="s">
        <v>1772</v>
      </c>
      <c r="B229" s="84">
        <v>2</v>
      </c>
      <c r="C229" s="123">
        <v>0.0024567928671232813</v>
      </c>
      <c r="D229" s="84" t="s">
        <v>1786</v>
      </c>
      <c r="E229" s="84" t="b">
        <v>0</v>
      </c>
      <c r="F229" s="84" t="b">
        <v>0</v>
      </c>
      <c r="G229" s="84" t="b">
        <v>0</v>
      </c>
    </row>
    <row r="230" spans="1:7" ht="15">
      <c r="A230" s="84" t="s">
        <v>270</v>
      </c>
      <c r="B230" s="84">
        <v>2</v>
      </c>
      <c r="C230" s="123">
        <v>0.0024567928671232813</v>
      </c>
      <c r="D230" s="84" t="s">
        <v>1786</v>
      </c>
      <c r="E230" s="84" t="b">
        <v>0</v>
      </c>
      <c r="F230" s="84" t="b">
        <v>0</v>
      </c>
      <c r="G230" s="84" t="b">
        <v>0</v>
      </c>
    </row>
    <row r="231" spans="1:7" ht="15">
      <c r="A231" s="84" t="s">
        <v>269</v>
      </c>
      <c r="B231" s="84">
        <v>2</v>
      </c>
      <c r="C231" s="123">
        <v>0.0024567928671232813</v>
      </c>
      <c r="D231" s="84" t="s">
        <v>1786</v>
      </c>
      <c r="E231" s="84" t="b">
        <v>0</v>
      </c>
      <c r="F231" s="84" t="b">
        <v>0</v>
      </c>
      <c r="G231" s="84" t="b">
        <v>0</v>
      </c>
    </row>
    <row r="232" spans="1:7" ht="15">
      <c r="A232" s="84" t="s">
        <v>1773</v>
      </c>
      <c r="B232" s="84">
        <v>2</v>
      </c>
      <c r="C232" s="123">
        <v>0.0024567928671232813</v>
      </c>
      <c r="D232" s="84" t="s">
        <v>1786</v>
      </c>
      <c r="E232" s="84" t="b">
        <v>0</v>
      </c>
      <c r="F232" s="84" t="b">
        <v>0</v>
      </c>
      <c r="G232" s="84" t="b">
        <v>0</v>
      </c>
    </row>
    <row r="233" spans="1:7" ht="15">
      <c r="A233" s="84" t="s">
        <v>1774</v>
      </c>
      <c r="B233" s="84">
        <v>2</v>
      </c>
      <c r="C233" s="123">
        <v>0.0024567928671232813</v>
      </c>
      <c r="D233" s="84" t="s">
        <v>1786</v>
      </c>
      <c r="E233" s="84" t="b">
        <v>1</v>
      </c>
      <c r="F233" s="84" t="b">
        <v>0</v>
      </c>
      <c r="G233" s="84" t="b">
        <v>0</v>
      </c>
    </row>
    <row r="234" spans="1:7" ht="15">
      <c r="A234" s="84" t="s">
        <v>1775</v>
      </c>
      <c r="B234" s="84">
        <v>2</v>
      </c>
      <c r="C234" s="123">
        <v>0.0024567928671232813</v>
      </c>
      <c r="D234" s="84" t="s">
        <v>1786</v>
      </c>
      <c r="E234" s="84" t="b">
        <v>0</v>
      </c>
      <c r="F234" s="84" t="b">
        <v>0</v>
      </c>
      <c r="G234" s="84" t="b">
        <v>0</v>
      </c>
    </row>
    <row r="235" spans="1:7" ht="15">
      <c r="A235" s="84" t="s">
        <v>1776</v>
      </c>
      <c r="B235" s="84">
        <v>2</v>
      </c>
      <c r="C235" s="123">
        <v>0.0024567928671232813</v>
      </c>
      <c r="D235" s="84" t="s">
        <v>1786</v>
      </c>
      <c r="E235" s="84" t="b">
        <v>0</v>
      </c>
      <c r="F235" s="84" t="b">
        <v>0</v>
      </c>
      <c r="G235" s="84" t="b">
        <v>0</v>
      </c>
    </row>
    <row r="236" spans="1:7" ht="15">
      <c r="A236" s="84" t="s">
        <v>1777</v>
      </c>
      <c r="B236" s="84">
        <v>2</v>
      </c>
      <c r="C236" s="123">
        <v>0.0024567928671232813</v>
      </c>
      <c r="D236" s="84" t="s">
        <v>1786</v>
      </c>
      <c r="E236" s="84" t="b">
        <v>0</v>
      </c>
      <c r="F236" s="84" t="b">
        <v>0</v>
      </c>
      <c r="G236" s="84" t="b">
        <v>0</v>
      </c>
    </row>
    <row r="237" spans="1:7" ht="15">
      <c r="A237" s="84" t="s">
        <v>1778</v>
      </c>
      <c r="B237" s="84">
        <v>2</v>
      </c>
      <c r="C237" s="123">
        <v>0.0024567928671232813</v>
      </c>
      <c r="D237" s="84" t="s">
        <v>1786</v>
      </c>
      <c r="E237" s="84" t="b">
        <v>0</v>
      </c>
      <c r="F237" s="84" t="b">
        <v>0</v>
      </c>
      <c r="G237" s="84" t="b">
        <v>0</v>
      </c>
    </row>
    <row r="238" spans="1:7" ht="15">
      <c r="A238" s="84" t="s">
        <v>1779</v>
      </c>
      <c r="B238" s="84">
        <v>2</v>
      </c>
      <c r="C238" s="123">
        <v>0.0024567928671232813</v>
      </c>
      <c r="D238" s="84" t="s">
        <v>1786</v>
      </c>
      <c r="E238" s="84" t="b">
        <v>0</v>
      </c>
      <c r="F238" s="84" t="b">
        <v>0</v>
      </c>
      <c r="G238" s="84" t="b">
        <v>0</v>
      </c>
    </row>
    <row r="239" spans="1:7" ht="15">
      <c r="A239" s="84" t="s">
        <v>1780</v>
      </c>
      <c r="B239" s="84">
        <v>2</v>
      </c>
      <c r="C239" s="123">
        <v>0.00288469620140044</v>
      </c>
      <c r="D239" s="84" t="s">
        <v>1786</v>
      </c>
      <c r="E239" s="84" t="b">
        <v>0</v>
      </c>
      <c r="F239" s="84" t="b">
        <v>0</v>
      </c>
      <c r="G239" s="84" t="b">
        <v>0</v>
      </c>
    </row>
    <row r="240" spans="1:7" ht="15">
      <c r="A240" s="84" t="s">
        <v>1781</v>
      </c>
      <c r="B240" s="84">
        <v>2</v>
      </c>
      <c r="C240" s="123">
        <v>0.0024567928671232813</v>
      </c>
      <c r="D240" s="84" t="s">
        <v>1786</v>
      </c>
      <c r="E240" s="84" t="b">
        <v>0</v>
      </c>
      <c r="F240" s="84" t="b">
        <v>1</v>
      </c>
      <c r="G240" s="84" t="b">
        <v>0</v>
      </c>
    </row>
    <row r="241" spans="1:7" ht="15">
      <c r="A241" s="84" t="s">
        <v>1782</v>
      </c>
      <c r="B241" s="84">
        <v>2</v>
      </c>
      <c r="C241" s="123">
        <v>0.0024567928671232813</v>
      </c>
      <c r="D241" s="84" t="s">
        <v>1786</v>
      </c>
      <c r="E241" s="84" t="b">
        <v>0</v>
      </c>
      <c r="F241" s="84" t="b">
        <v>0</v>
      </c>
      <c r="G241" s="84" t="b">
        <v>0</v>
      </c>
    </row>
    <row r="242" spans="1:7" ht="15">
      <c r="A242" s="84" t="s">
        <v>1783</v>
      </c>
      <c r="B242" s="84">
        <v>2</v>
      </c>
      <c r="C242" s="123">
        <v>0.00288469620140044</v>
      </c>
      <c r="D242" s="84" t="s">
        <v>1786</v>
      </c>
      <c r="E242" s="84" t="b">
        <v>0</v>
      </c>
      <c r="F242" s="84" t="b">
        <v>0</v>
      </c>
      <c r="G242" s="84" t="b">
        <v>0</v>
      </c>
    </row>
    <row r="243" spans="1:7" ht="15">
      <c r="A243" s="84" t="s">
        <v>1293</v>
      </c>
      <c r="B243" s="84">
        <v>23</v>
      </c>
      <c r="C243" s="123">
        <v>0.008680813876192635</v>
      </c>
      <c r="D243" s="84" t="s">
        <v>1186</v>
      </c>
      <c r="E243" s="84" t="b">
        <v>0</v>
      </c>
      <c r="F243" s="84" t="b">
        <v>0</v>
      </c>
      <c r="G243" s="84" t="b">
        <v>0</v>
      </c>
    </row>
    <row r="244" spans="1:7" ht="15">
      <c r="A244" s="84" t="s">
        <v>1294</v>
      </c>
      <c r="B244" s="84">
        <v>12</v>
      </c>
      <c r="C244" s="123">
        <v>0.013451644177019403</v>
      </c>
      <c r="D244" s="84" t="s">
        <v>1186</v>
      </c>
      <c r="E244" s="84" t="b">
        <v>0</v>
      </c>
      <c r="F244" s="84" t="b">
        <v>0</v>
      </c>
      <c r="G244" s="84" t="b">
        <v>0</v>
      </c>
    </row>
    <row r="245" spans="1:7" ht="15">
      <c r="A245" s="84" t="s">
        <v>266</v>
      </c>
      <c r="B245" s="84">
        <v>9</v>
      </c>
      <c r="C245" s="123">
        <v>0.013047808473487446</v>
      </c>
      <c r="D245" s="84" t="s">
        <v>1186</v>
      </c>
      <c r="E245" s="84" t="b">
        <v>0</v>
      </c>
      <c r="F245" s="84" t="b">
        <v>0</v>
      </c>
      <c r="G245" s="84" t="b">
        <v>0</v>
      </c>
    </row>
    <row r="246" spans="1:7" ht="15">
      <c r="A246" s="84" t="s">
        <v>1296</v>
      </c>
      <c r="B246" s="84">
        <v>8</v>
      </c>
      <c r="C246" s="123">
        <v>0.01389583028011893</v>
      </c>
      <c r="D246" s="84" t="s">
        <v>1186</v>
      </c>
      <c r="E246" s="84" t="b">
        <v>1</v>
      </c>
      <c r="F246" s="84" t="b">
        <v>0</v>
      </c>
      <c r="G246" s="84" t="b">
        <v>0</v>
      </c>
    </row>
    <row r="247" spans="1:7" ht="15">
      <c r="A247" s="84" t="s">
        <v>1295</v>
      </c>
      <c r="B247" s="84">
        <v>8</v>
      </c>
      <c r="C247" s="123">
        <v>0.015305236377605521</v>
      </c>
      <c r="D247" s="84" t="s">
        <v>1186</v>
      </c>
      <c r="E247" s="84" t="b">
        <v>0</v>
      </c>
      <c r="F247" s="84" t="b">
        <v>0</v>
      </c>
      <c r="G247" s="84" t="b">
        <v>0</v>
      </c>
    </row>
    <row r="248" spans="1:7" ht="15">
      <c r="A248" s="84" t="s">
        <v>1298</v>
      </c>
      <c r="B248" s="84">
        <v>6</v>
      </c>
      <c r="C248" s="123">
        <v>0.016232032477898582</v>
      </c>
      <c r="D248" s="84" t="s">
        <v>1186</v>
      </c>
      <c r="E248" s="84" t="b">
        <v>0</v>
      </c>
      <c r="F248" s="84" t="b">
        <v>0</v>
      </c>
      <c r="G248" s="84" t="b">
        <v>0</v>
      </c>
    </row>
    <row r="249" spans="1:7" ht="15">
      <c r="A249" s="84" t="s">
        <v>237</v>
      </c>
      <c r="B249" s="84">
        <v>6</v>
      </c>
      <c r="C249" s="123">
        <v>0.012729157483956114</v>
      </c>
      <c r="D249" s="84" t="s">
        <v>1186</v>
      </c>
      <c r="E249" s="84" t="b">
        <v>0</v>
      </c>
      <c r="F249" s="84" t="b">
        <v>0</v>
      </c>
      <c r="G249" s="84" t="b">
        <v>0</v>
      </c>
    </row>
    <row r="250" spans="1:7" ht="15">
      <c r="A250" s="84" t="s">
        <v>239</v>
      </c>
      <c r="B250" s="84">
        <v>6</v>
      </c>
      <c r="C250" s="123">
        <v>0.011478927283204142</v>
      </c>
      <c r="D250" s="84" t="s">
        <v>1186</v>
      </c>
      <c r="E250" s="84" t="b">
        <v>0</v>
      </c>
      <c r="F250" s="84" t="b">
        <v>0</v>
      </c>
      <c r="G250" s="84" t="b">
        <v>0</v>
      </c>
    </row>
    <row r="251" spans="1:7" ht="15">
      <c r="A251" s="84" t="s">
        <v>366</v>
      </c>
      <c r="B251" s="84">
        <v>6</v>
      </c>
      <c r="C251" s="123">
        <v>0.011478927283204142</v>
      </c>
      <c r="D251" s="84" t="s">
        <v>1186</v>
      </c>
      <c r="E251" s="84" t="b">
        <v>0</v>
      </c>
      <c r="F251" s="84" t="b">
        <v>0</v>
      </c>
      <c r="G251" s="84" t="b">
        <v>0</v>
      </c>
    </row>
    <row r="252" spans="1:7" ht="15">
      <c r="A252" s="84" t="s">
        <v>247</v>
      </c>
      <c r="B252" s="84">
        <v>6</v>
      </c>
      <c r="C252" s="123">
        <v>0.011478927283204142</v>
      </c>
      <c r="D252" s="84" t="s">
        <v>1186</v>
      </c>
      <c r="E252" s="84" t="b">
        <v>0</v>
      </c>
      <c r="F252" s="84" t="b">
        <v>0</v>
      </c>
      <c r="G252" s="84" t="b">
        <v>0</v>
      </c>
    </row>
    <row r="253" spans="1:7" ht="15">
      <c r="A253" s="84" t="s">
        <v>1647</v>
      </c>
      <c r="B253" s="84">
        <v>5</v>
      </c>
      <c r="C253" s="123">
        <v>0.010607631236630093</v>
      </c>
      <c r="D253" s="84" t="s">
        <v>1186</v>
      </c>
      <c r="E253" s="84" t="b">
        <v>0</v>
      </c>
      <c r="F253" s="84" t="b">
        <v>0</v>
      </c>
      <c r="G253" s="84" t="b">
        <v>0</v>
      </c>
    </row>
    <row r="254" spans="1:7" ht="15">
      <c r="A254" s="84" t="s">
        <v>1317</v>
      </c>
      <c r="B254" s="84">
        <v>5</v>
      </c>
      <c r="C254" s="123">
        <v>0.010607631236630093</v>
      </c>
      <c r="D254" s="84" t="s">
        <v>1186</v>
      </c>
      <c r="E254" s="84" t="b">
        <v>0</v>
      </c>
      <c r="F254" s="84" t="b">
        <v>0</v>
      </c>
      <c r="G254" s="84" t="b">
        <v>0</v>
      </c>
    </row>
    <row r="255" spans="1:7" ht="15">
      <c r="A255" s="84" t="s">
        <v>1648</v>
      </c>
      <c r="B255" s="84">
        <v>5</v>
      </c>
      <c r="C255" s="123">
        <v>0.010607631236630093</v>
      </c>
      <c r="D255" s="84" t="s">
        <v>1186</v>
      </c>
      <c r="E255" s="84" t="b">
        <v>0</v>
      </c>
      <c r="F255" s="84" t="b">
        <v>0</v>
      </c>
      <c r="G255" s="84" t="b">
        <v>0</v>
      </c>
    </row>
    <row r="256" spans="1:7" ht="15">
      <c r="A256" s="84" t="s">
        <v>1649</v>
      </c>
      <c r="B256" s="84">
        <v>5</v>
      </c>
      <c r="C256" s="123">
        <v>0.010607631236630093</v>
      </c>
      <c r="D256" s="84" t="s">
        <v>1186</v>
      </c>
      <c r="E256" s="84" t="b">
        <v>0</v>
      </c>
      <c r="F256" s="84" t="b">
        <v>0</v>
      </c>
      <c r="G256" s="84" t="b">
        <v>0</v>
      </c>
    </row>
    <row r="257" spans="1:7" ht="15">
      <c r="A257" s="84" t="s">
        <v>1650</v>
      </c>
      <c r="B257" s="84">
        <v>5</v>
      </c>
      <c r="C257" s="123">
        <v>0.010607631236630093</v>
      </c>
      <c r="D257" s="84" t="s">
        <v>1186</v>
      </c>
      <c r="E257" s="84" t="b">
        <v>0</v>
      </c>
      <c r="F257" s="84" t="b">
        <v>0</v>
      </c>
      <c r="G257" s="84" t="b">
        <v>0</v>
      </c>
    </row>
    <row r="258" spans="1:7" ht="15">
      <c r="A258" s="84" t="s">
        <v>1651</v>
      </c>
      <c r="B258" s="84">
        <v>5</v>
      </c>
      <c r="C258" s="123">
        <v>0.010607631236630093</v>
      </c>
      <c r="D258" s="84" t="s">
        <v>1186</v>
      </c>
      <c r="E258" s="84" t="b">
        <v>0</v>
      </c>
      <c r="F258" s="84" t="b">
        <v>0</v>
      </c>
      <c r="G258" s="84" t="b">
        <v>0</v>
      </c>
    </row>
    <row r="259" spans="1:7" ht="15">
      <c r="A259" s="84" t="s">
        <v>1652</v>
      </c>
      <c r="B259" s="84">
        <v>5</v>
      </c>
      <c r="C259" s="123">
        <v>0.010607631236630093</v>
      </c>
      <c r="D259" s="84" t="s">
        <v>1186</v>
      </c>
      <c r="E259" s="84" t="b">
        <v>0</v>
      </c>
      <c r="F259" s="84" t="b">
        <v>1</v>
      </c>
      <c r="G259" s="84" t="b">
        <v>0</v>
      </c>
    </row>
    <row r="260" spans="1:7" ht="15">
      <c r="A260" s="84" t="s">
        <v>1653</v>
      </c>
      <c r="B260" s="84">
        <v>5</v>
      </c>
      <c r="C260" s="123">
        <v>0.010607631236630093</v>
      </c>
      <c r="D260" s="84" t="s">
        <v>1186</v>
      </c>
      <c r="E260" s="84" t="b">
        <v>0</v>
      </c>
      <c r="F260" s="84" t="b">
        <v>0</v>
      </c>
      <c r="G260" s="84" t="b">
        <v>0</v>
      </c>
    </row>
    <row r="261" spans="1:7" ht="15">
      <c r="A261" s="84" t="s">
        <v>1654</v>
      </c>
      <c r="B261" s="84">
        <v>5</v>
      </c>
      <c r="C261" s="123">
        <v>0.010607631236630093</v>
      </c>
      <c r="D261" s="84" t="s">
        <v>1186</v>
      </c>
      <c r="E261" s="84" t="b">
        <v>0</v>
      </c>
      <c r="F261" s="84" t="b">
        <v>0</v>
      </c>
      <c r="G261" s="84" t="b">
        <v>0</v>
      </c>
    </row>
    <row r="262" spans="1:7" ht="15">
      <c r="A262" s="84" t="s">
        <v>265</v>
      </c>
      <c r="B262" s="84">
        <v>5</v>
      </c>
      <c r="C262" s="123">
        <v>0.011882762986736099</v>
      </c>
      <c r="D262" s="84" t="s">
        <v>1186</v>
      </c>
      <c r="E262" s="84" t="b">
        <v>0</v>
      </c>
      <c r="F262" s="84" t="b">
        <v>0</v>
      </c>
      <c r="G262" s="84" t="b">
        <v>0</v>
      </c>
    </row>
    <row r="263" spans="1:7" ht="15">
      <c r="A263" s="84" t="s">
        <v>1634</v>
      </c>
      <c r="B263" s="84">
        <v>4</v>
      </c>
      <c r="C263" s="123">
        <v>0.01267494718585184</v>
      </c>
      <c r="D263" s="84" t="s">
        <v>1186</v>
      </c>
      <c r="E263" s="84" t="b">
        <v>0</v>
      </c>
      <c r="F263" s="84" t="b">
        <v>0</v>
      </c>
      <c r="G263" s="84" t="b">
        <v>0</v>
      </c>
    </row>
    <row r="264" spans="1:7" ht="15">
      <c r="A264" s="84" t="s">
        <v>1334</v>
      </c>
      <c r="B264" s="84">
        <v>4</v>
      </c>
      <c r="C264" s="123">
        <v>0.00950621038938888</v>
      </c>
      <c r="D264" s="84" t="s">
        <v>1186</v>
      </c>
      <c r="E264" s="84" t="b">
        <v>0</v>
      </c>
      <c r="F264" s="84" t="b">
        <v>0</v>
      </c>
      <c r="G264" s="84" t="b">
        <v>0</v>
      </c>
    </row>
    <row r="265" spans="1:7" ht="15">
      <c r="A265" s="84" t="s">
        <v>1636</v>
      </c>
      <c r="B265" s="84">
        <v>3</v>
      </c>
      <c r="C265" s="123">
        <v>0.008116016238949291</v>
      </c>
      <c r="D265" s="84" t="s">
        <v>1186</v>
      </c>
      <c r="E265" s="84" t="b">
        <v>0</v>
      </c>
      <c r="F265" s="84" t="b">
        <v>0</v>
      </c>
      <c r="G265" s="84" t="b">
        <v>0</v>
      </c>
    </row>
    <row r="266" spans="1:7" ht="15">
      <c r="A266" s="84" t="s">
        <v>1720</v>
      </c>
      <c r="B266" s="84">
        <v>3</v>
      </c>
      <c r="C266" s="123">
        <v>0.008116016238949291</v>
      </c>
      <c r="D266" s="84" t="s">
        <v>1186</v>
      </c>
      <c r="E266" s="84" t="b">
        <v>0</v>
      </c>
      <c r="F266" s="84" t="b">
        <v>0</v>
      </c>
      <c r="G266" s="84" t="b">
        <v>0</v>
      </c>
    </row>
    <row r="267" spans="1:7" ht="15">
      <c r="A267" s="84" t="s">
        <v>1684</v>
      </c>
      <c r="B267" s="84">
        <v>3</v>
      </c>
      <c r="C267" s="123">
        <v>0.008116016238949291</v>
      </c>
      <c r="D267" s="84" t="s">
        <v>1186</v>
      </c>
      <c r="E267" s="84" t="b">
        <v>0</v>
      </c>
      <c r="F267" s="84" t="b">
        <v>0</v>
      </c>
      <c r="G267" s="84" t="b">
        <v>0</v>
      </c>
    </row>
    <row r="268" spans="1:7" ht="15">
      <c r="A268" s="84" t="s">
        <v>1349</v>
      </c>
      <c r="B268" s="84">
        <v>3</v>
      </c>
      <c r="C268" s="123">
        <v>0.008116016238949291</v>
      </c>
      <c r="D268" s="84" t="s">
        <v>1186</v>
      </c>
      <c r="E268" s="84" t="b">
        <v>0</v>
      </c>
      <c r="F268" s="84" t="b">
        <v>0</v>
      </c>
      <c r="G268" s="84" t="b">
        <v>0</v>
      </c>
    </row>
    <row r="269" spans="1:7" ht="15">
      <c r="A269" s="84" t="s">
        <v>1350</v>
      </c>
      <c r="B269" s="84">
        <v>3</v>
      </c>
      <c r="C269" s="123">
        <v>0.008116016238949291</v>
      </c>
      <c r="D269" s="84" t="s">
        <v>1186</v>
      </c>
      <c r="E269" s="84" t="b">
        <v>0</v>
      </c>
      <c r="F269" s="84" t="b">
        <v>0</v>
      </c>
      <c r="G269" s="84" t="b">
        <v>0</v>
      </c>
    </row>
    <row r="270" spans="1:7" ht="15">
      <c r="A270" s="84" t="s">
        <v>1639</v>
      </c>
      <c r="B270" s="84">
        <v>3</v>
      </c>
      <c r="C270" s="123">
        <v>0.008116016238949291</v>
      </c>
      <c r="D270" s="84" t="s">
        <v>1186</v>
      </c>
      <c r="E270" s="84" t="b">
        <v>0</v>
      </c>
      <c r="F270" s="84" t="b">
        <v>0</v>
      </c>
      <c r="G270" s="84" t="b">
        <v>0</v>
      </c>
    </row>
    <row r="271" spans="1:7" ht="15">
      <c r="A271" s="84" t="s">
        <v>1644</v>
      </c>
      <c r="B271" s="84">
        <v>3</v>
      </c>
      <c r="C271" s="123">
        <v>0.008116016238949291</v>
      </c>
      <c r="D271" s="84" t="s">
        <v>1186</v>
      </c>
      <c r="E271" s="84" t="b">
        <v>0</v>
      </c>
      <c r="F271" s="84" t="b">
        <v>0</v>
      </c>
      <c r="G271" s="84" t="b">
        <v>0</v>
      </c>
    </row>
    <row r="272" spans="1:7" ht="15">
      <c r="A272" s="84" t="s">
        <v>1631</v>
      </c>
      <c r="B272" s="84">
        <v>3</v>
      </c>
      <c r="C272" s="123">
        <v>0.008116016238949291</v>
      </c>
      <c r="D272" s="84" t="s">
        <v>1186</v>
      </c>
      <c r="E272" s="84" t="b">
        <v>0</v>
      </c>
      <c r="F272" s="84" t="b">
        <v>0</v>
      </c>
      <c r="G272" s="84" t="b">
        <v>0</v>
      </c>
    </row>
    <row r="273" spans="1:7" ht="15">
      <c r="A273" s="84" t="s">
        <v>1717</v>
      </c>
      <c r="B273" s="84">
        <v>3</v>
      </c>
      <c r="C273" s="123">
        <v>0.008116016238949291</v>
      </c>
      <c r="D273" s="84" t="s">
        <v>1186</v>
      </c>
      <c r="E273" s="84" t="b">
        <v>0</v>
      </c>
      <c r="F273" s="84" t="b">
        <v>0</v>
      </c>
      <c r="G273" s="84" t="b">
        <v>0</v>
      </c>
    </row>
    <row r="274" spans="1:7" ht="15">
      <c r="A274" s="84" t="s">
        <v>1718</v>
      </c>
      <c r="B274" s="84">
        <v>3</v>
      </c>
      <c r="C274" s="123">
        <v>0.0118827629867361</v>
      </c>
      <c r="D274" s="84" t="s">
        <v>1186</v>
      </c>
      <c r="E274" s="84" t="b">
        <v>0</v>
      </c>
      <c r="F274" s="84" t="b">
        <v>0</v>
      </c>
      <c r="G274" s="84" t="b">
        <v>0</v>
      </c>
    </row>
    <row r="275" spans="1:7" ht="15">
      <c r="A275" s="84" t="s">
        <v>1301</v>
      </c>
      <c r="B275" s="84">
        <v>3</v>
      </c>
      <c r="C275" s="123">
        <v>0.008116016238949291</v>
      </c>
      <c r="D275" s="84" t="s">
        <v>1186</v>
      </c>
      <c r="E275" s="84" t="b">
        <v>0</v>
      </c>
      <c r="F275" s="84" t="b">
        <v>0</v>
      </c>
      <c r="G275" s="84" t="b">
        <v>0</v>
      </c>
    </row>
    <row r="276" spans="1:7" ht="15">
      <c r="A276" s="84" t="s">
        <v>1715</v>
      </c>
      <c r="B276" s="84">
        <v>3</v>
      </c>
      <c r="C276" s="123">
        <v>0.008116016238949291</v>
      </c>
      <c r="D276" s="84" t="s">
        <v>1186</v>
      </c>
      <c r="E276" s="84" t="b">
        <v>0</v>
      </c>
      <c r="F276" s="84" t="b">
        <v>0</v>
      </c>
      <c r="G276" s="84" t="b">
        <v>0</v>
      </c>
    </row>
    <row r="277" spans="1:7" ht="15">
      <c r="A277" s="84" t="s">
        <v>1683</v>
      </c>
      <c r="B277" s="84">
        <v>3</v>
      </c>
      <c r="C277" s="123">
        <v>0.008116016238949291</v>
      </c>
      <c r="D277" s="84" t="s">
        <v>1186</v>
      </c>
      <c r="E277" s="84" t="b">
        <v>0</v>
      </c>
      <c r="F277" s="84" t="b">
        <v>0</v>
      </c>
      <c r="G277" s="84" t="b">
        <v>0</v>
      </c>
    </row>
    <row r="278" spans="1:7" ht="15">
      <c r="A278" s="84" t="s">
        <v>1714</v>
      </c>
      <c r="B278" s="84">
        <v>3</v>
      </c>
      <c r="C278" s="123">
        <v>0.008116016238949291</v>
      </c>
      <c r="D278" s="84" t="s">
        <v>1186</v>
      </c>
      <c r="E278" s="84" t="b">
        <v>0</v>
      </c>
      <c r="F278" s="84" t="b">
        <v>0</v>
      </c>
      <c r="G278" s="84" t="b">
        <v>0</v>
      </c>
    </row>
    <row r="279" spans="1:7" ht="15">
      <c r="A279" s="84" t="s">
        <v>230</v>
      </c>
      <c r="B279" s="84">
        <v>3</v>
      </c>
      <c r="C279" s="123">
        <v>0.008116016238949291</v>
      </c>
      <c r="D279" s="84" t="s">
        <v>1186</v>
      </c>
      <c r="E279" s="84" t="b">
        <v>0</v>
      </c>
      <c r="F279" s="84" t="b">
        <v>0</v>
      </c>
      <c r="G279" s="84" t="b">
        <v>0</v>
      </c>
    </row>
    <row r="280" spans="1:7" ht="15">
      <c r="A280" s="84" t="s">
        <v>248</v>
      </c>
      <c r="B280" s="84">
        <v>2</v>
      </c>
      <c r="C280" s="123">
        <v>0.00633747359292592</v>
      </c>
      <c r="D280" s="84" t="s">
        <v>1186</v>
      </c>
      <c r="E280" s="84" t="b">
        <v>0</v>
      </c>
      <c r="F280" s="84" t="b">
        <v>0</v>
      </c>
      <c r="G280" s="84" t="b">
        <v>0</v>
      </c>
    </row>
    <row r="281" spans="1:7" ht="15">
      <c r="A281" s="84" t="s">
        <v>272</v>
      </c>
      <c r="B281" s="84">
        <v>2</v>
      </c>
      <c r="C281" s="123">
        <v>0.0079218419911574</v>
      </c>
      <c r="D281" s="84" t="s">
        <v>1186</v>
      </c>
      <c r="E281" s="84" t="b">
        <v>0</v>
      </c>
      <c r="F281" s="84" t="b">
        <v>0</v>
      </c>
      <c r="G281" s="84" t="b">
        <v>0</v>
      </c>
    </row>
    <row r="282" spans="1:7" ht="15">
      <c r="A282" s="84" t="s">
        <v>1780</v>
      </c>
      <c r="B282" s="84">
        <v>2</v>
      </c>
      <c r="C282" s="123">
        <v>0.0079218419911574</v>
      </c>
      <c r="D282" s="84" t="s">
        <v>1186</v>
      </c>
      <c r="E282" s="84" t="b">
        <v>0</v>
      </c>
      <c r="F282" s="84" t="b">
        <v>0</v>
      </c>
      <c r="G282" s="84" t="b">
        <v>0</v>
      </c>
    </row>
    <row r="283" spans="1:7" ht="15">
      <c r="A283" s="84" t="s">
        <v>1637</v>
      </c>
      <c r="B283" s="84">
        <v>2</v>
      </c>
      <c r="C283" s="123">
        <v>0.00633747359292592</v>
      </c>
      <c r="D283" s="84" t="s">
        <v>1186</v>
      </c>
      <c r="E283" s="84" t="b">
        <v>1</v>
      </c>
      <c r="F283" s="84" t="b">
        <v>0</v>
      </c>
      <c r="G283" s="84" t="b">
        <v>0</v>
      </c>
    </row>
    <row r="284" spans="1:7" ht="15">
      <c r="A284" s="84" t="s">
        <v>1777</v>
      </c>
      <c r="B284" s="84">
        <v>2</v>
      </c>
      <c r="C284" s="123">
        <v>0.00633747359292592</v>
      </c>
      <c r="D284" s="84" t="s">
        <v>1186</v>
      </c>
      <c r="E284" s="84" t="b">
        <v>0</v>
      </c>
      <c r="F284" s="84" t="b">
        <v>0</v>
      </c>
      <c r="G284" s="84" t="b">
        <v>0</v>
      </c>
    </row>
    <row r="285" spans="1:7" ht="15">
      <c r="A285" s="84" t="s">
        <v>1778</v>
      </c>
      <c r="B285" s="84">
        <v>2</v>
      </c>
      <c r="C285" s="123">
        <v>0.00633747359292592</v>
      </c>
      <c r="D285" s="84" t="s">
        <v>1186</v>
      </c>
      <c r="E285" s="84" t="b">
        <v>0</v>
      </c>
      <c r="F285" s="84" t="b">
        <v>0</v>
      </c>
      <c r="G285" s="84" t="b">
        <v>0</v>
      </c>
    </row>
    <row r="286" spans="1:7" ht="15">
      <c r="A286" s="84" t="s">
        <v>1779</v>
      </c>
      <c r="B286" s="84">
        <v>2</v>
      </c>
      <c r="C286" s="123">
        <v>0.00633747359292592</v>
      </c>
      <c r="D286" s="84" t="s">
        <v>1186</v>
      </c>
      <c r="E286" s="84" t="b">
        <v>0</v>
      </c>
      <c r="F286" s="84" t="b">
        <v>0</v>
      </c>
      <c r="G286" s="84" t="b">
        <v>0</v>
      </c>
    </row>
    <row r="287" spans="1:7" ht="15">
      <c r="A287" s="84" t="s">
        <v>1709</v>
      </c>
      <c r="B287" s="84">
        <v>2</v>
      </c>
      <c r="C287" s="123">
        <v>0.00633747359292592</v>
      </c>
      <c r="D287" s="84" t="s">
        <v>1186</v>
      </c>
      <c r="E287" s="84" t="b">
        <v>0</v>
      </c>
      <c r="F287" s="84" t="b">
        <v>0</v>
      </c>
      <c r="G287" s="84" t="b">
        <v>0</v>
      </c>
    </row>
    <row r="288" spans="1:7" ht="15">
      <c r="A288" s="84" t="s">
        <v>252</v>
      </c>
      <c r="B288" s="84">
        <v>2</v>
      </c>
      <c r="C288" s="123">
        <v>0.00633747359292592</v>
      </c>
      <c r="D288" s="84" t="s">
        <v>1186</v>
      </c>
      <c r="E288" s="84" t="b">
        <v>0</v>
      </c>
      <c r="F288" s="84" t="b">
        <v>0</v>
      </c>
      <c r="G288" s="84" t="b">
        <v>0</v>
      </c>
    </row>
    <row r="289" spans="1:7" ht="15">
      <c r="A289" s="84" t="s">
        <v>1710</v>
      </c>
      <c r="B289" s="84">
        <v>2</v>
      </c>
      <c r="C289" s="123">
        <v>0.00633747359292592</v>
      </c>
      <c r="D289" s="84" t="s">
        <v>1186</v>
      </c>
      <c r="E289" s="84" t="b">
        <v>0</v>
      </c>
      <c r="F289" s="84" t="b">
        <v>0</v>
      </c>
      <c r="G289" s="84" t="b">
        <v>0</v>
      </c>
    </row>
    <row r="290" spans="1:7" ht="15">
      <c r="A290" s="84" t="s">
        <v>1775</v>
      </c>
      <c r="B290" s="84">
        <v>2</v>
      </c>
      <c r="C290" s="123">
        <v>0.00633747359292592</v>
      </c>
      <c r="D290" s="84" t="s">
        <v>1186</v>
      </c>
      <c r="E290" s="84" t="b">
        <v>0</v>
      </c>
      <c r="F290" s="84" t="b">
        <v>0</v>
      </c>
      <c r="G290" s="84" t="b">
        <v>0</v>
      </c>
    </row>
    <row r="291" spans="1:7" ht="15">
      <c r="A291" s="84" t="s">
        <v>1719</v>
      </c>
      <c r="B291" s="84">
        <v>2</v>
      </c>
      <c r="C291" s="123">
        <v>0.00633747359292592</v>
      </c>
      <c r="D291" s="84" t="s">
        <v>1186</v>
      </c>
      <c r="E291" s="84" t="b">
        <v>0</v>
      </c>
      <c r="F291" s="84" t="b">
        <v>0</v>
      </c>
      <c r="G291" s="84" t="b">
        <v>0</v>
      </c>
    </row>
    <row r="292" spans="1:7" ht="15">
      <c r="A292" s="84" t="s">
        <v>1303</v>
      </c>
      <c r="B292" s="84">
        <v>2</v>
      </c>
      <c r="C292" s="123">
        <v>0.00633747359292592</v>
      </c>
      <c r="D292" s="84" t="s">
        <v>1186</v>
      </c>
      <c r="E292" s="84" t="b">
        <v>0</v>
      </c>
      <c r="F292" s="84" t="b">
        <v>0</v>
      </c>
      <c r="G292" s="84" t="b">
        <v>0</v>
      </c>
    </row>
    <row r="293" spans="1:7" ht="15">
      <c r="A293" s="84" t="s">
        <v>1711</v>
      </c>
      <c r="B293" s="84">
        <v>2</v>
      </c>
      <c r="C293" s="123">
        <v>0.00633747359292592</v>
      </c>
      <c r="D293" s="84" t="s">
        <v>1186</v>
      </c>
      <c r="E293" s="84" t="b">
        <v>0</v>
      </c>
      <c r="F293" s="84" t="b">
        <v>0</v>
      </c>
      <c r="G293" s="84" t="b">
        <v>0</v>
      </c>
    </row>
    <row r="294" spans="1:7" ht="15">
      <c r="A294" s="84" t="s">
        <v>1712</v>
      </c>
      <c r="B294" s="84">
        <v>2</v>
      </c>
      <c r="C294" s="123">
        <v>0.00633747359292592</v>
      </c>
      <c r="D294" s="84" t="s">
        <v>1186</v>
      </c>
      <c r="E294" s="84" t="b">
        <v>0</v>
      </c>
      <c r="F294" s="84" t="b">
        <v>0</v>
      </c>
      <c r="G294" s="84" t="b">
        <v>0</v>
      </c>
    </row>
    <row r="295" spans="1:7" ht="15">
      <c r="A295" s="84" t="s">
        <v>1673</v>
      </c>
      <c r="B295" s="84">
        <v>2</v>
      </c>
      <c r="C295" s="123">
        <v>0.00633747359292592</v>
      </c>
      <c r="D295" s="84" t="s">
        <v>1186</v>
      </c>
      <c r="E295" s="84" t="b">
        <v>0</v>
      </c>
      <c r="F295" s="84" t="b">
        <v>0</v>
      </c>
      <c r="G295" s="84" t="b">
        <v>0</v>
      </c>
    </row>
    <row r="296" spans="1:7" ht="15">
      <c r="A296" s="84" t="s">
        <v>1713</v>
      </c>
      <c r="B296" s="84">
        <v>2</v>
      </c>
      <c r="C296" s="123">
        <v>0.00633747359292592</v>
      </c>
      <c r="D296" s="84" t="s">
        <v>1186</v>
      </c>
      <c r="E296" s="84" t="b">
        <v>0</v>
      </c>
      <c r="F296" s="84" t="b">
        <v>0</v>
      </c>
      <c r="G296" s="84" t="b">
        <v>0</v>
      </c>
    </row>
    <row r="297" spans="1:7" ht="15">
      <c r="A297" s="84" t="s">
        <v>1674</v>
      </c>
      <c r="B297" s="84">
        <v>2</v>
      </c>
      <c r="C297" s="123">
        <v>0.00633747359292592</v>
      </c>
      <c r="D297" s="84" t="s">
        <v>1186</v>
      </c>
      <c r="E297" s="84" t="b">
        <v>0</v>
      </c>
      <c r="F297" s="84" t="b">
        <v>1</v>
      </c>
      <c r="G297" s="84" t="b">
        <v>0</v>
      </c>
    </row>
    <row r="298" spans="1:7" ht="15">
      <c r="A298" s="84" t="s">
        <v>1783</v>
      </c>
      <c r="B298" s="84">
        <v>2</v>
      </c>
      <c r="C298" s="123">
        <v>0.0079218419911574</v>
      </c>
      <c r="D298" s="84" t="s">
        <v>1186</v>
      </c>
      <c r="E298" s="84" t="b">
        <v>0</v>
      </c>
      <c r="F298" s="84" t="b">
        <v>0</v>
      </c>
      <c r="G298" s="84" t="b">
        <v>0</v>
      </c>
    </row>
    <row r="299" spans="1:7" ht="15">
      <c r="A299" s="84" t="s">
        <v>1768</v>
      </c>
      <c r="B299" s="84">
        <v>2</v>
      </c>
      <c r="C299" s="123">
        <v>0.00633747359292592</v>
      </c>
      <c r="D299" s="84" t="s">
        <v>1186</v>
      </c>
      <c r="E299" s="84" t="b">
        <v>1</v>
      </c>
      <c r="F299" s="84" t="b">
        <v>0</v>
      </c>
      <c r="G299" s="84" t="b">
        <v>0</v>
      </c>
    </row>
    <row r="300" spans="1:7" ht="15">
      <c r="A300" s="84" t="s">
        <v>1769</v>
      </c>
      <c r="B300" s="84">
        <v>2</v>
      </c>
      <c r="C300" s="123">
        <v>0.00633747359292592</v>
      </c>
      <c r="D300" s="84" t="s">
        <v>1186</v>
      </c>
      <c r="E300" s="84" t="b">
        <v>0</v>
      </c>
      <c r="F300" s="84" t="b">
        <v>0</v>
      </c>
      <c r="G300" s="84" t="b">
        <v>0</v>
      </c>
    </row>
    <row r="301" spans="1:7" ht="15">
      <c r="A301" s="84" t="s">
        <v>1770</v>
      </c>
      <c r="B301" s="84">
        <v>2</v>
      </c>
      <c r="C301" s="123">
        <v>0.00633747359292592</v>
      </c>
      <c r="D301" s="84" t="s">
        <v>1186</v>
      </c>
      <c r="E301" s="84" t="b">
        <v>0</v>
      </c>
      <c r="F301" s="84" t="b">
        <v>0</v>
      </c>
      <c r="G301" s="84" t="b">
        <v>0</v>
      </c>
    </row>
    <row r="302" spans="1:7" ht="15">
      <c r="A302" s="84" t="s">
        <v>1771</v>
      </c>
      <c r="B302" s="84">
        <v>2</v>
      </c>
      <c r="C302" s="123">
        <v>0.00633747359292592</v>
      </c>
      <c r="D302" s="84" t="s">
        <v>1186</v>
      </c>
      <c r="E302" s="84" t="b">
        <v>0</v>
      </c>
      <c r="F302" s="84" t="b">
        <v>0</v>
      </c>
      <c r="G302" s="84" t="b">
        <v>0</v>
      </c>
    </row>
    <row r="303" spans="1:7" ht="15">
      <c r="A303" s="84" t="s">
        <v>1772</v>
      </c>
      <c r="B303" s="84">
        <v>2</v>
      </c>
      <c r="C303" s="123">
        <v>0.00633747359292592</v>
      </c>
      <c r="D303" s="84" t="s">
        <v>1186</v>
      </c>
      <c r="E303" s="84" t="b">
        <v>0</v>
      </c>
      <c r="F303" s="84" t="b">
        <v>0</v>
      </c>
      <c r="G303" s="84" t="b">
        <v>0</v>
      </c>
    </row>
    <row r="304" spans="1:7" ht="15">
      <c r="A304" s="84" t="s">
        <v>1322</v>
      </c>
      <c r="B304" s="84">
        <v>2</v>
      </c>
      <c r="C304" s="123">
        <v>0.00633747359292592</v>
      </c>
      <c r="D304" s="84" t="s">
        <v>1186</v>
      </c>
      <c r="E304" s="84" t="b">
        <v>0</v>
      </c>
      <c r="F304" s="84" t="b">
        <v>0</v>
      </c>
      <c r="G304" s="84" t="b">
        <v>0</v>
      </c>
    </row>
    <row r="305" spans="1:7" ht="15">
      <c r="A305" s="84" t="s">
        <v>1773</v>
      </c>
      <c r="B305" s="84">
        <v>2</v>
      </c>
      <c r="C305" s="123">
        <v>0.00633747359292592</v>
      </c>
      <c r="D305" s="84" t="s">
        <v>1186</v>
      </c>
      <c r="E305" s="84" t="b">
        <v>0</v>
      </c>
      <c r="F305" s="84" t="b">
        <v>0</v>
      </c>
      <c r="G305" s="84" t="b">
        <v>0</v>
      </c>
    </row>
    <row r="306" spans="1:7" ht="15">
      <c r="A306" s="84" t="s">
        <v>270</v>
      </c>
      <c r="B306" s="84">
        <v>2</v>
      </c>
      <c r="C306" s="123">
        <v>0.00633747359292592</v>
      </c>
      <c r="D306" s="84" t="s">
        <v>1186</v>
      </c>
      <c r="E306" s="84" t="b">
        <v>0</v>
      </c>
      <c r="F306" s="84" t="b">
        <v>0</v>
      </c>
      <c r="G306" s="84" t="b">
        <v>0</v>
      </c>
    </row>
    <row r="307" spans="1:7" ht="15">
      <c r="A307" s="84" t="s">
        <v>269</v>
      </c>
      <c r="B307" s="84">
        <v>2</v>
      </c>
      <c r="C307" s="123">
        <v>0.00633747359292592</v>
      </c>
      <c r="D307" s="84" t="s">
        <v>1186</v>
      </c>
      <c r="E307" s="84" t="b">
        <v>0</v>
      </c>
      <c r="F307" s="84" t="b">
        <v>0</v>
      </c>
      <c r="G307" s="84" t="b">
        <v>0</v>
      </c>
    </row>
    <row r="308" spans="1:7" ht="15">
      <c r="A308" s="84" t="s">
        <v>1293</v>
      </c>
      <c r="B308" s="84">
        <v>18</v>
      </c>
      <c r="C308" s="123">
        <v>0.010744261874125938</v>
      </c>
      <c r="D308" s="84" t="s">
        <v>1187</v>
      </c>
      <c r="E308" s="84" t="b">
        <v>0</v>
      </c>
      <c r="F308" s="84" t="b">
        <v>0</v>
      </c>
      <c r="G308" s="84" t="b">
        <v>0</v>
      </c>
    </row>
    <row r="309" spans="1:7" ht="15">
      <c r="A309" s="84" t="s">
        <v>239</v>
      </c>
      <c r="B309" s="84">
        <v>16</v>
      </c>
      <c r="C309" s="123">
        <v>0.011909072748958215</v>
      </c>
      <c r="D309" s="84" t="s">
        <v>1187</v>
      </c>
      <c r="E309" s="84" t="b">
        <v>0</v>
      </c>
      <c r="F309" s="84" t="b">
        <v>0</v>
      </c>
      <c r="G309" s="84" t="b">
        <v>0</v>
      </c>
    </row>
    <row r="310" spans="1:7" ht="15">
      <c r="A310" s="84" t="s">
        <v>1294</v>
      </c>
      <c r="B310" s="84">
        <v>10</v>
      </c>
      <c r="C310" s="123">
        <v>0.013325590717549166</v>
      </c>
      <c r="D310" s="84" t="s">
        <v>1187</v>
      </c>
      <c r="E310" s="84" t="b">
        <v>0</v>
      </c>
      <c r="F310" s="84" t="b">
        <v>0</v>
      </c>
      <c r="G310" s="84" t="b">
        <v>0</v>
      </c>
    </row>
    <row r="311" spans="1:7" ht="15">
      <c r="A311" s="84" t="s">
        <v>1296</v>
      </c>
      <c r="B311" s="84">
        <v>9</v>
      </c>
      <c r="C311" s="123">
        <v>0.013179825349097063</v>
      </c>
      <c r="D311" s="84" t="s">
        <v>1187</v>
      </c>
      <c r="E311" s="84" t="b">
        <v>1</v>
      </c>
      <c r="F311" s="84" t="b">
        <v>0</v>
      </c>
      <c r="G311" s="84" t="b">
        <v>0</v>
      </c>
    </row>
    <row r="312" spans="1:7" ht="15">
      <c r="A312" s="84" t="s">
        <v>1300</v>
      </c>
      <c r="B312" s="84">
        <v>8</v>
      </c>
      <c r="C312" s="123">
        <v>0.01289470918517608</v>
      </c>
      <c r="D312" s="84" t="s">
        <v>1187</v>
      </c>
      <c r="E312" s="84" t="b">
        <v>0</v>
      </c>
      <c r="F312" s="84" t="b">
        <v>0</v>
      </c>
      <c r="G312" s="84" t="b">
        <v>0</v>
      </c>
    </row>
    <row r="313" spans="1:7" ht="15">
      <c r="A313" s="84" t="s">
        <v>1274</v>
      </c>
      <c r="B313" s="84">
        <v>7</v>
      </c>
      <c r="C313" s="123">
        <v>0.012452736902573184</v>
      </c>
      <c r="D313" s="84" t="s">
        <v>1187</v>
      </c>
      <c r="E313" s="84" t="b">
        <v>0</v>
      </c>
      <c r="F313" s="84" t="b">
        <v>0</v>
      </c>
      <c r="G313" s="84" t="b">
        <v>0</v>
      </c>
    </row>
    <row r="314" spans="1:7" ht="15">
      <c r="A314" s="84" t="s">
        <v>1301</v>
      </c>
      <c r="B314" s="84">
        <v>6</v>
      </c>
      <c r="C314" s="123">
        <v>0.011831355864818083</v>
      </c>
      <c r="D314" s="84" t="s">
        <v>1187</v>
      </c>
      <c r="E314" s="84" t="b">
        <v>0</v>
      </c>
      <c r="F314" s="84" t="b">
        <v>0</v>
      </c>
      <c r="G314" s="84" t="b">
        <v>0</v>
      </c>
    </row>
    <row r="315" spans="1:7" ht="15">
      <c r="A315" s="84" t="s">
        <v>1302</v>
      </c>
      <c r="B315" s="84">
        <v>5</v>
      </c>
      <c r="C315" s="123">
        <v>0.01100040336546019</v>
      </c>
      <c r="D315" s="84" t="s">
        <v>1187</v>
      </c>
      <c r="E315" s="84" t="b">
        <v>1</v>
      </c>
      <c r="F315" s="84" t="b">
        <v>0</v>
      </c>
      <c r="G315" s="84" t="b">
        <v>0</v>
      </c>
    </row>
    <row r="316" spans="1:7" ht="15">
      <c r="A316" s="84" t="s">
        <v>1303</v>
      </c>
      <c r="B316" s="84">
        <v>5</v>
      </c>
      <c r="C316" s="123">
        <v>0.01100040336546019</v>
      </c>
      <c r="D316" s="84" t="s">
        <v>1187</v>
      </c>
      <c r="E316" s="84" t="b">
        <v>0</v>
      </c>
      <c r="F316" s="84" t="b">
        <v>0</v>
      </c>
      <c r="G316" s="84" t="b">
        <v>0</v>
      </c>
    </row>
    <row r="317" spans="1:7" ht="15">
      <c r="A317" s="84" t="s">
        <v>1304</v>
      </c>
      <c r="B317" s="84">
        <v>5</v>
      </c>
      <c r="C317" s="123">
        <v>0.01100040336546019</v>
      </c>
      <c r="D317" s="84" t="s">
        <v>1187</v>
      </c>
      <c r="E317" s="84" t="b">
        <v>0</v>
      </c>
      <c r="F317" s="84" t="b">
        <v>0</v>
      </c>
      <c r="G317" s="84" t="b">
        <v>0</v>
      </c>
    </row>
    <row r="318" spans="1:7" ht="15">
      <c r="A318" s="84" t="s">
        <v>1637</v>
      </c>
      <c r="B318" s="84">
        <v>5</v>
      </c>
      <c r="C318" s="123">
        <v>0.014197071227367342</v>
      </c>
      <c r="D318" s="84" t="s">
        <v>1187</v>
      </c>
      <c r="E318" s="84" t="b">
        <v>1</v>
      </c>
      <c r="F318" s="84" t="b">
        <v>0</v>
      </c>
      <c r="G318" s="84" t="b">
        <v>0</v>
      </c>
    </row>
    <row r="319" spans="1:7" ht="15">
      <c r="A319" s="84" t="s">
        <v>1340</v>
      </c>
      <c r="B319" s="84">
        <v>4</v>
      </c>
      <c r="C319" s="123">
        <v>0.009917440997936526</v>
      </c>
      <c r="D319" s="84" t="s">
        <v>1187</v>
      </c>
      <c r="E319" s="84" t="b">
        <v>0</v>
      </c>
      <c r="F319" s="84" t="b">
        <v>0</v>
      </c>
      <c r="G319" s="84" t="b">
        <v>0</v>
      </c>
    </row>
    <row r="320" spans="1:7" ht="15">
      <c r="A320" s="84" t="s">
        <v>1341</v>
      </c>
      <c r="B320" s="84">
        <v>4</v>
      </c>
      <c r="C320" s="123">
        <v>0.009917440997936526</v>
      </c>
      <c r="D320" s="84" t="s">
        <v>1187</v>
      </c>
      <c r="E320" s="84" t="b">
        <v>0</v>
      </c>
      <c r="F320" s="84" t="b">
        <v>0</v>
      </c>
      <c r="G320" s="84" t="b">
        <v>0</v>
      </c>
    </row>
    <row r="321" spans="1:7" ht="15">
      <c r="A321" s="84" t="s">
        <v>1630</v>
      </c>
      <c r="B321" s="84">
        <v>4</v>
      </c>
      <c r="C321" s="123">
        <v>0.009917440997936526</v>
      </c>
      <c r="D321" s="84" t="s">
        <v>1187</v>
      </c>
      <c r="E321" s="84" t="b">
        <v>0</v>
      </c>
      <c r="F321" s="84" t="b">
        <v>0</v>
      </c>
      <c r="G321" s="84" t="b">
        <v>0</v>
      </c>
    </row>
    <row r="322" spans="1:7" ht="15">
      <c r="A322" s="84" t="s">
        <v>1661</v>
      </c>
      <c r="B322" s="84">
        <v>4</v>
      </c>
      <c r="C322" s="123">
        <v>0.009917440997936526</v>
      </c>
      <c r="D322" s="84" t="s">
        <v>1187</v>
      </c>
      <c r="E322" s="84" t="b">
        <v>0</v>
      </c>
      <c r="F322" s="84" t="b">
        <v>0</v>
      </c>
      <c r="G322" s="84" t="b">
        <v>0</v>
      </c>
    </row>
    <row r="323" spans="1:7" ht="15">
      <c r="A323" s="84" t="s">
        <v>1662</v>
      </c>
      <c r="B323" s="84">
        <v>4</v>
      </c>
      <c r="C323" s="123">
        <v>0.009917440997936526</v>
      </c>
      <c r="D323" s="84" t="s">
        <v>1187</v>
      </c>
      <c r="E323" s="84" t="b">
        <v>0</v>
      </c>
      <c r="F323" s="84" t="b">
        <v>0</v>
      </c>
      <c r="G323" s="84" t="b">
        <v>0</v>
      </c>
    </row>
    <row r="324" spans="1:7" ht="15">
      <c r="A324" s="84" t="s">
        <v>1663</v>
      </c>
      <c r="B324" s="84">
        <v>4</v>
      </c>
      <c r="C324" s="123">
        <v>0.009917440997936526</v>
      </c>
      <c r="D324" s="84" t="s">
        <v>1187</v>
      </c>
      <c r="E324" s="84" t="b">
        <v>0</v>
      </c>
      <c r="F324" s="84" t="b">
        <v>0</v>
      </c>
      <c r="G324" s="84" t="b">
        <v>0</v>
      </c>
    </row>
    <row r="325" spans="1:7" ht="15">
      <c r="A325" s="84" t="s">
        <v>1664</v>
      </c>
      <c r="B325" s="84">
        <v>4</v>
      </c>
      <c r="C325" s="123">
        <v>0.009917440997936526</v>
      </c>
      <c r="D325" s="84" t="s">
        <v>1187</v>
      </c>
      <c r="E325" s="84" t="b">
        <v>0</v>
      </c>
      <c r="F325" s="84" t="b">
        <v>0</v>
      </c>
      <c r="G325" s="84" t="b">
        <v>0</v>
      </c>
    </row>
    <row r="326" spans="1:7" ht="15">
      <c r="A326" s="84" t="s">
        <v>1655</v>
      </c>
      <c r="B326" s="84">
        <v>4</v>
      </c>
      <c r="C326" s="123">
        <v>0.009917440997936526</v>
      </c>
      <c r="D326" s="84" t="s">
        <v>1187</v>
      </c>
      <c r="E326" s="84" t="b">
        <v>0</v>
      </c>
      <c r="F326" s="84" t="b">
        <v>0</v>
      </c>
      <c r="G326" s="84" t="b">
        <v>0</v>
      </c>
    </row>
    <row r="327" spans="1:7" ht="15">
      <c r="A327" s="84" t="s">
        <v>1636</v>
      </c>
      <c r="B327" s="84">
        <v>4</v>
      </c>
      <c r="C327" s="123">
        <v>0.009917440997936526</v>
      </c>
      <c r="D327" s="84" t="s">
        <v>1187</v>
      </c>
      <c r="E327" s="84" t="b">
        <v>0</v>
      </c>
      <c r="F327" s="84" t="b">
        <v>0</v>
      </c>
      <c r="G327" s="84" t="b">
        <v>0</v>
      </c>
    </row>
    <row r="328" spans="1:7" ht="15">
      <c r="A328" s="84" t="s">
        <v>266</v>
      </c>
      <c r="B328" s="84">
        <v>4</v>
      </c>
      <c r="C328" s="123">
        <v>0.009917440997936526</v>
      </c>
      <c r="D328" s="84" t="s">
        <v>1187</v>
      </c>
      <c r="E328" s="84" t="b">
        <v>0</v>
      </c>
      <c r="F328" s="84" t="b">
        <v>0</v>
      </c>
      <c r="G328" s="84" t="b">
        <v>0</v>
      </c>
    </row>
    <row r="329" spans="1:7" ht="15">
      <c r="A329" s="84" t="s">
        <v>1295</v>
      </c>
      <c r="B329" s="84">
        <v>4</v>
      </c>
      <c r="C329" s="123">
        <v>0.009917440997936526</v>
      </c>
      <c r="D329" s="84" t="s">
        <v>1187</v>
      </c>
      <c r="E329" s="84" t="b">
        <v>0</v>
      </c>
      <c r="F329" s="84" t="b">
        <v>0</v>
      </c>
      <c r="G329" s="84" t="b">
        <v>0</v>
      </c>
    </row>
    <row r="330" spans="1:7" ht="15">
      <c r="A330" s="84" t="s">
        <v>1692</v>
      </c>
      <c r="B330" s="84">
        <v>3</v>
      </c>
      <c r="C330" s="123">
        <v>0.008518242736420406</v>
      </c>
      <c r="D330" s="84" t="s">
        <v>1187</v>
      </c>
      <c r="E330" s="84" t="b">
        <v>0</v>
      </c>
      <c r="F330" s="84" t="b">
        <v>0</v>
      </c>
      <c r="G330" s="84" t="b">
        <v>0</v>
      </c>
    </row>
    <row r="331" spans="1:7" ht="15">
      <c r="A331" s="84" t="s">
        <v>1658</v>
      </c>
      <c r="B331" s="84">
        <v>3</v>
      </c>
      <c r="C331" s="123">
        <v>0.008518242736420406</v>
      </c>
      <c r="D331" s="84" t="s">
        <v>1187</v>
      </c>
      <c r="E331" s="84" t="b">
        <v>0</v>
      </c>
      <c r="F331" s="84" t="b">
        <v>0</v>
      </c>
      <c r="G331" s="84" t="b">
        <v>0</v>
      </c>
    </row>
    <row r="332" spans="1:7" ht="15">
      <c r="A332" s="84" t="s">
        <v>1638</v>
      </c>
      <c r="B332" s="84">
        <v>3</v>
      </c>
      <c r="C332" s="123">
        <v>0.008518242736420406</v>
      </c>
      <c r="D332" s="84" t="s">
        <v>1187</v>
      </c>
      <c r="E332" s="84" t="b">
        <v>0</v>
      </c>
      <c r="F332" s="84" t="b">
        <v>0</v>
      </c>
      <c r="G332" s="84" t="b">
        <v>0</v>
      </c>
    </row>
    <row r="333" spans="1:7" ht="15">
      <c r="A333" s="84" t="s">
        <v>1693</v>
      </c>
      <c r="B333" s="84">
        <v>3</v>
      </c>
      <c r="C333" s="123">
        <v>0.008518242736420406</v>
      </c>
      <c r="D333" s="84" t="s">
        <v>1187</v>
      </c>
      <c r="E333" s="84" t="b">
        <v>0</v>
      </c>
      <c r="F333" s="84" t="b">
        <v>0</v>
      </c>
      <c r="G333" s="84" t="b">
        <v>0</v>
      </c>
    </row>
    <row r="334" spans="1:7" ht="15">
      <c r="A334" s="84" t="s">
        <v>1694</v>
      </c>
      <c r="B334" s="84">
        <v>3</v>
      </c>
      <c r="C334" s="123">
        <v>0.008518242736420406</v>
      </c>
      <c r="D334" s="84" t="s">
        <v>1187</v>
      </c>
      <c r="E334" s="84" t="b">
        <v>0</v>
      </c>
      <c r="F334" s="84" t="b">
        <v>0</v>
      </c>
      <c r="G334" s="84" t="b">
        <v>0</v>
      </c>
    </row>
    <row r="335" spans="1:7" ht="15">
      <c r="A335" s="84" t="s">
        <v>1659</v>
      </c>
      <c r="B335" s="84">
        <v>3</v>
      </c>
      <c r="C335" s="123">
        <v>0.008518242736420406</v>
      </c>
      <c r="D335" s="84" t="s">
        <v>1187</v>
      </c>
      <c r="E335" s="84" t="b">
        <v>0</v>
      </c>
      <c r="F335" s="84" t="b">
        <v>0</v>
      </c>
      <c r="G335" s="84" t="b">
        <v>0</v>
      </c>
    </row>
    <row r="336" spans="1:7" ht="15">
      <c r="A336" s="84" t="s">
        <v>1668</v>
      </c>
      <c r="B336" s="84">
        <v>3</v>
      </c>
      <c r="C336" s="123">
        <v>0.008518242736420406</v>
      </c>
      <c r="D336" s="84" t="s">
        <v>1187</v>
      </c>
      <c r="E336" s="84" t="b">
        <v>0</v>
      </c>
      <c r="F336" s="84" t="b">
        <v>0</v>
      </c>
      <c r="G336" s="84" t="b">
        <v>0</v>
      </c>
    </row>
    <row r="337" spans="1:7" ht="15">
      <c r="A337" s="84" t="s">
        <v>1669</v>
      </c>
      <c r="B337" s="84">
        <v>3</v>
      </c>
      <c r="C337" s="123">
        <v>0.008518242736420406</v>
      </c>
      <c r="D337" s="84" t="s">
        <v>1187</v>
      </c>
      <c r="E337" s="84" t="b">
        <v>0</v>
      </c>
      <c r="F337" s="84" t="b">
        <v>0</v>
      </c>
      <c r="G337" s="84" t="b">
        <v>0</v>
      </c>
    </row>
    <row r="338" spans="1:7" ht="15">
      <c r="A338" s="84" t="s">
        <v>1670</v>
      </c>
      <c r="B338" s="84">
        <v>3</v>
      </c>
      <c r="C338" s="123">
        <v>0.008518242736420406</v>
      </c>
      <c r="D338" s="84" t="s">
        <v>1187</v>
      </c>
      <c r="E338" s="84" t="b">
        <v>0</v>
      </c>
      <c r="F338" s="84" t="b">
        <v>0</v>
      </c>
      <c r="G338" s="84" t="b">
        <v>0</v>
      </c>
    </row>
    <row r="339" spans="1:7" ht="15">
      <c r="A339" s="84" t="s">
        <v>1671</v>
      </c>
      <c r="B339" s="84">
        <v>3</v>
      </c>
      <c r="C339" s="123">
        <v>0.008518242736420406</v>
      </c>
      <c r="D339" s="84" t="s">
        <v>1187</v>
      </c>
      <c r="E339" s="84" t="b">
        <v>0</v>
      </c>
      <c r="F339" s="84" t="b">
        <v>0</v>
      </c>
      <c r="G339" s="84" t="b">
        <v>0</v>
      </c>
    </row>
    <row r="340" spans="1:7" ht="15">
      <c r="A340" s="84" t="s">
        <v>366</v>
      </c>
      <c r="B340" s="84">
        <v>3</v>
      </c>
      <c r="C340" s="123">
        <v>0.008518242736420406</v>
      </c>
      <c r="D340" s="84" t="s">
        <v>1187</v>
      </c>
      <c r="E340" s="84" t="b">
        <v>0</v>
      </c>
      <c r="F340" s="84" t="b">
        <v>0</v>
      </c>
      <c r="G340" s="84" t="b">
        <v>0</v>
      </c>
    </row>
    <row r="341" spans="1:7" ht="15">
      <c r="A341" s="84" t="s">
        <v>1334</v>
      </c>
      <c r="B341" s="84">
        <v>3</v>
      </c>
      <c r="C341" s="123">
        <v>0.008518242736420406</v>
      </c>
      <c r="D341" s="84" t="s">
        <v>1187</v>
      </c>
      <c r="E341" s="84" t="b">
        <v>0</v>
      </c>
      <c r="F341" s="84" t="b">
        <v>0</v>
      </c>
      <c r="G341" s="84" t="b">
        <v>0</v>
      </c>
    </row>
    <row r="342" spans="1:7" ht="15">
      <c r="A342" s="84" t="s">
        <v>1347</v>
      </c>
      <c r="B342" s="84">
        <v>3</v>
      </c>
      <c r="C342" s="123">
        <v>0.008518242736420406</v>
      </c>
      <c r="D342" s="84" t="s">
        <v>1187</v>
      </c>
      <c r="E342" s="84" t="b">
        <v>1</v>
      </c>
      <c r="F342" s="84" t="b">
        <v>0</v>
      </c>
      <c r="G342" s="84" t="b">
        <v>0</v>
      </c>
    </row>
    <row r="343" spans="1:7" ht="15">
      <c r="A343" s="84" t="s">
        <v>1682</v>
      </c>
      <c r="B343" s="84">
        <v>3</v>
      </c>
      <c r="C343" s="123">
        <v>0.008518242736420406</v>
      </c>
      <c r="D343" s="84" t="s">
        <v>1187</v>
      </c>
      <c r="E343" s="84" t="b">
        <v>0</v>
      </c>
      <c r="F343" s="84" t="b">
        <v>0</v>
      </c>
      <c r="G343" s="84" t="b">
        <v>0</v>
      </c>
    </row>
    <row r="344" spans="1:7" ht="15">
      <c r="A344" s="84" t="s">
        <v>259</v>
      </c>
      <c r="B344" s="84">
        <v>2</v>
      </c>
      <c r="C344" s="123">
        <v>0.0066937637016425055</v>
      </c>
      <c r="D344" s="84" t="s">
        <v>1187</v>
      </c>
      <c r="E344" s="84" t="b">
        <v>0</v>
      </c>
      <c r="F344" s="84" t="b">
        <v>0</v>
      </c>
      <c r="G344" s="84" t="b">
        <v>0</v>
      </c>
    </row>
    <row r="345" spans="1:7" ht="15">
      <c r="A345" s="84" t="s">
        <v>1708</v>
      </c>
      <c r="B345" s="84">
        <v>2</v>
      </c>
      <c r="C345" s="123">
        <v>0.0066937637016425055</v>
      </c>
      <c r="D345" s="84" t="s">
        <v>1187</v>
      </c>
      <c r="E345" s="84" t="b">
        <v>0</v>
      </c>
      <c r="F345" s="84" t="b">
        <v>0</v>
      </c>
      <c r="G345" s="84" t="b">
        <v>0</v>
      </c>
    </row>
    <row r="346" spans="1:7" ht="15">
      <c r="A346" s="84" t="s">
        <v>1644</v>
      </c>
      <c r="B346" s="84">
        <v>2</v>
      </c>
      <c r="C346" s="123">
        <v>0.0066937637016425055</v>
      </c>
      <c r="D346" s="84" t="s">
        <v>1187</v>
      </c>
      <c r="E346" s="84" t="b">
        <v>0</v>
      </c>
      <c r="F346" s="84" t="b">
        <v>0</v>
      </c>
      <c r="G346" s="84" t="b">
        <v>0</v>
      </c>
    </row>
    <row r="347" spans="1:7" ht="15">
      <c r="A347" s="84" t="s">
        <v>1721</v>
      </c>
      <c r="B347" s="84">
        <v>2</v>
      </c>
      <c r="C347" s="123">
        <v>0.0066937637016425055</v>
      </c>
      <c r="D347" s="84" t="s">
        <v>1187</v>
      </c>
      <c r="E347" s="84" t="b">
        <v>0</v>
      </c>
      <c r="F347" s="84" t="b">
        <v>0</v>
      </c>
      <c r="G347" s="84" t="b">
        <v>0</v>
      </c>
    </row>
    <row r="348" spans="1:7" ht="15">
      <c r="A348" s="84" t="s">
        <v>1688</v>
      </c>
      <c r="B348" s="84">
        <v>2</v>
      </c>
      <c r="C348" s="123">
        <v>0.0066937637016425055</v>
      </c>
      <c r="D348" s="84" t="s">
        <v>1187</v>
      </c>
      <c r="E348" s="84" t="b">
        <v>0</v>
      </c>
      <c r="F348" s="84" t="b">
        <v>0</v>
      </c>
      <c r="G348" s="84" t="b">
        <v>0</v>
      </c>
    </row>
    <row r="349" spans="1:7" ht="15">
      <c r="A349" s="84" t="s">
        <v>1689</v>
      </c>
      <c r="B349" s="84">
        <v>2</v>
      </c>
      <c r="C349" s="123">
        <v>0.0066937637016425055</v>
      </c>
      <c r="D349" s="84" t="s">
        <v>1187</v>
      </c>
      <c r="E349" s="84" t="b">
        <v>0</v>
      </c>
      <c r="F349" s="84" t="b">
        <v>0</v>
      </c>
      <c r="G349" s="84" t="b">
        <v>0</v>
      </c>
    </row>
    <row r="350" spans="1:7" ht="15">
      <c r="A350" s="84" t="s">
        <v>1665</v>
      </c>
      <c r="B350" s="84">
        <v>2</v>
      </c>
      <c r="C350" s="123">
        <v>0.0066937637016425055</v>
      </c>
      <c r="D350" s="84" t="s">
        <v>1187</v>
      </c>
      <c r="E350" s="84" t="b">
        <v>0</v>
      </c>
      <c r="F350" s="84" t="b">
        <v>0</v>
      </c>
      <c r="G350" s="84" t="b">
        <v>0</v>
      </c>
    </row>
    <row r="351" spans="1:7" ht="15">
      <c r="A351" s="84" t="s">
        <v>1690</v>
      </c>
      <c r="B351" s="84">
        <v>2</v>
      </c>
      <c r="C351" s="123">
        <v>0.0066937637016425055</v>
      </c>
      <c r="D351" s="84" t="s">
        <v>1187</v>
      </c>
      <c r="E351" s="84" t="b">
        <v>0</v>
      </c>
      <c r="F351" s="84" t="b">
        <v>0</v>
      </c>
      <c r="G351" s="84" t="b">
        <v>0</v>
      </c>
    </row>
    <row r="352" spans="1:7" ht="15">
      <c r="A352" s="84" t="s">
        <v>1657</v>
      </c>
      <c r="B352" s="84">
        <v>2</v>
      </c>
      <c r="C352" s="123">
        <v>0.0066937637016425055</v>
      </c>
      <c r="D352" s="84" t="s">
        <v>1187</v>
      </c>
      <c r="E352" s="84" t="b">
        <v>0</v>
      </c>
      <c r="F352" s="84" t="b">
        <v>0</v>
      </c>
      <c r="G352" s="84" t="b">
        <v>0</v>
      </c>
    </row>
    <row r="353" spans="1:7" ht="15">
      <c r="A353" s="84" t="s">
        <v>1642</v>
      </c>
      <c r="B353" s="84">
        <v>2</v>
      </c>
      <c r="C353" s="123">
        <v>0.0066937637016425055</v>
      </c>
      <c r="D353" s="84" t="s">
        <v>1187</v>
      </c>
      <c r="E353" s="84" t="b">
        <v>0</v>
      </c>
      <c r="F353" s="84" t="b">
        <v>0</v>
      </c>
      <c r="G353" s="84" t="b">
        <v>0</v>
      </c>
    </row>
    <row r="354" spans="1:7" ht="15">
      <c r="A354" s="84" t="s">
        <v>1691</v>
      </c>
      <c r="B354" s="84">
        <v>2</v>
      </c>
      <c r="C354" s="123">
        <v>0.0066937637016425055</v>
      </c>
      <c r="D354" s="84" t="s">
        <v>1187</v>
      </c>
      <c r="E354" s="84" t="b">
        <v>0</v>
      </c>
      <c r="F354" s="84" t="b">
        <v>0</v>
      </c>
      <c r="G354" s="84" t="b">
        <v>0</v>
      </c>
    </row>
    <row r="355" spans="1:7" ht="15">
      <c r="A355" s="84" t="s">
        <v>1640</v>
      </c>
      <c r="B355" s="84">
        <v>2</v>
      </c>
      <c r="C355" s="123">
        <v>0.0066937637016425055</v>
      </c>
      <c r="D355" s="84" t="s">
        <v>1187</v>
      </c>
      <c r="E355" s="84" t="b">
        <v>0</v>
      </c>
      <c r="F355" s="84" t="b">
        <v>0</v>
      </c>
      <c r="G355" s="84" t="b">
        <v>0</v>
      </c>
    </row>
    <row r="356" spans="1:7" ht="15">
      <c r="A356" s="84" t="s">
        <v>1643</v>
      </c>
      <c r="B356" s="84">
        <v>2</v>
      </c>
      <c r="C356" s="123">
        <v>0.0066937637016425055</v>
      </c>
      <c r="D356" s="84" t="s">
        <v>1187</v>
      </c>
      <c r="E356" s="84" t="b">
        <v>0</v>
      </c>
      <c r="F356" s="84" t="b">
        <v>0</v>
      </c>
      <c r="G356" s="84" t="b">
        <v>0</v>
      </c>
    </row>
    <row r="357" spans="1:7" ht="15">
      <c r="A357" s="84" t="s">
        <v>1632</v>
      </c>
      <c r="B357" s="84">
        <v>2</v>
      </c>
      <c r="C357" s="123">
        <v>0.0066937637016425055</v>
      </c>
      <c r="D357" s="84" t="s">
        <v>1187</v>
      </c>
      <c r="E357" s="84" t="b">
        <v>1</v>
      </c>
      <c r="F357" s="84" t="b">
        <v>0</v>
      </c>
      <c r="G357" s="84" t="b">
        <v>0</v>
      </c>
    </row>
    <row r="358" spans="1:7" ht="15">
      <c r="A358" s="84" t="s">
        <v>240</v>
      </c>
      <c r="B358" s="84">
        <v>2</v>
      </c>
      <c r="C358" s="123">
        <v>0.0066937637016425055</v>
      </c>
      <c r="D358" s="84" t="s">
        <v>1187</v>
      </c>
      <c r="E358" s="84" t="b">
        <v>0</v>
      </c>
      <c r="F358" s="84" t="b">
        <v>0</v>
      </c>
      <c r="G358" s="84" t="b">
        <v>0</v>
      </c>
    </row>
    <row r="359" spans="1:7" ht="15">
      <c r="A359" s="84" t="s">
        <v>1754</v>
      </c>
      <c r="B359" s="84">
        <v>2</v>
      </c>
      <c r="C359" s="123">
        <v>0.0066937637016425055</v>
      </c>
      <c r="D359" s="84" t="s">
        <v>1187</v>
      </c>
      <c r="E359" s="84" t="b">
        <v>0</v>
      </c>
      <c r="F359" s="84" t="b">
        <v>0</v>
      </c>
      <c r="G359" s="84" t="b">
        <v>0</v>
      </c>
    </row>
    <row r="360" spans="1:7" ht="15">
      <c r="A360" s="84" t="s">
        <v>1755</v>
      </c>
      <c r="B360" s="84">
        <v>2</v>
      </c>
      <c r="C360" s="123">
        <v>0.0066937637016425055</v>
      </c>
      <c r="D360" s="84" t="s">
        <v>1187</v>
      </c>
      <c r="E360" s="84" t="b">
        <v>0</v>
      </c>
      <c r="F360" s="84" t="b">
        <v>0</v>
      </c>
      <c r="G360" s="84" t="b">
        <v>0</v>
      </c>
    </row>
    <row r="361" spans="1:7" ht="15">
      <c r="A361" s="84" t="s">
        <v>1705</v>
      </c>
      <c r="B361" s="84">
        <v>2</v>
      </c>
      <c r="C361" s="123">
        <v>0.0066937637016425055</v>
      </c>
      <c r="D361" s="84" t="s">
        <v>1187</v>
      </c>
      <c r="E361" s="84" t="b">
        <v>0</v>
      </c>
      <c r="F361" s="84" t="b">
        <v>0</v>
      </c>
      <c r="G361" s="84" t="b">
        <v>0</v>
      </c>
    </row>
    <row r="362" spans="1:7" ht="15">
      <c r="A362" s="84" t="s">
        <v>1756</v>
      </c>
      <c r="B362" s="84">
        <v>2</v>
      </c>
      <c r="C362" s="123">
        <v>0.0066937637016425055</v>
      </c>
      <c r="D362" s="84" t="s">
        <v>1187</v>
      </c>
      <c r="E362" s="84" t="b">
        <v>0</v>
      </c>
      <c r="F362" s="84" t="b">
        <v>0</v>
      </c>
      <c r="G362" s="84" t="b">
        <v>0</v>
      </c>
    </row>
    <row r="363" spans="1:7" ht="15">
      <c r="A363" s="84" t="s">
        <v>1706</v>
      </c>
      <c r="B363" s="84">
        <v>2</v>
      </c>
      <c r="C363" s="123">
        <v>0.0066937637016425055</v>
      </c>
      <c r="D363" s="84" t="s">
        <v>1187</v>
      </c>
      <c r="E363" s="84" t="b">
        <v>0</v>
      </c>
      <c r="F363" s="84" t="b">
        <v>0</v>
      </c>
      <c r="G363" s="84" t="b">
        <v>0</v>
      </c>
    </row>
    <row r="364" spans="1:7" ht="15">
      <c r="A364" s="84" t="s">
        <v>1707</v>
      </c>
      <c r="B364" s="84">
        <v>2</v>
      </c>
      <c r="C364" s="123">
        <v>0.0066937637016425055</v>
      </c>
      <c r="D364" s="84" t="s">
        <v>1187</v>
      </c>
      <c r="E364" s="84" t="b">
        <v>0</v>
      </c>
      <c r="F364" s="84" t="b">
        <v>0</v>
      </c>
      <c r="G364" s="84" t="b">
        <v>0</v>
      </c>
    </row>
    <row r="365" spans="1:7" ht="15">
      <c r="A365" s="84" t="s">
        <v>1681</v>
      </c>
      <c r="B365" s="84">
        <v>2</v>
      </c>
      <c r="C365" s="123">
        <v>0.0066937637016425055</v>
      </c>
      <c r="D365" s="84" t="s">
        <v>1187</v>
      </c>
      <c r="E365" s="84" t="b">
        <v>0</v>
      </c>
      <c r="F365" s="84" t="b">
        <v>0</v>
      </c>
      <c r="G365" s="84" t="b">
        <v>0</v>
      </c>
    </row>
    <row r="366" spans="1:7" ht="15">
      <c r="A366" s="84" t="s">
        <v>1757</v>
      </c>
      <c r="B366" s="84">
        <v>2</v>
      </c>
      <c r="C366" s="123">
        <v>0.0066937637016425055</v>
      </c>
      <c r="D366" s="84" t="s">
        <v>1187</v>
      </c>
      <c r="E366" s="84" t="b">
        <v>0</v>
      </c>
      <c r="F366" s="84" t="b">
        <v>0</v>
      </c>
      <c r="G366" s="84" t="b">
        <v>0</v>
      </c>
    </row>
    <row r="367" spans="1:7" ht="15">
      <c r="A367" s="84" t="s">
        <v>271</v>
      </c>
      <c r="B367" s="84">
        <v>2</v>
      </c>
      <c r="C367" s="123">
        <v>0.0066937637016425055</v>
      </c>
      <c r="D367" s="84" t="s">
        <v>1187</v>
      </c>
      <c r="E367" s="84" t="b">
        <v>0</v>
      </c>
      <c r="F367" s="84" t="b">
        <v>0</v>
      </c>
      <c r="G367" s="84" t="b">
        <v>0</v>
      </c>
    </row>
    <row r="368" spans="1:7" ht="15">
      <c r="A368" s="84" t="s">
        <v>1747</v>
      </c>
      <c r="B368" s="84">
        <v>2</v>
      </c>
      <c r="C368" s="123">
        <v>0.0066937637016425055</v>
      </c>
      <c r="D368" s="84" t="s">
        <v>1187</v>
      </c>
      <c r="E368" s="84" t="b">
        <v>0</v>
      </c>
      <c r="F368" s="84" t="b">
        <v>0</v>
      </c>
      <c r="G368" s="84" t="b">
        <v>0</v>
      </c>
    </row>
    <row r="369" spans="1:7" ht="15">
      <c r="A369" s="84" t="s">
        <v>1748</v>
      </c>
      <c r="B369" s="84">
        <v>2</v>
      </c>
      <c r="C369" s="123">
        <v>0.0066937637016425055</v>
      </c>
      <c r="D369" s="84" t="s">
        <v>1187</v>
      </c>
      <c r="E369" s="84" t="b">
        <v>0</v>
      </c>
      <c r="F369" s="84" t="b">
        <v>0</v>
      </c>
      <c r="G369" s="84" t="b">
        <v>0</v>
      </c>
    </row>
    <row r="370" spans="1:7" ht="15">
      <c r="A370" s="84" t="s">
        <v>1317</v>
      </c>
      <c r="B370" s="84">
        <v>2</v>
      </c>
      <c r="C370" s="123">
        <v>0.0066937637016425055</v>
      </c>
      <c r="D370" s="84" t="s">
        <v>1187</v>
      </c>
      <c r="E370" s="84" t="b">
        <v>0</v>
      </c>
      <c r="F370" s="84" t="b">
        <v>0</v>
      </c>
      <c r="G370" s="84" t="b">
        <v>0</v>
      </c>
    </row>
    <row r="371" spans="1:7" ht="15">
      <c r="A371" s="84" t="s">
        <v>1749</v>
      </c>
      <c r="B371" s="84">
        <v>2</v>
      </c>
      <c r="C371" s="123">
        <v>0.0066937637016425055</v>
      </c>
      <c r="D371" s="84" t="s">
        <v>1187</v>
      </c>
      <c r="E371" s="84" t="b">
        <v>0</v>
      </c>
      <c r="F371" s="84" t="b">
        <v>0</v>
      </c>
      <c r="G371" s="84" t="b">
        <v>0</v>
      </c>
    </row>
    <row r="372" spans="1:7" ht="15">
      <c r="A372" s="84" t="s">
        <v>1704</v>
      </c>
      <c r="B372" s="84">
        <v>2</v>
      </c>
      <c r="C372" s="123">
        <v>0.0066937637016425055</v>
      </c>
      <c r="D372" s="84" t="s">
        <v>1187</v>
      </c>
      <c r="E372" s="84" t="b">
        <v>0</v>
      </c>
      <c r="F372" s="84" t="b">
        <v>0</v>
      </c>
      <c r="G372" s="84" t="b">
        <v>0</v>
      </c>
    </row>
    <row r="373" spans="1:7" ht="15">
      <c r="A373" s="84" t="s">
        <v>1750</v>
      </c>
      <c r="B373" s="84">
        <v>2</v>
      </c>
      <c r="C373" s="123">
        <v>0.0066937637016425055</v>
      </c>
      <c r="D373" s="84" t="s">
        <v>1187</v>
      </c>
      <c r="E373" s="84" t="b">
        <v>0</v>
      </c>
      <c r="F373" s="84" t="b">
        <v>0</v>
      </c>
      <c r="G373" s="84" t="b">
        <v>0</v>
      </c>
    </row>
    <row r="374" spans="1:7" ht="15">
      <c r="A374" s="84" t="s">
        <v>1751</v>
      </c>
      <c r="B374" s="84">
        <v>2</v>
      </c>
      <c r="C374" s="123">
        <v>0.0066937637016425055</v>
      </c>
      <c r="D374" s="84" t="s">
        <v>1187</v>
      </c>
      <c r="E374" s="84" t="b">
        <v>0</v>
      </c>
      <c r="F374" s="84" t="b">
        <v>0</v>
      </c>
      <c r="G374" s="84" t="b">
        <v>0</v>
      </c>
    </row>
    <row r="375" spans="1:7" ht="15">
      <c r="A375" s="84" t="s">
        <v>1752</v>
      </c>
      <c r="B375" s="84">
        <v>2</v>
      </c>
      <c r="C375" s="123">
        <v>0.0066937637016425055</v>
      </c>
      <c r="D375" s="84" t="s">
        <v>1187</v>
      </c>
      <c r="E375" s="84" t="b">
        <v>0</v>
      </c>
      <c r="F375" s="84" t="b">
        <v>0</v>
      </c>
      <c r="G375" s="84" t="b">
        <v>0</v>
      </c>
    </row>
    <row r="376" spans="1:7" ht="15">
      <c r="A376" s="84" t="s">
        <v>1740</v>
      </c>
      <c r="B376" s="84">
        <v>2</v>
      </c>
      <c r="C376" s="123">
        <v>0.0066937637016425055</v>
      </c>
      <c r="D376" s="84" t="s">
        <v>1187</v>
      </c>
      <c r="E376" s="84" t="b">
        <v>0</v>
      </c>
      <c r="F376" s="84" t="b">
        <v>0</v>
      </c>
      <c r="G376" s="84" t="b">
        <v>0</v>
      </c>
    </row>
    <row r="377" spans="1:7" ht="15">
      <c r="A377" s="84" t="s">
        <v>1741</v>
      </c>
      <c r="B377" s="84">
        <v>2</v>
      </c>
      <c r="C377" s="123">
        <v>0.0066937637016425055</v>
      </c>
      <c r="D377" s="84" t="s">
        <v>1187</v>
      </c>
      <c r="E377" s="84" t="b">
        <v>0</v>
      </c>
      <c r="F377" s="84" t="b">
        <v>0</v>
      </c>
      <c r="G377" s="84" t="b">
        <v>0</v>
      </c>
    </row>
    <row r="378" spans="1:7" ht="15">
      <c r="A378" s="84" t="s">
        <v>1742</v>
      </c>
      <c r="B378" s="84">
        <v>2</v>
      </c>
      <c r="C378" s="123">
        <v>0.0066937637016425055</v>
      </c>
      <c r="D378" s="84" t="s">
        <v>1187</v>
      </c>
      <c r="E378" s="84" t="b">
        <v>0</v>
      </c>
      <c r="F378" s="84" t="b">
        <v>0</v>
      </c>
      <c r="G378" s="84" t="b">
        <v>0</v>
      </c>
    </row>
    <row r="379" spans="1:7" ht="15">
      <c r="A379" s="84" t="s">
        <v>241</v>
      </c>
      <c r="B379" s="84">
        <v>2</v>
      </c>
      <c r="C379" s="123">
        <v>0.0066937637016425055</v>
      </c>
      <c r="D379" s="84" t="s">
        <v>1187</v>
      </c>
      <c r="E379" s="84" t="b">
        <v>0</v>
      </c>
      <c r="F379" s="84" t="b">
        <v>0</v>
      </c>
      <c r="G379" s="84" t="b">
        <v>0</v>
      </c>
    </row>
    <row r="380" spans="1:7" ht="15">
      <c r="A380" s="84" t="s">
        <v>1646</v>
      </c>
      <c r="B380" s="84">
        <v>2</v>
      </c>
      <c r="C380" s="123">
        <v>0.0066937637016425055</v>
      </c>
      <c r="D380" s="84" t="s">
        <v>1187</v>
      </c>
      <c r="E380" s="84" t="b">
        <v>1</v>
      </c>
      <c r="F380" s="84" t="b">
        <v>0</v>
      </c>
      <c r="G380" s="84" t="b">
        <v>0</v>
      </c>
    </row>
    <row r="381" spans="1:7" ht="15">
      <c r="A381" s="84" t="s">
        <v>1743</v>
      </c>
      <c r="B381" s="84">
        <v>2</v>
      </c>
      <c r="C381" s="123">
        <v>0.0066937637016425055</v>
      </c>
      <c r="D381" s="84" t="s">
        <v>1187</v>
      </c>
      <c r="E381" s="84" t="b">
        <v>0</v>
      </c>
      <c r="F381" s="84" t="b">
        <v>0</v>
      </c>
      <c r="G381" s="84" t="b">
        <v>0</v>
      </c>
    </row>
    <row r="382" spans="1:7" ht="15">
      <c r="A382" s="84" t="s">
        <v>1744</v>
      </c>
      <c r="B382" s="84">
        <v>2</v>
      </c>
      <c r="C382" s="123">
        <v>0.0066937637016425055</v>
      </c>
      <c r="D382" s="84" t="s">
        <v>1187</v>
      </c>
      <c r="E382" s="84" t="b">
        <v>0</v>
      </c>
      <c r="F382" s="84" t="b">
        <v>1</v>
      </c>
      <c r="G382" s="84" t="b">
        <v>0</v>
      </c>
    </row>
    <row r="383" spans="1:7" ht="15">
      <c r="A383" s="84" t="s">
        <v>1745</v>
      </c>
      <c r="B383" s="84">
        <v>2</v>
      </c>
      <c r="C383" s="123">
        <v>0.0066937637016425055</v>
      </c>
      <c r="D383" s="84" t="s">
        <v>1187</v>
      </c>
      <c r="E383" s="84" t="b">
        <v>0</v>
      </c>
      <c r="F383" s="84" t="b">
        <v>0</v>
      </c>
      <c r="G383" s="84" t="b">
        <v>0</v>
      </c>
    </row>
    <row r="384" spans="1:7" ht="15">
      <c r="A384" s="84" t="s">
        <v>1746</v>
      </c>
      <c r="B384" s="84">
        <v>2</v>
      </c>
      <c r="C384" s="123">
        <v>0.0066937637016425055</v>
      </c>
      <c r="D384" s="84" t="s">
        <v>1187</v>
      </c>
      <c r="E384" s="84" t="b">
        <v>0</v>
      </c>
      <c r="F384" s="84" t="b">
        <v>0</v>
      </c>
      <c r="G384" s="84" t="b">
        <v>0</v>
      </c>
    </row>
    <row r="385" spans="1:7" ht="15">
      <c r="A385" s="84" t="s">
        <v>1633</v>
      </c>
      <c r="B385" s="84">
        <v>2</v>
      </c>
      <c r="C385" s="123">
        <v>0.0066937637016425055</v>
      </c>
      <c r="D385" s="84" t="s">
        <v>1187</v>
      </c>
      <c r="E385" s="84" t="b">
        <v>0</v>
      </c>
      <c r="F385" s="84" t="b">
        <v>0</v>
      </c>
      <c r="G385" s="84" t="b">
        <v>0</v>
      </c>
    </row>
    <row r="386" spans="1:7" ht="15">
      <c r="A386" s="84" t="s">
        <v>1698</v>
      </c>
      <c r="B386" s="84">
        <v>2</v>
      </c>
      <c r="C386" s="123">
        <v>0.0066937637016425055</v>
      </c>
      <c r="D386" s="84" t="s">
        <v>1187</v>
      </c>
      <c r="E386" s="84" t="b">
        <v>0</v>
      </c>
      <c r="F386" s="84" t="b">
        <v>0</v>
      </c>
      <c r="G386" s="84" t="b">
        <v>0</v>
      </c>
    </row>
    <row r="387" spans="1:7" ht="15">
      <c r="A387" s="84" t="s">
        <v>1306</v>
      </c>
      <c r="B387" s="84">
        <v>2</v>
      </c>
      <c r="C387" s="123">
        <v>0.0066937637016425055</v>
      </c>
      <c r="D387" s="84" t="s">
        <v>1187</v>
      </c>
      <c r="E387" s="84" t="b">
        <v>1</v>
      </c>
      <c r="F387" s="84" t="b">
        <v>0</v>
      </c>
      <c r="G387" s="84" t="b">
        <v>0</v>
      </c>
    </row>
    <row r="388" spans="1:7" ht="15">
      <c r="A388" s="84" t="s">
        <v>1293</v>
      </c>
      <c r="B388" s="84">
        <v>5</v>
      </c>
      <c r="C388" s="123">
        <v>0.01100312521997009</v>
      </c>
      <c r="D388" s="84" t="s">
        <v>1188</v>
      </c>
      <c r="E388" s="84" t="b">
        <v>0</v>
      </c>
      <c r="F388" s="84" t="b">
        <v>0</v>
      </c>
      <c r="G388" s="84" t="b">
        <v>0</v>
      </c>
    </row>
    <row r="389" spans="1:7" ht="15">
      <c r="A389" s="84" t="s">
        <v>1306</v>
      </c>
      <c r="B389" s="84">
        <v>4</v>
      </c>
      <c r="C389" s="123">
        <v>0.012144224762460775</v>
      </c>
      <c r="D389" s="84" t="s">
        <v>1188</v>
      </c>
      <c r="E389" s="84" t="b">
        <v>1</v>
      </c>
      <c r="F389" s="84" t="b">
        <v>0</v>
      </c>
      <c r="G389" s="84" t="b">
        <v>0</v>
      </c>
    </row>
    <row r="390" spans="1:7" ht="15">
      <c r="A390" s="84" t="s">
        <v>1307</v>
      </c>
      <c r="B390" s="84">
        <v>4</v>
      </c>
      <c r="C390" s="123">
        <v>0.012144224762460775</v>
      </c>
      <c r="D390" s="84" t="s">
        <v>1188</v>
      </c>
      <c r="E390" s="84" t="b">
        <v>0</v>
      </c>
      <c r="F390" s="84" t="b">
        <v>0</v>
      </c>
      <c r="G390" s="84" t="b">
        <v>0</v>
      </c>
    </row>
    <row r="391" spans="1:7" ht="15">
      <c r="A391" s="84" t="s">
        <v>1308</v>
      </c>
      <c r="B391" s="84">
        <v>4</v>
      </c>
      <c r="C391" s="123">
        <v>0.012144224762460775</v>
      </c>
      <c r="D391" s="84" t="s">
        <v>1188</v>
      </c>
      <c r="E391" s="84" t="b">
        <v>0</v>
      </c>
      <c r="F391" s="84" t="b">
        <v>0</v>
      </c>
      <c r="G391" s="84" t="b">
        <v>0</v>
      </c>
    </row>
    <row r="392" spans="1:7" ht="15">
      <c r="A392" s="84" t="s">
        <v>1309</v>
      </c>
      <c r="B392" s="84">
        <v>4</v>
      </c>
      <c r="C392" s="123">
        <v>0.012144224762460775</v>
      </c>
      <c r="D392" s="84" t="s">
        <v>1188</v>
      </c>
      <c r="E392" s="84" t="b">
        <v>0</v>
      </c>
      <c r="F392" s="84" t="b">
        <v>0</v>
      </c>
      <c r="G392" s="84" t="b">
        <v>0</v>
      </c>
    </row>
    <row r="393" spans="1:7" ht="15">
      <c r="A393" s="84" t="s">
        <v>1310</v>
      </c>
      <c r="B393" s="84">
        <v>4</v>
      </c>
      <c r="C393" s="123">
        <v>0.012144224762460775</v>
      </c>
      <c r="D393" s="84" t="s">
        <v>1188</v>
      </c>
      <c r="E393" s="84" t="b">
        <v>0</v>
      </c>
      <c r="F393" s="84" t="b">
        <v>0</v>
      </c>
      <c r="G393" s="84" t="b">
        <v>0</v>
      </c>
    </row>
    <row r="394" spans="1:7" ht="15">
      <c r="A394" s="84" t="s">
        <v>1311</v>
      </c>
      <c r="B394" s="84">
        <v>4</v>
      </c>
      <c r="C394" s="123">
        <v>0.012144224762460775</v>
      </c>
      <c r="D394" s="84" t="s">
        <v>1188</v>
      </c>
      <c r="E394" s="84" t="b">
        <v>0</v>
      </c>
      <c r="F394" s="84" t="b">
        <v>0</v>
      </c>
      <c r="G394" s="84" t="b">
        <v>0</v>
      </c>
    </row>
    <row r="395" spans="1:7" ht="15">
      <c r="A395" s="84" t="s">
        <v>1312</v>
      </c>
      <c r="B395" s="84">
        <v>4</v>
      </c>
      <c r="C395" s="123">
        <v>0.012144224762460775</v>
      </c>
      <c r="D395" s="84" t="s">
        <v>1188</v>
      </c>
      <c r="E395" s="84" t="b">
        <v>0</v>
      </c>
      <c r="F395" s="84" t="b">
        <v>0</v>
      </c>
      <c r="G395" s="84" t="b">
        <v>0</v>
      </c>
    </row>
    <row r="396" spans="1:7" ht="15">
      <c r="A396" s="84" t="s">
        <v>1313</v>
      </c>
      <c r="B396" s="84">
        <v>4</v>
      </c>
      <c r="C396" s="123">
        <v>0.012144224762460775</v>
      </c>
      <c r="D396" s="84" t="s">
        <v>1188</v>
      </c>
      <c r="E396" s="84" t="b">
        <v>0</v>
      </c>
      <c r="F396" s="84" t="b">
        <v>0</v>
      </c>
      <c r="G396" s="84" t="b">
        <v>0</v>
      </c>
    </row>
    <row r="397" spans="1:7" ht="15">
      <c r="A397" s="84" t="s">
        <v>1314</v>
      </c>
      <c r="B397" s="84">
        <v>4</v>
      </c>
      <c r="C397" s="123">
        <v>0.012144224762460775</v>
      </c>
      <c r="D397" s="84" t="s">
        <v>1188</v>
      </c>
      <c r="E397" s="84" t="b">
        <v>0</v>
      </c>
      <c r="F397" s="84" t="b">
        <v>0</v>
      </c>
      <c r="G397" s="84" t="b">
        <v>0</v>
      </c>
    </row>
    <row r="398" spans="1:7" ht="15">
      <c r="A398" s="84" t="s">
        <v>1666</v>
      </c>
      <c r="B398" s="84">
        <v>4</v>
      </c>
      <c r="C398" s="123">
        <v>0.012144224762460775</v>
      </c>
      <c r="D398" s="84" t="s">
        <v>1188</v>
      </c>
      <c r="E398" s="84" t="b">
        <v>0</v>
      </c>
      <c r="F398" s="84" t="b">
        <v>0</v>
      </c>
      <c r="G398" s="84" t="b">
        <v>0</v>
      </c>
    </row>
    <row r="399" spans="1:7" ht="15">
      <c r="A399" s="84" t="s">
        <v>1675</v>
      </c>
      <c r="B399" s="84">
        <v>4</v>
      </c>
      <c r="C399" s="123">
        <v>0.012144224762460775</v>
      </c>
      <c r="D399" s="84" t="s">
        <v>1188</v>
      </c>
      <c r="E399" s="84" t="b">
        <v>0</v>
      </c>
      <c r="F399" s="84" t="b">
        <v>0</v>
      </c>
      <c r="G399" s="84" t="b">
        <v>0</v>
      </c>
    </row>
    <row r="400" spans="1:7" ht="15">
      <c r="A400" s="84" t="s">
        <v>1631</v>
      </c>
      <c r="B400" s="84">
        <v>4</v>
      </c>
      <c r="C400" s="123">
        <v>0.012144224762460775</v>
      </c>
      <c r="D400" s="84" t="s">
        <v>1188</v>
      </c>
      <c r="E400" s="84" t="b">
        <v>0</v>
      </c>
      <c r="F400" s="84" t="b">
        <v>0</v>
      </c>
      <c r="G400" s="84" t="b">
        <v>0</v>
      </c>
    </row>
    <row r="401" spans="1:7" ht="15">
      <c r="A401" s="84" t="s">
        <v>1676</v>
      </c>
      <c r="B401" s="84">
        <v>4</v>
      </c>
      <c r="C401" s="123">
        <v>0.012144224762460775</v>
      </c>
      <c r="D401" s="84" t="s">
        <v>1188</v>
      </c>
      <c r="E401" s="84" t="b">
        <v>1</v>
      </c>
      <c r="F401" s="84" t="b">
        <v>0</v>
      </c>
      <c r="G401" s="84" t="b">
        <v>0</v>
      </c>
    </row>
    <row r="402" spans="1:7" ht="15">
      <c r="A402" s="84" t="s">
        <v>1645</v>
      </c>
      <c r="B402" s="84">
        <v>4</v>
      </c>
      <c r="C402" s="123">
        <v>0.012144224762460775</v>
      </c>
      <c r="D402" s="84" t="s">
        <v>1188</v>
      </c>
      <c r="E402" s="84" t="b">
        <v>0</v>
      </c>
      <c r="F402" s="84" t="b">
        <v>0</v>
      </c>
      <c r="G402" s="84" t="b">
        <v>0</v>
      </c>
    </row>
    <row r="403" spans="1:7" ht="15">
      <c r="A403" s="84" t="s">
        <v>1677</v>
      </c>
      <c r="B403" s="84">
        <v>4</v>
      </c>
      <c r="C403" s="123">
        <v>0.012144224762460775</v>
      </c>
      <c r="D403" s="84" t="s">
        <v>1188</v>
      </c>
      <c r="E403" s="84" t="b">
        <v>0</v>
      </c>
      <c r="F403" s="84" t="b">
        <v>0</v>
      </c>
      <c r="G403" s="84" t="b">
        <v>0</v>
      </c>
    </row>
    <row r="404" spans="1:7" ht="15">
      <c r="A404" s="84" t="s">
        <v>1322</v>
      </c>
      <c r="B404" s="84">
        <v>4</v>
      </c>
      <c r="C404" s="123">
        <v>0.012144224762460775</v>
      </c>
      <c r="D404" s="84" t="s">
        <v>1188</v>
      </c>
      <c r="E404" s="84" t="b">
        <v>0</v>
      </c>
      <c r="F404" s="84" t="b">
        <v>0</v>
      </c>
      <c r="G404" s="84" t="b">
        <v>0</v>
      </c>
    </row>
    <row r="405" spans="1:7" ht="15">
      <c r="A405" s="84" t="s">
        <v>1660</v>
      </c>
      <c r="B405" s="84">
        <v>4</v>
      </c>
      <c r="C405" s="123">
        <v>0.012144224762460775</v>
      </c>
      <c r="D405" s="84" t="s">
        <v>1188</v>
      </c>
      <c r="E405" s="84" t="b">
        <v>0</v>
      </c>
      <c r="F405" s="84" t="b">
        <v>0</v>
      </c>
      <c r="G405" s="84" t="b">
        <v>0</v>
      </c>
    </row>
    <row r="406" spans="1:7" ht="15">
      <c r="A406" s="84" t="s">
        <v>366</v>
      </c>
      <c r="B406" s="84">
        <v>4</v>
      </c>
      <c r="C406" s="123">
        <v>0.012144224762460775</v>
      </c>
      <c r="D406" s="84" t="s">
        <v>1188</v>
      </c>
      <c r="E406" s="84" t="b">
        <v>0</v>
      </c>
      <c r="F406" s="84" t="b">
        <v>0</v>
      </c>
      <c r="G406" s="84" t="b">
        <v>0</v>
      </c>
    </row>
    <row r="407" spans="1:7" ht="15">
      <c r="A407" s="84" t="s">
        <v>1678</v>
      </c>
      <c r="B407" s="84">
        <v>4</v>
      </c>
      <c r="C407" s="123">
        <v>0.012144224762460775</v>
      </c>
      <c r="D407" s="84" t="s">
        <v>1188</v>
      </c>
      <c r="E407" s="84" t="b">
        <v>0</v>
      </c>
      <c r="F407" s="84" t="b">
        <v>0</v>
      </c>
      <c r="G407" s="84" t="b">
        <v>0</v>
      </c>
    </row>
    <row r="408" spans="1:7" ht="15">
      <c r="A408" s="84" t="s">
        <v>224</v>
      </c>
      <c r="B408" s="84">
        <v>3</v>
      </c>
      <c r="C408" s="123">
        <v>0.012339342794474028</v>
      </c>
      <c r="D408" s="84" t="s">
        <v>1188</v>
      </c>
      <c r="E408" s="84" t="b">
        <v>0</v>
      </c>
      <c r="F408" s="84" t="b">
        <v>0</v>
      </c>
      <c r="G408" s="84" t="b">
        <v>0</v>
      </c>
    </row>
    <row r="409" spans="1:7" ht="15">
      <c r="A409" s="84" t="s">
        <v>1469</v>
      </c>
      <c r="B409" s="84">
        <v>3</v>
      </c>
      <c r="C409" s="123">
        <v>0.012339342794474028</v>
      </c>
      <c r="D409" s="84" t="s">
        <v>1188</v>
      </c>
      <c r="E409" s="84" t="b">
        <v>0</v>
      </c>
      <c r="F409" s="84" t="b">
        <v>0</v>
      </c>
      <c r="G409" s="84" t="b">
        <v>0</v>
      </c>
    </row>
    <row r="410" spans="1:7" ht="15">
      <c r="A410" s="84" t="s">
        <v>245</v>
      </c>
      <c r="B410" s="84">
        <v>3</v>
      </c>
      <c r="C410" s="123">
        <v>0.012339342794474028</v>
      </c>
      <c r="D410" s="84" t="s">
        <v>1188</v>
      </c>
      <c r="E410" s="84" t="b">
        <v>0</v>
      </c>
      <c r="F410" s="84" t="b">
        <v>0</v>
      </c>
      <c r="G410" s="84" t="b">
        <v>0</v>
      </c>
    </row>
    <row r="411" spans="1:7" ht="15">
      <c r="A411" s="84" t="s">
        <v>1703</v>
      </c>
      <c r="B411" s="84">
        <v>3</v>
      </c>
      <c r="C411" s="123">
        <v>0.012339342794474028</v>
      </c>
      <c r="D411" s="84" t="s">
        <v>1188</v>
      </c>
      <c r="E411" s="84" t="b">
        <v>0</v>
      </c>
      <c r="F411" s="84" t="b">
        <v>0</v>
      </c>
      <c r="G411" s="84" t="b">
        <v>0</v>
      </c>
    </row>
    <row r="412" spans="1:7" ht="15">
      <c r="A412" s="84" t="s">
        <v>239</v>
      </c>
      <c r="B412" s="84">
        <v>2</v>
      </c>
      <c r="C412" s="123">
        <v>0.011262284720264547</v>
      </c>
      <c r="D412" s="84" t="s">
        <v>1188</v>
      </c>
      <c r="E412" s="84" t="b">
        <v>0</v>
      </c>
      <c r="F412" s="84" t="b">
        <v>0</v>
      </c>
      <c r="G412" s="84" t="b">
        <v>0</v>
      </c>
    </row>
    <row r="413" spans="1:7" ht="15">
      <c r="A413" s="84" t="s">
        <v>1304</v>
      </c>
      <c r="B413" s="84">
        <v>2</v>
      </c>
      <c r="C413" s="123">
        <v>0.011262284720264547</v>
      </c>
      <c r="D413" s="84" t="s">
        <v>1188</v>
      </c>
      <c r="E413" s="84" t="b">
        <v>0</v>
      </c>
      <c r="F413" s="84" t="b">
        <v>0</v>
      </c>
      <c r="G413" s="84" t="b">
        <v>0</v>
      </c>
    </row>
    <row r="414" spans="1:7" ht="15">
      <c r="A414" s="84" t="s">
        <v>248</v>
      </c>
      <c r="B414" s="84">
        <v>4</v>
      </c>
      <c r="C414" s="123">
        <v>0.008918827474726403</v>
      </c>
      <c r="D414" s="84" t="s">
        <v>1189</v>
      </c>
      <c r="E414" s="84" t="b">
        <v>0</v>
      </c>
      <c r="F414" s="84" t="b">
        <v>0</v>
      </c>
      <c r="G414" s="84" t="b">
        <v>0</v>
      </c>
    </row>
    <row r="415" spans="1:7" ht="15">
      <c r="A415" s="84" t="s">
        <v>1293</v>
      </c>
      <c r="B415" s="84">
        <v>4</v>
      </c>
      <c r="C415" s="123">
        <v>0.008918827474726403</v>
      </c>
      <c r="D415" s="84" t="s">
        <v>1189</v>
      </c>
      <c r="E415" s="84" t="b">
        <v>0</v>
      </c>
      <c r="F415" s="84" t="b">
        <v>0</v>
      </c>
      <c r="G415" s="84" t="b">
        <v>0</v>
      </c>
    </row>
    <row r="416" spans="1:7" ht="15">
      <c r="A416" s="84" t="s">
        <v>1316</v>
      </c>
      <c r="B416" s="84">
        <v>4</v>
      </c>
      <c r="C416" s="123">
        <v>0.008918827474726403</v>
      </c>
      <c r="D416" s="84" t="s">
        <v>1189</v>
      </c>
      <c r="E416" s="84" t="b">
        <v>0</v>
      </c>
      <c r="F416" s="84" t="b">
        <v>0</v>
      </c>
      <c r="G416" s="84" t="b">
        <v>0</v>
      </c>
    </row>
    <row r="417" spans="1:7" ht="15">
      <c r="A417" s="84" t="s">
        <v>1317</v>
      </c>
      <c r="B417" s="84">
        <v>3</v>
      </c>
      <c r="C417" s="123">
        <v>0.014974349844503</v>
      </c>
      <c r="D417" s="84" t="s">
        <v>1189</v>
      </c>
      <c r="E417" s="84" t="b">
        <v>0</v>
      </c>
      <c r="F417" s="84" t="b">
        <v>0</v>
      </c>
      <c r="G417" s="84" t="b">
        <v>0</v>
      </c>
    </row>
    <row r="418" spans="1:7" ht="15">
      <c r="A418" s="84" t="s">
        <v>229</v>
      </c>
      <c r="B418" s="84">
        <v>3</v>
      </c>
      <c r="C418" s="123">
        <v>0.010127801430126452</v>
      </c>
      <c r="D418" s="84" t="s">
        <v>1189</v>
      </c>
      <c r="E418" s="84" t="b">
        <v>0</v>
      </c>
      <c r="F418" s="84" t="b">
        <v>0</v>
      </c>
      <c r="G418" s="84" t="b">
        <v>0</v>
      </c>
    </row>
    <row r="419" spans="1:7" ht="15">
      <c r="A419" s="84" t="s">
        <v>1318</v>
      </c>
      <c r="B419" s="84">
        <v>3</v>
      </c>
      <c r="C419" s="123">
        <v>0.010127801430126452</v>
      </c>
      <c r="D419" s="84" t="s">
        <v>1189</v>
      </c>
      <c r="E419" s="84" t="b">
        <v>0</v>
      </c>
      <c r="F419" s="84" t="b">
        <v>0</v>
      </c>
      <c r="G419" s="84" t="b">
        <v>0</v>
      </c>
    </row>
    <row r="420" spans="1:7" ht="15">
      <c r="A420" s="84" t="s">
        <v>1319</v>
      </c>
      <c r="B420" s="84">
        <v>3</v>
      </c>
      <c r="C420" s="123">
        <v>0.010127801430126452</v>
      </c>
      <c r="D420" s="84" t="s">
        <v>1189</v>
      </c>
      <c r="E420" s="84" t="b">
        <v>1</v>
      </c>
      <c r="F420" s="84" t="b">
        <v>0</v>
      </c>
      <c r="G420" s="84" t="b">
        <v>0</v>
      </c>
    </row>
    <row r="421" spans="1:7" ht="15">
      <c r="A421" s="84" t="s">
        <v>1320</v>
      </c>
      <c r="B421" s="84">
        <v>3</v>
      </c>
      <c r="C421" s="123">
        <v>0.010127801430126452</v>
      </c>
      <c r="D421" s="84" t="s">
        <v>1189</v>
      </c>
      <c r="E421" s="84" t="b">
        <v>0</v>
      </c>
      <c r="F421" s="84" t="b">
        <v>0</v>
      </c>
      <c r="G421" s="84" t="b">
        <v>0</v>
      </c>
    </row>
    <row r="422" spans="1:7" ht="15">
      <c r="A422" s="84" t="s">
        <v>1321</v>
      </c>
      <c r="B422" s="84">
        <v>3</v>
      </c>
      <c r="C422" s="123">
        <v>0.010127801430126452</v>
      </c>
      <c r="D422" s="84" t="s">
        <v>1189</v>
      </c>
      <c r="E422" s="84" t="b">
        <v>0</v>
      </c>
      <c r="F422" s="84" t="b">
        <v>0</v>
      </c>
      <c r="G422" s="84" t="b">
        <v>0</v>
      </c>
    </row>
    <row r="423" spans="1:7" ht="15">
      <c r="A423" s="84" t="s">
        <v>1322</v>
      </c>
      <c r="B423" s="84">
        <v>3</v>
      </c>
      <c r="C423" s="123">
        <v>0.010127801430126452</v>
      </c>
      <c r="D423" s="84" t="s">
        <v>1189</v>
      </c>
      <c r="E423" s="84" t="b">
        <v>0</v>
      </c>
      <c r="F423" s="84" t="b">
        <v>0</v>
      </c>
      <c r="G423" s="84" t="b">
        <v>0</v>
      </c>
    </row>
    <row r="424" spans="1:7" ht="15">
      <c r="A424" s="84" t="s">
        <v>1303</v>
      </c>
      <c r="B424" s="84">
        <v>3</v>
      </c>
      <c r="C424" s="123">
        <v>0.010127801430126452</v>
      </c>
      <c r="D424" s="84" t="s">
        <v>1189</v>
      </c>
      <c r="E424" s="84" t="b">
        <v>0</v>
      </c>
      <c r="F424" s="84" t="b">
        <v>0</v>
      </c>
      <c r="G424" s="84" t="b">
        <v>0</v>
      </c>
    </row>
    <row r="425" spans="1:7" ht="15">
      <c r="A425" s="84" t="s">
        <v>1679</v>
      </c>
      <c r="B425" s="84">
        <v>3</v>
      </c>
      <c r="C425" s="123">
        <v>0.010127801430126452</v>
      </c>
      <c r="D425" s="84" t="s">
        <v>1189</v>
      </c>
      <c r="E425" s="84" t="b">
        <v>0</v>
      </c>
      <c r="F425" s="84" t="b">
        <v>0</v>
      </c>
      <c r="G425" s="84" t="b">
        <v>0</v>
      </c>
    </row>
    <row r="426" spans="1:7" ht="15">
      <c r="A426" s="84" t="s">
        <v>1646</v>
      </c>
      <c r="B426" s="84">
        <v>3</v>
      </c>
      <c r="C426" s="123">
        <v>0.010127801430126452</v>
      </c>
      <c r="D426" s="84" t="s">
        <v>1189</v>
      </c>
      <c r="E426" s="84" t="b">
        <v>1</v>
      </c>
      <c r="F426" s="84" t="b">
        <v>0</v>
      </c>
      <c r="G426" s="84" t="b">
        <v>0</v>
      </c>
    </row>
    <row r="427" spans="1:7" ht="15">
      <c r="A427" s="84" t="s">
        <v>1296</v>
      </c>
      <c r="B427" s="84">
        <v>3</v>
      </c>
      <c r="C427" s="123">
        <v>0.014974349844503</v>
      </c>
      <c r="D427" s="84" t="s">
        <v>1189</v>
      </c>
      <c r="E427" s="84" t="b">
        <v>1</v>
      </c>
      <c r="F427" s="84" t="b">
        <v>0</v>
      </c>
      <c r="G427" s="84" t="b">
        <v>0</v>
      </c>
    </row>
    <row r="428" spans="1:7" ht="15">
      <c r="A428" s="84" t="s">
        <v>1302</v>
      </c>
      <c r="B428" s="84">
        <v>2</v>
      </c>
      <c r="C428" s="123">
        <v>0.009982899896335334</v>
      </c>
      <c r="D428" s="84" t="s">
        <v>1189</v>
      </c>
      <c r="E428" s="84" t="b">
        <v>1</v>
      </c>
      <c r="F428" s="84" t="b">
        <v>0</v>
      </c>
      <c r="G428" s="84" t="b">
        <v>0</v>
      </c>
    </row>
    <row r="429" spans="1:7" ht="15">
      <c r="A429" s="84" t="s">
        <v>1638</v>
      </c>
      <c r="B429" s="84">
        <v>2</v>
      </c>
      <c r="C429" s="123">
        <v>0.009982899896335334</v>
      </c>
      <c r="D429" s="84" t="s">
        <v>1189</v>
      </c>
      <c r="E429" s="84" t="b">
        <v>0</v>
      </c>
      <c r="F429" s="84" t="b">
        <v>0</v>
      </c>
      <c r="G429" s="84" t="b">
        <v>0</v>
      </c>
    </row>
    <row r="430" spans="1:7" ht="15">
      <c r="A430" s="84" t="s">
        <v>1733</v>
      </c>
      <c r="B430" s="84">
        <v>2</v>
      </c>
      <c r="C430" s="123">
        <v>0.009982899896335334</v>
      </c>
      <c r="D430" s="84" t="s">
        <v>1189</v>
      </c>
      <c r="E430" s="84" t="b">
        <v>0</v>
      </c>
      <c r="F430" s="84" t="b">
        <v>0</v>
      </c>
      <c r="G430" s="84" t="b">
        <v>0</v>
      </c>
    </row>
    <row r="431" spans="1:7" ht="15">
      <c r="A431" s="84" t="s">
        <v>239</v>
      </c>
      <c r="B431" s="84">
        <v>2</v>
      </c>
      <c r="C431" s="123">
        <v>0.009982899896335334</v>
      </c>
      <c r="D431" s="84" t="s">
        <v>1189</v>
      </c>
      <c r="E431" s="84" t="b">
        <v>0</v>
      </c>
      <c r="F431" s="84" t="b">
        <v>0</v>
      </c>
      <c r="G431" s="84" t="b">
        <v>0</v>
      </c>
    </row>
    <row r="432" spans="1:7" ht="15">
      <c r="A432" s="84" t="s">
        <v>1734</v>
      </c>
      <c r="B432" s="84">
        <v>2</v>
      </c>
      <c r="C432" s="123">
        <v>0.009982899896335334</v>
      </c>
      <c r="D432" s="84" t="s">
        <v>1189</v>
      </c>
      <c r="E432" s="84" t="b">
        <v>0</v>
      </c>
      <c r="F432" s="84" t="b">
        <v>0</v>
      </c>
      <c r="G432" s="84" t="b">
        <v>0</v>
      </c>
    </row>
    <row r="433" spans="1:7" ht="15">
      <c r="A433" s="84" t="s">
        <v>1735</v>
      </c>
      <c r="B433" s="84">
        <v>2</v>
      </c>
      <c r="C433" s="123">
        <v>0.009982899896335334</v>
      </c>
      <c r="D433" s="84" t="s">
        <v>1189</v>
      </c>
      <c r="E433" s="84" t="b">
        <v>0</v>
      </c>
      <c r="F433" s="84" t="b">
        <v>0</v>
      </c>
      <c r="G433" s="84" t="b">
        <v>0</v>
      </c>
    </row>
    <row r="434" spans="1:7" ht="15">
      <c r="A434" s="84" t="s">
        <v>1736</v>
      </c>
      <c r="B434" s="84">
        <v>2</v>
      </c>
      <c r="C434" s="123">
        <v>0.009982899896335334</v>
      </c>
      <c r="D434" s="84" t="s">
        <v>1189</v>
      </c>
      <c r="E434" s="84" t="b">
        <v>0</v>
      </c>
      <c r="F434" s="84" t="b">
        <v>0</v>
      </c>
      <c r="G434" s="84" t="b">
        <v>0</v>
      </c>
    </row>
    <row r="435" spans="1:7" ht="15">
      <c r="A435" s="84" t="s">
        <v>1737</v>
      </c>
      <c r="B435" s="84">
        <v>2</v>
      </c>
      <c r="C435" s="123">
        <v>0.009982899896335334</v>
      </c>
      <c r="D435" s="84" t="s">
        <v>1189</v>
      </c>
      <c r="E435" s="84" t="b">
        <v>0</v>
      </c>
      <c r="F435" s="84" t="b">
        <v>0</v>
      </c>
      <c r="G435" s="84" t="b">
        <v>0</v>
      </c>
    </row>
    <row r="436" spans="1:7" ht="15">
      <c r="A436" s="84" t="s">
        <v>1766</v>
      </c>
      <c r="B436" s="84">
        <v>2</v>
      </c>
      <c r="C436" s="123">
        <v>0.009982899896335334</v>
      </c>
      <c r="D436" s="84" t="s">
        <v>1189</v>
      </c>
      <c r="E436" s="84" t="b">
        <v>0</v>
      </c>
      <c r="F436" s="84" t="b">
        <v>0</v>
      </c>
      <c r="G436" s="84" t="b">
        <v>0</v>
      </c>
    </row>
    <row r="437" spans="1:7" ht="15">
      <c r="A437" s="84" t="s">
        <v>1632</v>
      </c>
      <c r="B437" s="84">
        <v>2</v>
      </c>
      <c r="C437" s="123">
        <v>0.009982899896335334</v>
      </c>
      <c r="D437" s="84" t="s">
        <v>1189</v>
      </c>
      <c r="E437" s="84" t="b">
        <v>1</v>
      </c>
      <c r="F437" s="84" t="b">
        <v>0</v>
      </c>
      <c r="G437" s="84" t="b">
        <v>0</v>
      </c>
    </row>
    <row r="438" spans="1:7" ht="15">
      <c r="A438" s="84" t="s">
        <v>1635</v>
      </c>
      <c r="B438" s="84">
        <v>2</v>
      </c>
      <c r="C438" s="123">
        <v>0.009982899896335334</v>
      </c>
      <c r="D438" s="84" t="s">
        <v>1189</v>
      </c>
      <c r="E438" s="84" t="b">
        <v>0</v>
      </c>
      <c r="F438" s="84" t="b">
        <v>0</v>
      </c>
      <c r="G438" s="84" t="b">
        <v>0</v>
      </c>
    </row>
    <row r="439" spans="1:7" ht="15">
      <c r="A439" s="84" t="s">
        <v>1633</v>
      </c>
      <c r="B439" s="84">
        <v>2</v>
      </c>
      <c r="C439" s="123">
        <v>0.009982899896335334</v>
      </c>
      <c r="D439" s="84" t="s">
        <v>1189</v>
      </c>
      <c r="E439" s="84" t="b">
        <v>0</v>
      </c>
      <c r="F439" s="84" t="b">
        <v>0</v>
      </c>
      <c r="G439" s="84" t="b">
        <v>0</v>
      </c>
    </row>
    <row r="440" spans="1:7" ht="15">
      <c r="A440" s="84" t="s">
        <v>1350</v>
      </c>
      <c r="B440" s="84">
        <v>2</v>
      </c>
      <c r="C440" s="123">
        <v>0.009982899896335334</v>
      </c>
      <c r="D440" s="84" t="s">
        <v>1189</v>
      </c>
      <c r="E440" s="84" t="b">
        <v>0</v>
      </c>
      <c r="F440" s="84" t="b">
        <v>0</v>
      </c>
      <c r="G440" s="84" t="b">
        <v>0</v>
      </c>
    </row>
    <row r="441" spans="1:7" ht="15">
      <c r="A441" s="84" t="s">
        <v>1295</v>
      </c>
      <c r="B441" s="84">
        <v>2</v>
      </c>
      <c r="C441" s="123">
        <v>0.009982899896335334</v>
      </c>
      <c r="D441" s="84" t="s">
        <v>1189</v>
      </c>
      <c r="E441" s="84" t="b">
        <v>0</v>
      </c>
      <c r="F441" s="84" t="b">
        <v>0</v>
      </c>
      <c r="G441" s="84" t="b">
        <v>0</v>
      </c>
    </row>
    <row r="442" spans="1:7" ht="15">
      <c r="A442" s="84" t="s">
        <v>1294</v>
      </c>
      <c r="B442" s="84">
        <v>2</v>
      </c>
      <c r="C442" s="123">
        <v>0.009982899896335334</v>
      </c>
      <c r="D442" s="84" t="s">
        <v>1189</v>
      </c>
      <c r="E442" s="84" t="b">
        <v>0</v>
      </c>
      <c r="F442" s="84" t="b">
        <v>0</v>
      </c>
      <c r="G442" s="84" t="b">
        <v>0</v>
      </c>
    </row>
    <row r="443" spans="1:7" ht="15">
      <c r="A443" s="84" t="s">
        <v>1334</v>
      </c>
      <c r="B443" s="84">
        <v>2</v>
      </c>
      <c r="C443" s="123">
        <v>0.009982899896335334</v>
      </c>
      <c r="D443" s="84" t="s">
        <v>1189</v>
      </c>
      <c r="E443" s="84" t="b">
        <v>0</v>
      </c>
      <c r="F443" s="84" t="b">
        <v>0</v>
      </c>
      <c r="G443" s="84" t="b">
        <v>0</v>
      </c>
    </row>
    <row r="444" spans="1:7" ht="15">
      <c r="A444" s="84" t="s">
        <v>1634</v>
      </c>
      <c r="B444" s="84">
        <v>2</v>
      </c>
      <c r="C444" s="123">
        <v>0.009982899896335334</v>
      </c>
      <c r="D444" s="84" t="s">
        <v>1189</v>
      </c>
      <c r="E444" s="84" t="b">
        <v>0</v>
      </c>
      <c r="F444" s="84" t="b">
        <v>0</v>
      </c>
      <c r="G444" s="84" t="b">
        <v>0</v>
      </c>
    </row>
    <row r="445" spans="1:7" ht="15">
      <c r="A445" s="84" t="s">
        <v>1667</v>
      </c>
      <c r="B445" s="84">
        <v>2</v>
      </c>
      <c r="C445" s="123">
        <v>0.009982899896335334</v>
      </c>
      <c r="D445" s="84" t="s">
        <v>1189</v>
      </c>
      <c r="E445" s="84" t="b">
        <v>0</v>
      </c>
      <c r="F445" s="84" t="b">
        <v>0</v>
      </c>
      <c r="G445" s="84" t="b">
        <v>0</v>
      </c>
    </row>
    <row r="446" spans="1:7" ht="15">
      <c r="A446" s="84" t="s">
        <v>1301</v>
      </c>
      <c r="B446" s="84">
        <v>2</v>
      </c>
      <c r="C446" s="123">
        <v>0.009982899896335334</v>
      </c>
      <c r="D446" s="84" t="s">
        <v>1189</v>
      </c>
      <c r="E446" s="84" t="b">
        <v>0</v>
      </c>
      <c r="F446" s="84" t="b">
        <v>0</v>
      </c>
      <c r="G446" s="84" t="b">
        <v>0</v>
      </c>
    </row>
    <row r="447" spans="1:7" ht="15">
      <c r="A447" s="84" t="s">
        <v>1324</v>
      </c>
      <c r="B447" s="84">
        <v>6</v>
      </c>
      <c r="C447" s="123">
        <v>0</v>
      </c>
      <c r="D447" s="84" t="s">
        <v>1190</v>
      </c>
      <c r="E447" s="84" t="b">
        <v>0</v>
      </c>
      <c r="F447" s="84" t="b">
        <v>0</v>
      </c>
      <c r="G447" s="84" t="b">
        <v>0</v>
      </c>
    </row>
    <row r="448" spans="1:7" ht="15">
      <c r="A448" s="84" t="s">
        <v>1325</v>
      </c>
      <c r="B448" s="84">
        <v>6</v>
      </c>
      <c r="C448" s="123">
        <v>0</v>
      </c>
      <c r="D448" s="84" t="s">
        <v>1190</v>
      </c>
      <c r="E448" s="84" t="b">
        <v>0</v>
      </c>
      <c r="F448" s="84" t="b">
        <v>0</v>
      </c>
      <c r="G448" s="84" t="b">
        <v>0</v>
      </c>
    </row>
    <row r="449" spans="1:7" ht="15">
      <c r="A449" s="84" t="s">
        <v>276</v>
      </c>
      <c r="B449" s="84">
        <v>3</v>
      </c>
      <c r="C449" s="123">
        <v>0</v>
      </c>
      <c r="D449" s="84" t="s">
        <v>1190</v>
      </c>
      <c r="E449" s="84" t="b">
        <v>0</v>
      </c>
      <c r="F449" s="84" t="b">
        <v>0</v>
      </c>
      <c r="G449" s="84" t="b">
        <v>0</v>
      </c>
    </row>
    <row r="450" spans="1:7" ht="15">
      <c r="A450" s="84" t="s">
        <v>1326</v>
      </c>
      <c r="B450" s="84">
        <v>3</v>
      </c>
      <c r="C450" s="123">
        <v>0</v>
      </c>
      <c r="D450" s="84" t="s">
        <v>1190</v>
      </c>
      <c r="E450" s="84" t="b">
        <v>0</v>
      </c>
      <c r="F450" s="84" t="b">
        <v>0</v>
      </c>
      <c r="G450" s="84" t="b">
        <v>0</v>
      </c>
    </row>
    <row r="451" spans="1:7" ht="15">
      <c r="A451" s="84" t="s">
        <v>1327</v>
      </c>
      <c r="B451" s="84">
        <v>3</v>
      </c>
      <c r="C451" s="123">
        <v>0</v>
      </c>
      <c r="D451" s="84" t="s">
        <v>1190</v>
      </c>
      <c r="E451" s="84" t="b">
        <v>0</v>
      </c>
      <c r="F451" s="84" t="b">
        <v>0</v>
      </c>
      <c r="G451" s="84" t="b">
        <v>0</v>
      </c>
    </row>
    <row r="452" spans="1:7" ht="15">
      <c r="A452" s="84" t="s">
        <v>1328</v>
      </c>
      <c r="B452" s="84">
        <v>3</v>
      </c>
      <c r="C452" s="123">
        <v>0</v>
      </c>
      <c r="D452" s="84" t="s">
        <v>1190</v>
      </c>
      <c r="E452" s="84" t="b">
        <v>0</v>
      </c>
      <c r="F452" s="84" t="b">
        <v>0</v>
      </c>
      <c r="G452" s="84" t="b">
        <v>0</v>
      </c>
    </row>
    <row r="453" spans="1:7" ht="15">
      <c r="A453" s="84" t="s">
        <v>1329</v>
      </c>
      <c r="B453" s="84">
        <v>3</v>
      </c>
      <c r="C453" s="123">
        <v>0</v>
      </c>
      <c r="D453" s="84" t="s">
        <v>1190</v>
      </c>
      <c r="E453" s="84" t="b">
        <v>0</v>
      </c>
      <c r="F453" s="84" t="b">
        <v>0</v>
      </c>
      <c r="G453" s="84" t="b">
        <v>0</v>
      </c>
    </row>
    <row r="454" spans="1:7" ht="15">
      <c r="A454" s="84" t="s">
        <v>1330</v>
      </c>
      <c r="B454" s="84">
        <v>3</v>
      </c>
      <c r="C454" s="123">
        <v>0</v>
      </c>
      <c r="D454" s="84" t="s">
        <v>1190</v>
      </c>
      <c r="E454" s="84" t="b">
        <v>0</v>
      </c>
      <c r="F454" s="84" t="b">
        <v>0</v>
      </c>
      <c r="G454" s="84" t="b">
        <v>0</v>
      </c>
    </row>
    <row r="455" spans="1:7" ht="15">
      <c r="A455" s="84" t="s">
        <v>1331</v>
      </c>
      <c r="B455" s="84">
        <v>3</v>
      </c>
      <c r="C455" s="123">
        <v>0</v>
      </c>
      <c r="D455" s="84" t="s">
        <v>1190</v>
      </c>
      <c r="E455" s="84" t="b">
        <v>0</v>
      </c>
      <c r="F455" s="84" t="b">
        <v>0</v>
      </c>
      <c r="G455" s="84" t="b">
        <v>0</v>
      </c>
    </row>
    <row r="456" spans="1:7" ht="15">
      <c r="A456" s="84" t="s">
        <v>1332</v>
      </c>
      <c r="B456" s="84">
        <v>3</v>
      </c>
      <c r="C456" s="123">
        <v>0</v>
      </c>
      <c r="D456" s="84" t="s">
        <v>1190</v>
      </c>
      <c r="E456" s="84" t="b">
        <v>0</v>
      </c>
      <c r="F456" s="84" t="b">
        <v>0</v>
      </c>
      <c r="G456" s="84" t="b">
        <v>0</v>
      </c>
    </row>
    <row r="457" spans="1:7" ht="15">
      <c r="A457" s="84" t="s">
        <v>1685</v>
      </c>
      <c r="B457" s="84">
        <v>3</v>
      </c>
      <c r="C457" s="123">
        <v>0</v>
      </c>
      <c r="D457" s="84" t="s">
        <v>1190</v>
      </c>
      <c r="E457" s="84" t="b">
        <v>0</v>
      </c>
      <c r="F457" s="84" t="b">
        <v>0</v>
      </c>
      <c r="G457" s="84" t="b">
        <v>0</v>
      </c>
    </row>
    <row r="458" spans="1:7" ht="15">
      <c r="A458" s="84" t="s">
        <v>1686</v>
      </c>
      <c r="B458" s="84">
        <v>3</v>
      </c>
      <c r="C458" s="123">
        <v>0</v>
      </c>
      <c r="D458" s="84" t="s">
        <v>1190</v>
      </c>
      <c r="E458" s="84" t="b">
        <v>0</v>
      </c>
      <c r="F458" s="84" t="b">
        <v>0</v>
      </c>
      <c r="G458" s="84" t="b">
        <v>0</v>
      </c>
    </row>
    <row r="459" spans="1:7" ht="15">
      <c r="A459" s="84" t="s">
        <v>1687</v>
      </c>
      <c r="B459" s="84">
        <v>3</v>
      </c>
      <c r="C459" s="123">
        <v>0</v>
      </c>
      <c r="D459" s="84" t="s">
        <v>1190</v>
      </c>
      <c r="E459" s="84" t="b">
        <v>0</v>
      </c>
      <c r="F459" s="84" t="b">
        <v>0</v>
      </c>
      <c r="G459" s="84" t="b">
        <v>0</v>
      </c>
    </row>
    <row r="460" spans="1:7" ht="15">
      <c r="A460" s="84" t="s">
        <v>262</v>
      </c>
      <c r="B460" s="84">
        <v>2</v>
      </c>
      <c r="C460" s="123">
        <v>0.006288973537702901</v>
      </c>
      <c r="D460" s="84" t="s">
        <v>1190</v>
      </c>
      <c r="E460" s="84" t="b">
        <v>0</v>
      </c>
      <c r="F460" s="84" t="b">
        <v>0</v>
      </c>
      <c r="G460" s="84" t="b">
        <v>0</v>
      </c>
    </row>
    <row r="461" spans="1:7" ht="15">
      <c r="A461" s="84" t="s">
        <v>1294</v>
      </c>
      <c r="B461" s="84">
        <v>14</v>
      </c>
      <c r="C461" s="123">
        <v>0.0031490467407833127</v>
      </c>
      <c r="D461" s="84" t="s">
        <v>1191</v>
      </c>
      <c r="E461" s="84" t="b">
        <v>0</v>
      </c>
      <c r="F461" s="84" t="b">
        <v>0</v>
      </c>
      <c r="G461" s="84" t="b">
        <v>0</v>
      </c>
    </row>
    <row r="462" spans="1:7" ht="15">
      <c r="A462" s="84" t="s">
        <v>1293</v>
      </c>
      <c r="B462" s="84">
        <v>7</v>
      </c>
      <c r="C462" s="123">
        <v>0.009753466918056997</v>
      </c>
      <c r="D462" s="84" t="s">
        <v>1191</v>
      </c>
      <c r="E462" s="84" t="b">
        <v>0</v>
      </c>
      <c r="F462" s="84" t="b">
        <v>0</v>
      </c>
      <c r="G462" s="84" t="b">
        <v>0</v>
      </c>
    </row>
    <row r="463" spans="1:7" ht="15">
      <c r="A463" s="84" t="s">
        <v>1295</v>
      </c>
      <c r="B463" s="84">
        <v>5</v>
      </c>
      <c r="C463" s="123">
        <v>0.01131581076522637</v>
      </c>
      <c r="D463" s="84" t="s">
        <v>1191</v>
      </c>
      <c r="E463" s="84" t="b">
        <v>0</v>
      </c>
      <c r="F463" s="84" t="b">
        <v>0</v>
      </c>
      <c r="G463" s="84" t="b">
        <v>0</v>
      </c>
    </row>
    <row r="464" spans="1:7" ht="15">
      <c r="A464" s="84" t="s">
        <v>239</v>
      </c>
      <c r="B464" s="84">
        <v>5</v>
      </c>
      <c r="C464" s="123">
        <v>0.01131581076522637</v>
      </c>
      <c r="D464" s="84" t="s">
        <v>1191</v>
      </c>
      <c r="E464" s="84" t="b">
        <v>0</v>
      </c>
      <c r="F464" s="84" t="b">
        <v>0</v>
      </c>
      <c r="G464" s="84" t="b">
        <v>0</v>
      </c>
    </row>
    <row r="465" spans="1:7" ht="15">
      <c r="A465" s="84" t="s">
        <v>1334</v>
      </c>
      <c r="B465" s="84">
        <v>4</v>
      </c>
      <c r="C465" s="123">
        <v>0.011360029874277677</v>
      </c>
      <c r="D465" s="84" t="s">
        <v>1191</v>
      </c>
      <c r="E465" s="84" t="b">
        <v>0</v>
      </c>
      <c r="F465" s="84" t="b">
        <v>0</v>
      </c>
      <c r="G465" s="84" t="b">
        <v>0</v>
      </c>
    </row>
    <row r="466" spans="1:7" ht="15">
      <c r="A466" s="84" t="s">
        <v>250</v>
      </c>
      <c r="B466" s="84">
        <v>4</v>
      </c>
      <c r="C466" s="123">
        <v>0.011360029874277677</v>
      </c>
      <c r="D466" s="84" t="s">
        <v>1191</v>
      </c>
      <c r="E466" s="84" t="b">
        <v>0</v>
      </c>
      <c r="F466" s="84" t="b">
        <v>0</v>
      </c>
      <c r="G466" s="84" t="b">
        <v>0</v>
      </c>
    </row>
    <row r="467" spans="1:7" ht="15">
      <c r="A467" s="84" t="s">
        <v>1303</v>
      </c>
      <c r="B467" s="84">
        <v>4</v>
      </c>
      <c r="C467" s="123">
        <v>0.011360029874277677</v>
      </c>
      <c r="D467" s="84" t="s">
        <v>1191</v>
      </c>
      <c r="E467" s="84" t="b">
        <v>0</v>
      </c>
      <c r="F467" s="84" t="b">
        <v>0</v>
      </c>
      <c r="G467" s="84" t="b">
        <v>0</v>
      </c>
    </row>
    <row r="468" spans="1:7" ht="15">
      <c r="A468" s="84" t="s">
        <v>1300</v>
      </c>
      <c r="B468" s="84">
        <v>4</v>
      </c>
      <c r="C468" s="123">
        <v>0.011360029874277677</v>
      </c>
      <c r="D468" s="84" t="s">
        <v>1191</v>
      </c>
      <c r="E468" s="84" t="b">
        <v>0</v>
      </c>
      <c r="F468" s="84" t="b">
        <v>0</v>
      </c>
      <c r="G468" s="84" t="b">
        <v>0</v>
      </c>
    </row>
    <row r="469" spans="1:7" ht="15">
      <c r="A469" s="84" t="s">
        <v>1335</v>
      </c>
      <c r="B469" s="84">
        <v>3</v>
      </c>
      <c r="C469" s="123">
        <v>0.010751071273713613</v>
      </c>
      <c r="D469" s="84" t="s">
        <v>1191</v>
      </c>
      <c r="E469" s="84" t="b">
        <v>0</v>
      </c>
      <c r="F469" s="84" t="b">
        <v>0</v>
      </c>
      <c r="G469" s="84" t="b">
        <v>0</v>
      </c>
    </row>
    <row r="470" spans="1:7" ht="15">
      <c r="A470" s="84" t="s">
        <v>1336</v>
      </c>
      <c r="B470" s="84">
        <v>3</v>
      </c>
      <c r="C470" s="123">
        <v>0.010751071273713613</v>
      </c>
      <c r="D470" s="84" t="s">
        <v>1191</v>
      </c>
      <c r="E470" s="84" t="b">
        <v>0</v>
      </c>
      <c r="F470" s="84" t="b">
        <v>0</v>
      </c>
      <c r="G470" s="84" t="b">
        <v>0</v>
      </c>
    </row>
    <row r="471" spans="1:7" ht="15">
      <c r="A471" s="84" t="s">
        <v>1632</v>
      </c>
      <c r="B471" s="84">
        <v>3</v>
      </c>
      <c r="C471" s="123">
        <v>0.010751071273713613</v>
      </c>
      <c r="D471" s="84" t="s">
        <v>1191</v>
      </c>
      <c r="E471" s="84" t="b">
        <v>1</v>
      </c>
      <c r="F471" s="84" t="b">
        <v>0</v>
      </c>
      <c r="G471" s="84" t="b">
        <v>0</v>
      </c>
    </row>
    <row r="472" spans="1:7" ht="15">
      <c r="A472" s="84" t="s">
        <v>1635</v>
      </c>
      <c r="B472" s="84">
        <v>3</v>
      </c>
      <c r="C472" s="123">
        <v>0.010751071273713613</v>
      </c>
      <c r="D472" s="84" t="s">
        <v>1191</v>
      </c>
      <c r="E472" s="84" t="b">
        <v>0</v>
      </c>
      <c r="F472" s="84" t="b">
        <v>0</v>
      </c>
      <c r="G472" s="84" t="b">
        <v>0</v>
      </c>
    </row>
    <row r="473" spans="1:7" ht="15">
      <c r="A473" s="84" t="s">
        <v>1633</v>
      </c>
      <c r="B473" s="84">
        <v>3</v>
      </c>
      <c r="C473" s="123">
        <v>0.010751071273713613</v>
      </c>
      <c r="D473" s="84" t="s">
        <v>1191</v>
      </c>
      <c r="E473" s="84" t="b">
        <v>0</v>
      </c>
      <c r="F473" s="84" t="b">
        <v>0</v>
      </c>
      <c r="G473" s="84" t="b">
        <v>0</v>
      </c>
    </row>
    <row r="474" spans="1:7" ht="15">
      <c r="A474" s="84" t="s">
        <v>1640</v>
      </c>
      <c r="B474" s="84">
        <v>3</v>
      </c>
      <c r="C474" s="123">
        <v>0.010751071273713613</v>
      </c>
      <c r="D474" s="84" t="s">
        <v>1191</v>
      </c>
      <c r="E474" s="84" t="b">
        <v>0</v>
      </c>
      <c r="F474" s="84" t="b">
        <v>0</v>
      </c>
      <c r="G474" s="84" t="b">
        <v>0</v>
      </c>
    </row>
    <row r="475" spans="1:7" ht="15">
      <c r="A475" s="84" t="s">
        <v>1643</v>
      </c>
      <c r="B475" s="84">
        <v>3</v>
      </c>
      <c r="C475" s="123">
        <v>0.010751071273713613</v>
      </c>
      <c r="D475" s="84" t="s">
        <v>1191</v>
      </c>
      <c r="E475" s="84" t="b">
        <v>0</v>
      </c>
      <c r="F475" s="84" t="b">
        <v>0</v>
      </c>
      <c r="G475" s="84" t="b">
        <v>0</v>
      </c>
    </row>
    <row r="476" spans="1:7" ht="15">
      <c r="A476" s="84" t="s">
        <v>273</v>
      </c>
      <c r="B476" s="84">
        <v>3</v>
      </c>
      <c r="C476" s="123">
        <v>0.010751071273713613</v>
      </c>
      <c r="D476" s="84" t="s">
        <v>1191</v>
      </c>
      <c r="E476" s="84" t="b">
        <v>0</v>
      </c>
      <c r="F476" s="84" t="b">
        <v>0</v>
      </c>
      <c r="G476" s="84" t="b">
        <v>0</v>
      </c>
    </row>
    <row r="477" spans="1:7" ht="15">
      <c r="A477" s="84" t="s">
        <v>1301</v>
      </c>
      <c r="B477" s="84">
        <v>3</v>
      </c>
      <c r="C477" s="123">
        <v>0.010751071273713613</v>
      </c>
      <c r="D477" s="84" t="s">
        <v>1191</v>
      </c>
      <c r="E477" s="84" t="b">
        <v>0</v>
      </c>
      <c r="F477" s="84" t="b">
        <v>0</v>
      </c>
      <c r="G477" s="84" t="b">
        <v>0</v>
      </c>
    </row>
    <row r="478" spans="1:7" ht="15">
      <c r="A478" s="84" t="s">
        <v>266</v>
      </c>
      <c r="B478" s="84">
        <v>3</v>
      </c>
      <c r="C478" s="123">
        <v>0.010751071273713613</v>
      </c>
      <c r="D478" s="84" t="s">
        <v>1191</v>
      </c>
      <c r="E478" s="84" t="b">
        <v>0</v>
      </c>
      <c r="F478" s="84" t="b">
        <v>0</v>
      </c>
      <c r="G478" s="84" t="b">
        <v>0</v>
      </c>
    </row>
    <row r="479" spans="1:7" ht="15">
      <c r="A479" s="84" t="s">
        <v>251</v>
      </c>
      <c r="B479" s="84">
        <v>2</v>
      </c>
      <c r="C479" s="123">
        <v>0.009263705361710043</v>
      </c>
      <c r="D479" s="84" t="s">
        <v>1191</v>
      </c>
      <c r="E479" s="84" t="b">
        <v>0</v>
      </c>
      <c r="F479" s="84" t="b">
        <v>0</v>
      </c>
      <c r="G479" s="84" t="b">
        <v>0</v>
      </c>
    </row>
    <row r="480" spans="1:7" ht="15">
      <c r="A480" s="84" t="s">
        <v>1702</v>
      </c>
      <c r="B480" s="84">
        <v>2</v>
      </c>
      <c r="C480" s="123">
        <v>0.009263705361710043</v>
      </c>
      <c r="D480" s="84" t="s">
        <v>1191</v>
      </c>
      <c r="E480" s="84" t="b">
        <v>0</v>
      </c>
      <c r="F480" s="84" t="b">
        <v>0</v>
      </c>
      <c r="G480" s="84" t="b">
        <v>0</v>
      </c>
    </row>
    <row r="481" spans="1:7" ht="15">
      <c r="A481" s="84" t="s">
        <v>1722</v>
      </c>
      <c r="B481" s="84">
        <v>2</v>
      </c>
      <c r="C481" s="123">
        <v>0.009263705361710043</v>
      </c>
      <c r="D481" s="84" t="s">
        <v>1191</v>
      </c>
      <c r="E481" s="84" t="b">
        <v>0</v>
      </c>
      <c r="F481" s="84" t="b">
        <v>0</v>
      </c>
      <c r="G481" s="84" t="b">
        <v>0</v>
      </c>
    </row>
    <row r="482" spans="1:7" ht="15">
      <c r="A482" s="84" t="s">
        <v>1695</v>
      </c>
      <c r="B482" s="84">
        <v>2</v>
      </c>
      <c r="C482" s="123">
        <v>0.009263705361710043</v>
      </c>
      <c r="D482" s="84" t="s">
        <v>1191</v>
      </c>
      <c r="E482" s="84" t="b">
        <v>0</v>
      </c>
      <c r="F482" s="84" t="b">
        <v>0</v>
      </c>
      <c r="G482" s="84" t="b">
        <v>0</v>
      </c>
    </row>
    <row r="483" spans="1:7" ht="15">
      <c r="A483" s="84" t="s">
        <v>1696</v>
      </c>
      <c r="B483" s="84">
        <v>2</v>
      </c>
      <c r="C483" s="123">
        <v>0.009263705361710043</v>
      </c>
      <c r="D483" s="84" t="s">
        <v>1191</v>
      </c>
      <c r="E483" s="84" t="b">
        <v>0</v>
      </c>
      <c r="F483" s="84" t="b">
        <v>0</v>
      </c>
      <c r="G483" s="84" t="b">
        <v>0</v>
      </c>
    </row>
    <row r="484" spans="1:7" ht="15">
      <c r="A484" s="84" t="s">
        <v>257</v>
      </c>
      <c r="B484" s="84">
        <v>2</v>
      </c>
      <c r="C484" s="123">
        <v>0.009263705361710043</v>
      </c>
      <c r="D484" s="84" t="s">
        <v>1191</v>
      </c>
      <c r="E484" s="84" t="b">
        <v>0</v>
      </c>
      <c r="F484" s="84" t="b">
        <v>0</v>
      </c>
      <c r="G484" s="84" t="b">
        <v>0</v>
      </c>
    </row>
    <row r="485" spans="1:7" ht="15">
      <c r="A485" s="84" t="s">
        <v>1723</v>
      </c>
      <c r="B485" s="84">
        <v>2</v>
      </c>
      <c r="C485" s="123">
        <v>0.009263705361710043</v>
      </c>
      <c r="D485" s="84" t="s">
        <v>1191</v>
      </c>
      <c r="E485" s="84" t="b">
        <v>0</v>
      </c>
      <c r="F485" s="84" t="b">
        <v>0</v>
      </c>
      <c r="G485" s="84" t="b">
        <v>0</v>
      </c>
    </row>
    <row r="486" spans="1:7" ht="15">
      <c r="A486" s="84" t="s">
        <v>1673</v>
      </c>
      <c r="B486" s="84">
        <v>2</v>
      </c>
      <c r="C486" s="123">
        <v>0.009263705361710043</v>
      </c>
      <c r="D486" s="84" t="s">
        <v>1191</v>
      </c>
      <c r="E486" s="84" t="b">
        <v>0</v>
      </c>
      <c r="F486" s="84" t="b">
        <v>0</v>
      </c>
      <c r="G486" s="84" t="b">
        <v>0</v>
      </c>
    </row>
    <row r="487" spans="1:7" ht="15">
      <c r="A487" s="84" t="s">
        <v>366</v>
      </c>
      <c r="B487" s="84">
        <v>2</v>
      </c>
      <c r="C487" s="123">
        <v>0.009263705361710043</v>
      </c>
      <c r="D487" s="84" t="s">
        <v>1191</v>
      </c>
      <c r="E487" s="84" t="b">
        <v>0</v>
      </c>
      <c r="F487" s="84" t="b">
        <v>0</v>
      </c>
      <c r="G487" s="84" t="b">
        <v>0</v>
      </c>
    </row>
    <row r="488" spans="1:7" ht="15">
      <c r="A488" s="84" t="s">
        <v>1674</v>
      </c>
      <c r="B488" s="84">
        <v>2</v>
      </c>
      <c r="C488" s="123">
        <v>0.009263705361710043</v>
      </c>
      <c r="D488" s="84" t="s">
        <v>1191</v>
      </c>
      <c r="E488" s="84" t="b">
        <v>0</v>
      </c>
      <c r="F488" s="84" t="b">
        <v>1</v>
      </c>
      <c r="G488" s="84" t="b">
        <v>0</v>
      </c>
    </row>
    <row r="489" spans="1:7" ht="15">
      <c r="A489" s="84" t="s">
        <v>1308</v>
      </c>
      <c r="B489" s="84">
        <v>2</v>
      </c>
      <c r="C489" s="123">
        <v>0.009263705361710043</v>
      </c>
      <c r="D489" s="84" t="s">
        <v>1191</v>
      </c>
      <c r="E489" s="84" t="b">
        <v>0</v>
      </c>
      <c r="F489" s="84" t="b">
        <v>0</v>
      </c>
      <c r="G489" s="84" t="b">
        <v>0</v>
      </c>
    </row>
    <row r="490" spans="1:7" ht="15">
      <c r="A490" s="84" t="s">
        <v>1294</v>
      </c>
      <c r="B490" s="84">
        <v>6</v>
      </c>
      <c r="C490" s="123">
        <v>0</v>
      </c>
      <c r="D490" s="84" t="s">
        <v>1192</v>
      </c>
      <c r="E490" s="84" t="b">
        <v>0</v>
      </c>
      <c r="F490" s="84" t="b">
        <v>0</v>
      </c>
      <c r="G490" s="84" t="b">
        <v>0</v>
      </c>
    </row>
    <row r="491" spans="1:7" ht="15">
      <c r="A491" s="84" t="s">
        <v>1316</v>
      </c>
      <c r="B491" s="84">
        <v>6</v>
      </c>
      <c r="C491" s="123">
        <v>0</v>
      </c>
      <c r="D491" s="84" t="s">
        <v>1192</v>
      </c>
      <c r="E491" s="84" t="b">
        <v>0</v>
      </c>
      <c r="F491" s="84" t="b">
        <v>0</v>
      </c>
      <c r="G491" s="84" t="b">
        <v>0</v>
      </c>
    </row>
    <row r="492" spans="1:7" ht="15">
      <c r="A492" s="84" t="s">
        <v>1338</v>
      </c>
      <c r="B492" s="84">
        <v>5</v>
      </c>
      <c r="C492" s="123">
        <v>0.004398958113756934</v>
      </c>
      <c r="D492" s="84" t="s">
        <v>1192</v>
      </c>
      <c r="E492" s="84" t="b">
        <v>0</v>
      </c>
      <c r="F492" s="84" t="b">
        <v>0</v>
      </c>
      <c r="G492" s="84" t="b">
        <v>0</v>
      </c>
    </row>
    <row r="493" spans="1:7" ht="15">
      <c r="A493" s="84" t="s">
        <v>1339</v>
      </c>
      <c r="B493" s="84">
        <v>5</v>
      </c>
      <c r="C493" s="123">
        <v>0.004398958113756934</v>
      </c>
      <c r="D493" s="84" t="s">
        <v>1192</v>
      </c>
      <c r="E493" s="84" t="b">
        <v>0</v>
      </c>
      <c r="F493" s="84" t="b">
        <v>0</v>
      </c>
      <c r="G493" s="84" t="b">
        <v>0</v>
      </c>
    </row>
    <row r="494" spans="1:7" ht="15">
      <c r="A494" s="84" t="s">
        <v>1340</v>
      </c>
      <c r="B494" s="84">
        <v>5</v>
      </c>
      <c r="C494" s="123">
        <v>0.004398958113756934</v>
      </c>
      <c r="D494" s="84" t="s">
        <v>1192</v>
      </c>
      <c r="E494" s="84" t="b">
        <v>0</v>
      </c>
      <c r="F494" s="84" t="b">
        <v>0</v>
      </c>
      <c r="G494" s="84" t="b">
        <v>0</v>
      </c>
    </row>
    <row r="495" spans="1:7" ht="15">
      <c r="A495" s="84" t="s">
        <v>1341</v>
      </c>
      <c r="B495" s="84">
        <v>5</v>
      </c>
      <c r="C495" s="123">
        <v>0.004398958113756934</v>
      </c>
      <c r="D495" s="84" t="s">
        <v>1192</v>
      </c>
      <c r="E495" s="84" t="b">
        <v>0</v>
      </c>
      <c r="F495" s="84" t="b">
        <v>0</v>
      </c>
      <c r="G495" s="84" t="b">
        <v>0</v>
      </c>
    </row>
    <row r="496" spans="1:7" ht="15">
      <c r="A496" s="84" t="s">
        <v>1342</v>
      </c>
      <c r="B496" s="84">
        <v>5</v>
      </c>
      <c r="C496" s="123">
        <v>0.004398958113756934</v>
      </c>
      <c r="D496" s="84" t="s">
        <v>1192</v>
      </c>
      <c r="E496" s="84" t="b">
        <v>0</v>
      </c>
      <c r="F496" s="84" t="b">
        <v>0</v>
      </c>
      <c r="G496" s="84" t="b">
        <v>0</v>
      </c>
    </row>
    <row r="497" spans="1:7" ht="15">
      <c r="A497" s="84" t="s">
        <v>1343</v>
      </c>
      <c r="B497" s="84">
        <v>5</v>
      </c>
      <c r="C497" s="123">
        <v>0.004398958113756934</v>
      </c>
      <c r="D497" s="84" t="s">
        <v>1192</v>
      </c>
      <c r="E497" s="84" t="b">
        <v>0</v>
      </c>
      <c r="F497" s="84" t="b">
        <v>0</v>
      </c>
      <c r="G497" s="84" t="b">
        <v>0</v>
      </c>
    </row>
    <row r="498" spans="1:7" ht="15">
      <c r="A498" s="84" t="s">
        <v>1344</v>
      </c>
      <c r="B498" s="84">
        <v>5</v>
      </c>
      <c r="C498" s="123">
        <v>0.004398958113756934</v>
      </c>
      <c r="D498" s="84" t="s">
        <v>1192</v>
      </c>
      <c r="E498" s="84" t="b">
        <v>0</v>
      </c>
      <c r="F498" s="84" t="b">
        <v>0</v>
      </c>
      <c r="G498" s="84" t="b">
        <v>0</v>
      </c>
    </row>
    <row r="499" spans="1:7" ht="15">
      <c r="A499" s="84" t="s">
        <v>1345</v>
      </c>
      <c r="B499" s="84">
        <v>5</v>
      </c>
      <c r="C499" s="123">
        <v>0.004398958113756934</v>
      </c>
      <c r="D499" s="84" t="s">
        <v>1192</v>
      </c>
      <c r="E499" s="84" t="b">
        <v>1</v>
      </c>
      <c r="F499" s="84" t="b">
        <v>0</v>
      </c>
      <c r="G499" s="84" t="b">
        <v>0</v>
      </c>
    </row>
    <row r="500" spans="1:7" ht="15">
      <c r="A500" s="84" t="s">
        <v>1630</v>
      </c>
      <c r="B500" s="84">
        <v>5</v>
      </c>
      <c r="C500" s="123">
        <v>0.004398958113756934</v>
      </c>
      <c r="D500" s="84" t="s">
        <v>1192</v>
      </c>
      <c r="E500" s="84" t="b">
        <v>0</v>
      </c>
      <c r="F500" s="84" t="b">
        <v>0</v>
      </c>
      <c r="G500" s="84" t="b">
        <v>0</v>
      </c>
    </row>
    <row r="501" spans="1:7" ht="15">
      <c r="A501" s="84" t="s">
        <v>1641</v>
      </c>
      <c r="B501" s="84">
        <v>5</v>
      </c>
      <c r="C501" s="123">
        <v>0.004398958113756934</v>
      </c>
      <c r="D501" s="84" t="s">
        <v>1192</v>
      </c>
      <c r="E501" s="84" t="b">
        <v>0</v>
      </c>
      <c r="F501" s="84" t="b">
        <v>0</v>
      </c>
      <c r="G501" s="84" t="b">
        <v>0</v>
      </c>
    </row>
    <row r="502" spans="1:7" ht="15">
      <c r="A502" s="84" t="s">
        <v>236</v>
      </c>
      <c r="B502" s="84">
        <v>4</v>
      </c>
      <c r="C502" s="123">
        <v>0.0078262781802525</v>
      </c>
      <c r="D502" s="84" t="s">
        <v>1192</v>
      </c>
      <c r="E502" s="84" t="b">
        <v>0</v>
      </c>
      <c r="F502" s="84" t="b">
        <v>0</v>
      </c>
      <c r="G502" s="84" t="b">
        <v>0</v>
      </c>
    </row>
    <row r="503" spans="1:7" ht="15">
      <c r="A503" s="84" t="s">
        <v>1656</v>
      </c>
      <c r="B503" s="84">
        <v>4</v>
      </c>
      <c r="C503" s="123">
        <v>0.0078262781802525</v>
      </c>
      <c r="D503" s="84" t="s">
        <v>1192</v>
      </c>
      <c r="E503" s="84" t="b">
        <v>0</v>
      </c>
      <c r="F503" s="84" t="b">
        <v>0</v>
      </c>
      <c r="G503" s="84" t="b">
        <v>0</v>
      </c>
    </row>
    <row r="504" spans="1:7" ht="15">
      <c r="A504" s="84" t="s">
        <v>1294</v>
      </c>
      <c r="B504" s="84">
        <v>5</v>
      </c>
      <c r="C504" s="123">
        <v>0.009076869023488723</v>
      </c>
      <c r="D504" s="84" t="s">
        <v>1193</v>
      </c>
      <c r="E504" s="84" t="b">
        <v>0</v>
      </c>
      <c r="F504" s="84" t="b">
        <v>0</v>
      </c>
      <c r="G504" s="84" t="b">
        <v>0</v>
      </c>
    </row>
    <row r="505" spans="1:7" ht="15">
      <c r="A505" s="84" t="s">
        <v>249</v>
      </c>
      <c r="B505" s="84">
        <v>4</v>
      </c>
      <c r="C505" s="123">
        <v>0.007261495218790979</v>
      </c>
      <c r="D505" s="84" t="s">
        <v>1193</v>
      </c>
      <c r="E505" s="84" t="b">
        <v>0</v>
      </c>
      <c r="F505" s="84" t="b">
        <v>0</v>
      </c>
      <c r="G505" s="84" t="b">
        <v>0</v>
      </c>
    </row>
    <row r="506" spans="1:7" ht="15">
      <c r="A506" s="84" t="s">
        <v>1295</v>
      </c>
      <c r="B506" s="84">
        <v>4</v>
      </c>
      <c r="C506" s="123">
        <v>0.007261495218790979</v>
      </c>
      <c r="D506" s="84" t="s">
        <v>1193</v>
      </c>
      <c r="E506" s="84" t="b">
        <v>0</v>
      </c>
      <c r="F506" s="84" t="b">
        <v>0</v>
      </c>
      <c r="G506" s="84" t="b">
        <v>0</v>
      </c>
    </row>
    <row r="507" spans="1:7" ht="15">
      <c r="A507" s="84" t="s">
        <v>1347</v>
      </c>
      <c r="B507" s="84">
        <v>3</v>
      </c>
      <c r="C507" s="123">
        <v>0.009310206051463337</v>
      </c>
      <c r="D507" s="84" t="s">
        <v>1193</v>
      </c>
      <c r="E507" s="84" t="b">
        <v>1</v>
      </c>
      <c r="F507" s="84" t="b">
        <v>0</v>
      </c>
      <c r="G507" s="84" t="b">
        <v>0</v>
      </c>
    </row>
    <row r="508" spans="1:7" ht="15">
      <c r="A508" s="84" t="s">
        <v>1348</v>
      </c>
      <c r="B508" s="84">
        <v>3</v>
      </c>
      <c r="C508" s="123">
        <v>0.009310206051463337</v>
      </c>
      <c r="D508" s="84" t="s">
        <v>1193</v>
      </c>
      <c r="E508" s="84" t="b">
        <v>0</v>
      </c>
      <c r="F508" s="84" t="b">
        <v>0</v>
      </c>
      <c r="G508" s="84" t="b">
        <v>0</v>
      </c>
    </row>
    <row r="509" spans="1:7" ht="15">
      <c r="A509" s="84" t="s">
        <v>1349</v>
      </c>
      <c r="B509" s="84">
        <v>3</v>
      </c>
      <c r="C509" s="123">
        <v>0.009310206051463337</v>
      </c>
      <c r="D509" s="84" t="s">
        <v>1193</v>
      </c>
      <c r="E509" s="84" t="b">
        <v>0</v>
      </c>
      <c r="F509" s="84" t="b">
        <v>0</v>
      </c>
      <c r="G509" s="84" t="b">
        <v>0</v>
      </c>
    </row>
    <row r="510" spans="1:7" ht="15">
      <c r="A510" s="84" t="s">
        <v>1350</v>
      </c>
      <c r="B510" s="84">
        <v>3</v>
      </c>
      <c r="C510" s="123">
        <v>0.009310206051463337</v>
      </c>
      <c r="D510" s="84" t="s">
        <v>1193</v>
      </c>
      <c r="E510" s="84" t="b">
        <v>0</v>
      </c>
      <c r="F510" s="84" t="b">
        <v>0</v>
      </c>
      <c r="G510" s="84" t="b">
        <v>0</v>
      </c>
    </row>
    <row r="511" spans="1:7" ht="15">
      <c r="A511" s="84" t="s">
        <v>1334</v>
      </c>
      <c r="B511" s="84">
        <v>3</v>
      </c>
      <c r="C511" s="123">
        <v>0.009310206051463337</v>
      </c>
      <c r="D511" s="84" t="s">
        <v>1193</v>
      </c>
      <c r="E511" s="84" t="b">
        <v>0</v>
      </c>
      <c r="F511" s="84" t="b">
        <v>0</v>
      </c>
      <c r="G511" s="84" t="b">
        <v>0</v>
      </c>
    </row>
    <row r="512" spans="1:7" ht="15">
      <c r="A512" s="84" t="s">
        <v>1351</v>
      </c>
      <c r="B512" s="84">
        <v>3</v>
      </c>
      <c r="C512" s="123">
        <v>0.009310206051463337</v>
      </c>
      <c r="D512" s="84" t="s">
        <v>1193</v>
      </c>
      <c r="E512" s="84" t="b">
        <v>1</v>
      </c>
      <c r="F512" s="84" t="b">
        <v>0</v>
      </c>
      <c r="G512" s="84" t="b">
        <v>0</v>
      </c>
    </row>
    <row r="513" spans="1:7" ht="15">
      <c r="A513" s="84" t="s">
        <v>1352</v>
      </c>
      <c r="B513" s="84">
        <v>3</v>
      </c>
      <c r="C513" s="123">
        <v>0.009310206051463337</v>
      </c>
      <c r="D513" s="84" t="s">
        <v>1193</v>
      </c>
      <c r="E513" s="84" t="b">
        <v>0</v>
      </c>
      <c r="F513" s="84" t="b">
        <v>0</v>
      </c>
      <c r="G513" s="84" t="b">
        <v>0</v>
      </c>
    </row>
    <row r="514" spans="1:7" ht="15">
      <c r="A514" s="84" t="s">
        <v>1639</v>
      </c>
      <c r="B514" s="84">
        <v>3</v>
      </c>
      <c r="C514" s="123">
        <v>0.009310206051463337</v>
      </c>
      <c r="D514" s="84" t="s">
        <v>1193</v>
      </c>
      <c r="E514" s="84" t="b">
        <v>0</v>
      </c>
      <c r="F514" s="84" t="b">
        <v>0</v>
      </c>
      <c r="G514" s="84" t="b">
        <v>0</v>
      </c>
    </row>
    <row r="515" spans="1:7" ht="15">
      <c r="A515" s="84" t="s">
        <v>1672</v>
      </c>
      <c r="B515" s="84">
        <v>3</v>
      </c>
      <c r="C515" s="123">
        <v>0.009310206051463337</v>
      </c>
      <c r="D515" s="84" t="s">
        <v>1193</v>
      </c>
      <c r="E515" s="84" t="b">
        <v>0</v>
      </c>
      <c r="F515" s="84" t="b">
        <v>0</v>
      </c>
      <c r="G515" s="84" t="b">
        <v>0</v>
      </c>
    </row>
    <row r="516" spans="1:7" ht="15">
      <c r="A516" s="84" t="s">
        <v>1700</v>
      </c>
      <c r="B516" s="84">
        <v>3</v>
      </c>
      <c r="C516" s="123">
        <v>0.009310206051463337</v>
      </c>
      <c r="D516" s="84" t="s">
        <v>1193</v>
      </c>
      <c r="E516" s="84" t="b">
        <v>1</v>
      </c>
      <c r="F516" s="84" t="b">
        <v>0</v>
      </c>
      <c r="G516" s="84" t="b">
        <v>0</v>
      </c>
    </row>
    <row r="517" spans="1:7" ht="15">
      <c r="A517" s="84" t="s">
        <v>1302</v>
      </c>
      <c r="B517" s="84">
        <v>3</v>
      </c>
      <c r="C517" s="123">
        <v>0.009310206051463337</v>
      </c>
      <c r="D517" s="84" t="s">
        <v>1193</v>
      </c>
      <c r="E517" s="84" t="b">
        <v>1</v>
      </c>
      <c r="F517" s="84" t="b">
        <v>0</v>
      </c>
      <c r="G517" s="84" t="b">
        <v>0</v>
      </c>
    </row>
    <row r="518" spans="1:7" ht="15">
      <c r="A518" s="84" t="s">
        <v>1293</v>
      </c>
      <c r="B518" s="84">
        <v>3</v>
      </c>
      <c r="C518" s="123">
        <v>0.009310206051463337</v>
      </c>
      <c r="D518" s="84" t="s">
        <v>1193</v>
      </c>
      <c r="E518" s="84" t="b">
        <v>0</v>
      </c>
      <c r="F518" s="84" t="b">
        <v>0</v>
      </c>
      <c r="G518" s="84" t="b">
        <v>0</v>
      </c>
    </row>
    <row r="519" spans="1:7" ht="15">
      <c r="A519" s="84" t="s">
        <v>1699</v>
      </c>
      <c r="B519" s="84">
        <v>2</v>
      </c>
      <c r="C519" s="123">
        <v>0.00983755164370438</v>
      </c>
      <c r="D519" s="84" t="s">
        <v>1193</v>
      </c>
      <c r="E519" s="84" t="b">
        <v>0</v>
      </c>
      <c r="F519" s="84" t="b">
        <v>0</v>
      </c>
      <c r="G519" s="84" t="b">
        <v>0</v>
      </c>
    </row>
    <row r="520" spans="1:7" ht="15">
      <c r="A520" s="84" t="s">
        <v>1725</v>
      </c>
      <c r="B520" s="84">
        <v>2</v>
      </c>
      <c r="C520" s="123">
        <v>0.00983755164370438</v>
      </c>
      <c r="D520" s="84" t="s">
        <v>1193</v>
      </c>
      <c r="E520" s="84" t="b">
        <v>0</v>
      </c>
      <c r="F520" s="84" t="b">
        <v>0</v>
      </c>
      <c r="G520" s="84" t="b">
        <v>0</v>
      </c>
    </row>
    <row r="521" spans="1:7" ht="15">
      <c r="A521" s="84" t="s">
        <v>1631</v>
      </c>
      <c r="B521" s="84">
        <v>2</v>
      </c>
      <c r="C521" s="123">
        <v>0.00983755164370438</v>
      </c>
      <c r="D521" s="84" t="s">
        <v>1193</v>
      </c>
      <c r="E521" s="84" t="b">
        <v>0</v>
      </c>
      <c r="F521" s="84" t="b">
        <v>0</v>
      </c>
      <c r="G521" s="84" t="b">
        <v>0</v>
      </c>
    </row>
    <row r="522" spans="1:7" ht="15">
      <c r="A522" s="84" t="s">
        <v>1657</v>
      </c>
      <c r="B522" s="84">
        <v>2</v>
      </c>
      <c r="C522" s="123">
        <v>0.00983755164370438</v>
      </c>
      <c r="D522" s="84" t="s">
        <v>1193</v>
      </c>
      <c r="E522" s="84" t="b">
        <v>0</v>
      </c>
      <c r="F522" s="84" t="b">
        <v>0</v>
      </c>
      <c r="G522" s="84" t="b">
        <v>0</v>
      </c>
    </row>
    <row r="523" spans="1:7" ht="15">
      <c r="A523" s="84" t="s">
        <v>1642</v>
      </c>
      <c r="B523" s="84">
        <v>2</v>
      </c>
      <c r="C523" s="123">
        <v>0.00983755164370438</v>
      </c>
      <c r="D523" s="84" t="s">
        <v>1193</v>
      </c>
      <c r="E523" s="84" t="b">
        <v>0</v>
      </c>
      <c r="F523" s="84" t="b">
        <v>0</v>
      </c>
      <c r="G523" s="84" t="b">
        <v>0</v>
      </c>
    </row>
    <row r="524" spans="1:7" ht="15">
      <c r="A524" s="84" t="s">
        <v>1726</v>
      </c>
      <c r="B524" s="84">
        <v>2</v>
      </c>
      <c r="C524" s="123">
        <v>0.00983755164370438</v>
      </c>
      <c r="D524" s="84" t="s">
        <v>1193</v>
      </c>
      <c r="E524" s="84" t="b">
        <v>0</v>
      </c>
      <c r="F524" s="84" t="b">
        <v>0</v>
      </c>
      <c r="G524" s="84" t="b">
        <v>0</v>
      </c>
    </row>
    <row r="525" spans="1:7" ht="15">
      <c r="A525" s="84" t="s">
        <v>1701</v>
      </c>
      <c r="B525" s="84">
        <v>2</v>
      </c>
      <c r="C525" s="123">
        <v>0.00983755164370438</v>
      </c>
      <c r="D525" s="84" t="s">
        <v>1193</v>
      </c>
      <c r="E525" s="84" t="b">
        <v>0</v>
      </c>
      <c r="F525" s="84" t="b">
        <v>0</v>
      </c>
      <c r="G525" s="84" t="b">
        <v>0</v>
      </c>
    </row>
    <row r="526" spans="1:7" ht="15">
      <c r="A526" s="84" t="s">
        <v>1295</v>
      </c>
      <c r="B526" s="84">
        <v>3</v>
      </c>
      <c r="C526" s="123">
        <v>0</v>
      </c>
      <c r="D526" s="84" t="s">
        <v>1194</v>
      </c>
      <c r="E526" s="84" t="b">
        <v>0</v>
      </c>
      <c r="F526" s="84" t="b">
        <v>0</v>
      </c>
      <c r="G526" s="84" t="b">
        <v>0</v>
      </c>
    </row>
    <row r="527" spans="1:7" ht="15">
      <c r="A527" s="84" t="s">
        <v>1293</v>
      </c>
      <c r="B527" s="84">
        <v>3</v>
      </c>
      <c r="C527" s="123">
        <v>0</v>
      </c>
      <c r="D527" s="84" t="s">
        <v>1194</v>
      </c>
      <c r="E527" s="84" t="b">
        <v>0</v>
      </c>
      <c r="F527" s="84" t="b">
        <v>0</v>
      </c>
      <c r="G527" s="84" t="b">
        <v>0</v>
      </c>
    </row>
    <row r="528" spans="1:7" ht="15">
      <c r="A528" s="84" t="s">
        <v>1294</v>
      </c>
      <c r="B528" s="84">
        <v>2</v>
      </c>
      <c r="C528" s="123">
        <v>0.008004148138894602</v>
      </c>
      <c r="D528" s="84" t="s">
        <v>1194</v>
      </c>
      <c r="E528" s="84" t="b">
        <v>0</v>
      </c>
      <c r="F528" s="84" t="b">
        <v>0</v>
      </c>
      <c r="G528" s="84" t="b">
        <v>0</v>
      </c>
    </row>
    <row r="529" spans="1:7" ht="15">
      <c r="A529" s="84" t="s">
        <v>366</v>
      </c>
      <c r="B529" s="84">
        <v>2</v>
      </c>
      <c r="C529" s="123">
        <v>0.008004148138894602</v>
      </c>
      <c r="D529" s="84" t="s">
        <v>1194</v>
      </c>
      <c r="E529" s="84" t="b">
        <v>0</v>
      </c>
      <c r="F529" s="84" t="b">
        <v>0</v>
      </c>
      <c r="G529"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0"/>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1790</v>
      </c>
      <c r="B1" s="13" t="s">
        <v>1791</v>
      </c>
      <c r="C1" s="13" t="s">
        <v>1784</v>
      </c>
      <c r="D1" s="13" t="s">
        <v>1785</v>
      </c>
      <c r="E1" s="13" t="s">
        <v>1792</v>
      </c>
      <c r="F1" s="13" t="s">
        <v>144</v>
      </c>
      <c r="G1" s="13" t="s">
        <v>1793</v>
      </c>
      <c r="H1" s="13" t="s">
        <v>1794</v>
      </c>
      <c r="I1" s="13" t="s">
        <v>1795</v>
      </c>
      <c r="J1" s="13" t="s">
        <v>1796</v>
      </c>
      <c r="K1" s="13" t="s">
        <v>1797</v>
      </c>
      <c r="L1" s="13" t="s">
        <v>1798</v>
      </c>
    </row>
    <row r="2" spans="1:12" ht="15">
      <c r="A2" s="84" t="s">
        <v>1295</v>
      </c>
      <c r="B2" s="84" t="s">
        <v>1294</v>
      </c>
      <c r="C2" s="84">
        <v>21</v>
      </c>
      <c r="D2" s="123">
        <v>0.010554693775392393</v>
      </c>
      <c r="E2" s="123">
        <v>1.2972287067838324</v>
      </c>
      <c r="F2" s="84" t="s">
        <v>1786</v>
      </c>
      <c r="G2" s="84" t="b">
        <v>0</v>
      </c>
      <c r="H2" s="84" t="b">
        <v>0</v>
      </c>
      <c r="I2" s="84" t="b">
        <v>0</v>
      </c>
      <c r="J2" s="84" t="b">
        <v>0</v>
      </c>
      <c r="K2" s="84" t="b">
        <v>0</v>
      </c>
      <c r="L2" s="84" t="b">
        <v>0</v>
      </c>
    </row>
    <row r="3" spans="1:12" ht="15">
      <c r="A3" s="84" t="s">
        <v>1294</v>
      </c>
      <c r="B3" s="84" t="s">
        <v>1334</v>
      </c>
      <c r="C3" s="84">
        <v>16</v>
      </c>
      <c r="D3" s="123">
        <v>0.00938466291433444</v>
      </c>
      <c r="E3" s="123">
        <v>1.3552206537615192</v>
      </c>
      <c r="F3" s="84" t="s">
        <v>1786</v>
      </c>
      <c r="G3" s="84" t="b">
        <v>0</v>
      </c>
      <c r="H3" s="84" t="b">
        <v>0</v>
      </c>
      <c r="I3" s="84" t="b">
        <v>0</v>
      </c>
      <c r="J3" s="84" t="b">
        <v>0</v>
      </c>
      <c r="K3" s="84" t="b">
        <v>0</v>
      </c>
      <c r="L3" s="84" t="b">
        <v>0</v>
      </c>
    </row>
    <row r="4" spans="1:12" ht="15">
      <c r="A4" s="84" t="s">
        <v>1303</v>
      </c>
      <c r="B4" s="84" t="s">
        <v>1300</v>
      </c>
      <c r="C4" s="84">
        <v>9</v>
      </c>
      <c r="D4" s="123">
        <v>0.006877236257436363</v>
      </c>
      <c r="E4" s="123">
        <v>1.7459665670122424</v>
      </c>
      <c r="F4" s="84" t="s">
        <v>1786</v>
      </c>
      <c r="G4" s="84" t="b">
        <v>0</v>
      </c>
      <c r="H4" s="84" t="b">
        <v>0</v>
      </c>
      <c r="I4" s="84" t="b">
        <v>0</v>
      </c>
      <c r="J4" s="84" t="b">
        <v>0</v>
      </c>
      <c r="K4" s="84" t="b">
        <v>0</v>
      </c>
      <c r="L4" s="84" t="b">
        <v>0</v>
      </c>
    </row>
    <row r="5" spans="1:12" ht="15">
      <c r="A5" s="84" t="s">
        <v>1350</v>
      </c>
      <c r="B5" s="84" t="s">
        <v>1295</v>
      </c>
      <c r="C5" s="84">
        <v>7</v>
      </c>
      <c r="D5" s="123">
        <v>0.005891968844134093</v>
      </c>
      <c r="E5" s="123">
        <v>1.5276776281621063</v>
      </c>
      <c r="F5" s="84" t="s">
        <v>1786</v>
      </c>
      <c r="G5" s="84" t="b">
        <v>0</v>
      </c>
      <c r="H5" s="84" t="b">
        <v>0</v>
      </c>
      <c r="I5" s="84" t="b">
        <v>0</v>
      </c>
      <c r="J5" s="84" t="b">
        <v>0</v>
      </c>
      <c r="K5" s="84" t="b">
        <v>0</v>
      </c>
      <c r="L5" s="84" t="b">
        <v>0</v>
      </c>
    </row>
    <row r="6" spans="1:12" ht="15">
      <c r="A6" s="84" t="s">
        <v>1632</v>
      </c>
      <c r="B6" s="84" t="s">
        <v>1635</v>
      </c>
      <c r="C6" s="84">
        <v>7</v>
      </c>
      <c r="D6" s="123">
        <v>0.005891968844134093</v>
      </c>
      <c r="E6" s="123">
        <v>2.1017088958898253</v>
      </c>
      <c r="F6" s="84" t="s">
        <v>1786</v>
      </c>
      <c r="G6" s="84" t="b">
        <v>1</v>
      </c>
      <c r="H6" s="84" t="b">
        <v>0</v>
      </c>
      <c r="I6" s="84" t="b">
        <v>0</v>
      </c>
      <c r="J6" s="84" t="b">
        <v>0</v>
      </c>
      <c r="K6" s="84" t="b">
        <v>0</v>
      </c>
      <c r="L6" s="84" t="b">
        <v>0</v>
      </c>
    </row>
    <row r="7" spans="1:12" ht="15">
      <c r="A7" s="84" t="s">
        <v>1635</v>
      </c>
      <c r="B7" s="84" t="s">
        <v>1633</v>
      </c>
      <c r="C7" s="84">
        <v>7</v>
      </c>
      <c r="D7" s="123">
        <v>0.005891968844134093</v>
      </c>
      <c r="E7" s="123">
        <v>2.1528614183372063</v>
      </c>
      <c r="F7" s="84" t="s">
        <v>1786</v>
      </c>
      <c r="G7" s="84" t="b">
        <v>0</v>
      </c>
      <c r="H7" s="84" t="b">
        <v>0</v>
      </c>
      <c r="I7" s="84" t="b">
        <v>0</v>
      </c>
      <c r="J7" s="84" t="b">
        <v>0</v>
      </c>
      <c r="K7" s="84" t="b">
        <v>0</v>
      </c>
      <c r="L7" s="84" t="b">
        <v>0</v>
      </c>
    </row>
    <row r="8" spans="1:12" ht="15">
      <c r="A8" s="84" t="s">
        <v>1294</v>
      </c>
      <c r="B8" s="84" t="s">
        <v>1301</v>
      </c>
      <c r="C8" s="84">
        <v>7</v>
      </c>
      <c r="D8" s="123">
        <v>0.005891968844134093</v>
      </c>
      <c r="E8" s="123">
        <v>1.0210222948448833</v>
      </c>
      <c r="F8" s="84" t="s">
        <v>1786</v>
      </c>
      <c r="G8" s="84" t="b">
        <v>0</v>
      </c>
      <c r="H8" s="84" t="b">
        <v>0</v>
      </c>
      <c r="I8" s="84" t="b">
        <v>0</v>
      </c>
      <c r="J8" s="84" t="b">
        <v>0</v>
      </c>
      <c r="K8" s="84" t="b">
        <v>0</v>
      </c>
      <c r="L8" s="84" t="b">
        <v>0</v>
      </c>
    </row>
    <row r="9" spans="1:12" ht="15">
      <c r="A9" s="84" t="s">
        <v>1338</v>
      </c>
      <c r="B9" s="84" t="s">
        <v>1339</v>
      </c>
      <c r="C9" s="84">
        <v>7</v>
      </c>
      <c r="D9" s="123">
        <v>0.005891968844134093</v>
      </c>
      <c r="E9" s="123">
        <v>2.26884531229258</v>
      </c>
      <c r="F9" s="84" t="s">
        <v>1786</v>
      </c>
      <c r="G9" s="84" t="b">
        <v>0</v>
      </c>
      <c r="H9" s="84" t="b">
        <v>0</v>
      </c>
      <c r="I9" s="84" t="b">
        <v>0</v>
      </c>
      <c r="J9" s="84" t="b">
        <v>0</v>
      </c>
      <c r="K9" s="84" t="b">
        <v>0</v>
      </c>
      <c r="L9" s="84" t="b">
        <v>0</v>
      </c>
    </row>
    <row r="10" spans="1:12" ht="15">
      <c r="A10" s="84" t="s">
        <v>1339</v>
      </c>
      <c r="B10" s="84" t="s">
        <v>1340</v>
      </c>
      <c r="C10" s="84">
        <v>7</v>
      </c>
      <c r="D10" s="123">
        <v>0.005891968844134093</v>
      </c>
      <c r="E10" s="123">
        <v>2.034762106259212</v>
      </c>
      <c r="F10" s="84" t="s">
        <v>1786</v>
      </c>
      <c r="G10" s="84" t="b">
        <v>0</v>
      </c>
      <c r="H10" s="84" t="b">
        <v>0</v>
      </c>
      <c r="I10" s="84" t="b">
        <v>0</v>
      </c>
      <c r="J10" s="84" t="b">
        <v>0</v>
      </c>
      <c r="K10" s="84" t="b">
        <v>0</v>
      </c>
      <c r="L10" s="84" t="b">
        <v>0</v>
      </c>
    </row>
    <row r="11" spans="1:12" ht="15">
      <c r="A11" s="84" t="s">
        <v>1340</v>
      </c>
      <c r="B11" s="84" t="s">
        <v>1341</v>
      </c>
      <c r="C11" s="84">
        <v>7</v>
      </c>
      <c r="D11" s="123">
        <v>0.005891968844134093</v>
      </c>
      <c r="E11" s="123">
        <v>1.8384674611152436</v>
      </c>
      <c r="F11" s="84" t="s">
        <v>1786</v>
      </c>
      <c r="G11" s="84" t="b">
        <v>0</v>
      </c>
      <c r="H11" s="84" t="b">
        <v>0</v>
      </c>
      <c r="I11" s="84" t="b">
        <v>0</v>
      </c>
      <c r="J11" s="84" t="b">
        <v>0</v>
      </c>
      <c r="K11" s="84" t="b">
        <v>0</v>
      </c>
      <c r="L11" s="84" t="b">
        <v>0</v>
      </c>
    </row>
    <row r="12" spans="1:12" ht="15">
      <c r="A12" s="84" t="s">
        <v>1341</v>
      </c>
      <c r="B12" s="84" t="s">
        <v>1342</v>
      </c>
      <c r="C12" s="84">
        <v>7</v>
      </c>
      <c r="D12" s="123">
        <v>0.005891968844134093</v>
      </c>
      <c r="E12" s="123">
        <v>2.0725506671486116</v>
      </c>
      <c r="F12" s="84" t="s">
        <v>1786</v>
      </c>
      <c r="G12" s="84" t="b">
        <v>0</v>
      </c>
      <c r="H12" s="84" t="b">
        <v>0</v>
      </c>
      <c r="I12" s="84" t="b">
        <v>0</v>
      </c>
      <c r="J12" s="84" t="b">
        <v>0</v>
      </c>
      <c r="K12" s="84" t="b">
        <v>0</v>
      </c>
      <c r="L12" s="84" t="b">
        <v>0</v>
      </c>
    </row>
    <row r="13" spans="1:12" ht="15">
      <c r="A13" s="84" t="s">
        <v>1342</v>
      </c>
      <c r="B13" s="84" t="s">
        <v>1343</v>
      </c>
      <c r="C13" s="84">
        <v>7</v>
      </c>
      <c r="D13" s="123">
        <v>0.005891968844134093</v>
      </c>
      <c r="E13" s="123">
        <v>2.26884531229258</v>
      </c>
      <c r="F13" s="84" t="s">
        <v>1786</v>
      </c>
      <c r="G13" s="84" t="b">
        <v>0</v>
      </c>
      <c r="H13" s="84" t="b">
        <v>0</v>
      </c>
      <c r="I13" s="84" t="b">
        <v>0</v>
      </c>
      <c r="J13" s="84" t="b">
        <v>0</v>
      </c>
      <c r="K13" s="84" t="b">
        <v>0</v>
      </c>
      <c r="L13" s="84" t="b">
        <v>0</v>
      </c>
    </row>
    <row r="14" spans="1:12" ht="15">
      <c r="A14" s="84" t="s">
        <v>1343</v>
      </c>
      <c r="B14" s="84" t="s">
        <v>1294</v>
      </c>
      <c r="C14" s="84">
        <v>7</v>
      </c>
      <c r="D14" s="123">
        <v>0.005891968844134093</v>
      </c>
      <c r="E14" s="123">
        <v>1.4063731762089005</v>
      </c>
      <c r="F14" s="84" t="s">
        <v>1786</v>
      </c>
      <c r="G14" s="84" t="b">
        <v>0</v>
      </c>
      <c r="H14" s="84" t="b">
        <v>0</v>
      </c>
      <c r="I14" s="84" t="b">
        <v>0</v>
      </c>
      <c r="J14" s="84" t="b">
        <v>0</v>
      </c>
      <c r="K14" s="84" t="b">
        <v>0</v>
      </c>
      <c r="L14" s="84" t="b">
        <v>0</v>
      </c>
    </row>
    <row r="15" spans="1:12" ht="15">
      <c r="A15" s="84" t="s">
        <v>1294</v>
      </c>
      <c r="B15" s="84" t="s">
        <v>1344</v>
      </c>
      <c r="C15" s="84">
        <v>7</v>
      </c>
      <c r="D15" s="123">
        <v>0.005891968844134093</v>
      </c>
      <c r="E15" s="123">
        <v>1.4063731762089005</v>
      </c>
      <c r="F15" s="84" t="s">
        <v>1786</v>
      </c>
      <c r="G15" s="84" t="b">
        <v>0</v>
      </c>
      <c r="H15" s="84" t="b">
        <v>0</v>
      </c>
      <c r="I15" s="84" t="b">
        <v>0</v>
      </c>
      <c r="J15" s="84" t="b">
        <v>0</v>
      </c>
      <c r="K15" s="84" t="b">
        <v>0</v>
      </c>
      <c r="L15" s="84" t="b">
        <v>0</v>
      </c>
    </row>
    <row r="16" spans="1:12" ht="15">
      <c r="A16" s="84" t="s">
        <v>1344</v>
      </c>
      <c r="B16" s="84" t="s">
        <v>1345</v>
      </c>
      <c r="C16" s="84">
        <v>7</v>
      </c>
      <c r="D16" s="123">
        <v>0.005891968844134093</v>
      </c>
      <c r="E16" s="123">
        <v>2.26884531229258</v>
      </c>
      <c r="F16" s="84" t="s">
        <v>1786</v>
      </c>
      <c r="G16" s="84" t="b">
        <v>0</v>
      </c>
      <c r="H16" s="84" t="b">
        <v>0</v>
      </c>
      <c r="I16" s="84" t="b">
        <v>0</v>
      </c>
      <c r="J16" s="84" t="b">
        <v>1</v>
      </c>
      <c r="K16" s="84" t="b">
        <v>0</v>
      </c>
      <c r="L16" s="84" t="b">
        <v>0</v>
      </c>
    </row>
    <row r="17" spans="1:12" ht="15">
      <c r="A17" s="84" t="s">
        <v>1345</v>
      </c>
      <c r="B17" s="84" t="s">
        <v>1630</v>
      </c>
      <c r="C17" s="84">
        <v>7</v>
      </c>
      <c r="D17" s="123">
        <v>0.005891968844134093</v>
      </c>
      <c r="E17" s="123">
        <v>2.0725506671486116</v>
      </c>
      <c r="F17" s="84" t="s">
        <v>1786</v>
      </c>
      <c r="G17" s="84" t="b">
        <v>1</v>
      </c>
      <c r="H17" s="84" t="b">
        <v>0</v>
      </c>
      <c r="I17" s="84" t="b">
        <v>0</v>
      </c>
      <c r="J17" s="84" t="b">
        <v>0</v>
      </c>
      <c r="K17" s="84" t="b">
        <v>0</v>
      </c>
      <c r="L17" s="84" t="b">
        <v>0</v>
      </c>
    </row>
    <row r="18" spans="1:12" ht="15">
      <c r="A18" s="84" t="s">
        <v>1630</v>
      </c>
      <c r="B18" s="84" t="s">
        <v>1316</v>
      </c>
      <c r="C18" s="84">
        <v>7</v>
      </c>
      <c r="D18" s="123">
        <v>0.005891968844134093</v>
      </c>
      <c r="E18" s="123">
        <v>1.8037053548560318</v>
      </c>
      <c r="F18" s="84" t="s">
        <v>1786</v>
      </c>
      <c r="G18" s="84" t="b">
        <v>0</v>
      </c>
      <c r="H18" s="84" t="b">
        <v>0</v>
      </c>
      <c r="I18" s="84" t="b">
        <v>0</v>
      </c>
      <c r="J18" s="84" t="b">
        <v>0</v>
      </c>
      <c r="K18" s="84" t="b">
        <v>0</v>
      </c>
      <c r="L18" s="84" t="b">
        <v>0</v>
      </c>
    </row>
    <row r="19" spans="1:12" ht="15">
      <c r="A19" s="84" t="s">
        <v>1316</v>
      </c>
      <c r="B19" s="84" t="s">
        <v>1641</v>
      </c>
      <c r="C19" s="84">
        <v>7</v>
      </c>
      <c r="D19" s="123">
        <v>0.005891968844134093</v>
      </c>
      <c r="E19" s="123">
        <v>2</v>
      </c>
      <c r="F19" s="84" t="s">
        <v>1786</v>
      </c>
      <c r="G19" s="84" t="b">
        <v>0</v>
      </c>
      <c r="H19" s="84" t="b">
        <v>0</v>
      </c>
      <c r="I19" s="84" t="b">
        <v>0</v>
      </c>
      <c r="J19" s="84" t="b">
        <v>0</v>
      </c>
      <c r="K19" s="84" t="b">
        <v>0</v>
      </c>
      <c r="L19" s="84" t="b">
        <v>0</v>
      </c>
    </row>
    <row r="20" spans="1:12" ht="15">
      <c r="A20" s="84" t="s">
        <v>1334</v>
      </c>
      <c r="B20" s="84" t="s">
        <v>250</v>
      </c>
      <c r="C20" s="84">
        <v>6</v>
      </c>
      <c r="D20" s="123">
        <v>0.005335746385081305</v>
      </c>
      <c r="E20" s="123">
        <v>1.8834944309285628</v>
      </c>
      <c r="F20" s="84" t="s">
        <v>1786</v>
      </c>
      <c r="G20" s="84" t="b">
        <v>0</v>
      </c>
      <c r="H20" s="84" t="b">
        <v>0</v>
      </c>
      <c r="I20" s="84" t="b">
        <v>0</v>
      </c>
      <c r="J20" s="84" t="b">
        <v>0</v>
      </c>
      <c r="K20" s="84" t="b">
        <v>0</v>
      </c>
      <c r="L20" s="84" t="b">
        <v>0</v>
      </c>
    </row>
    <row r="21" spans="1:12" ht="15">
      <c r="A21" s="84" t="s">
        <v>1640</v>
      </c>
      <c r="B21" s="84" t="s">
        <v>1643</v>
      </c>
      <c r="C21" s="84">
        <v>6</v>
      </c>
      <c r="D21" s="123">
        <v>0.005335746385081305</v>
      </c>
      <c r="E21" s="123">
        <v>2.26884531229258</v>
      </c>
      <c r="F21" s="84" t="s">
        <v>1786</v>
      </c>
      <c r="G21" s="84" t="b">
        <v>0</v>
      </c>
      <c r="H21" s="84" t="b">
        <v>0</v>
      </c>
      <c r="I21" s="84" t="b">
        <v>0</v>
      </c>
      <c r="J21" s="84" t="b">
        <v>0</v>
      </c>
      <c r="K21" s="84" t="b">
        <v>0</v>
      </c>
      <c r="L21" s="84" t="b">
        <v>0</v>
      </c>
    </row>
    <row r="22" spans="1:12" ht="15">
      <c r="A22" s="84" t="s">
        <v>1643</v>
      </c>
      <c r="B22" s="84" t="s">
        <v>1295</v>
      </c>
      <c r="C22" s="84">
        <v>6</v>
      </c>
      <c r="D22" s="123">
        <v>0.005335746385081305</v>
      </c>
      <c r="E22" s="123">
        <v>1.6825795881478494</v>
      </c>
      <c r="F22" s="84" t="s">
        <v>1786</v>
      </c>
      <c r="G22" s="84" t="b">
        <v>0</v>
      </c>
      <c r="H22" s="84" t="b">
        <v>0</v>
      </c>
      <c r="I22" s="84" t="b">
        <v>0</v>
      </c>
      <c r="J22" s="84" t="b">
        <v>0</v>
      </c>
      <c r="K22" s="84" t="b">
        <v>0</v>
      </c>
      <c r="L22" s="84" t="b">
        <v>0</v>
      </c>
    </row>
    <row r="23" spans="1:12" ht="15">
      <c r="A23" s="84" t="s">
        <v>266</v>
      </c>
      <c r="B23" s="84" t="s">
        <v>1647</v>
      </c>
      <c r="C23" s="84">
        <v>6</v>
      </c>
      <c r="D23" s="123">
        <v>0.005335746385081305</v>
      </c>
      <c r="E23" s="123">
        <v>1.9378520932511554</v>
      </c>
      <c r="F23" s="84" t="s">
        <v>1786</v>
      </c>
      <c r="G23" s="84" t="b">
        <v>0</v>
      </c>
      <c r="H23" s="84" t="b">
        <v>0</v>
      </c>
      <c r="I23" s="84" t="b">
        <v>0</v>
      </c>
      <c r="J23" s="84" t="b">
        <v>0</v>
      </c>
      <c r="K23" s="84" t="b">
        <v>0</v>
      </c>
      <c r="L23" s="84" t="b">
        <v>0</v>
      </c>
    </row>
    <row r="24" spans="1:12" ht="15">
      <c r="A24" s="84" t="s">
        <v>1647</v>
      </c>
      <c r="B24" s="84" t="s">
        <v>1317</v>
      </c>
      <c r="C24" s="84">
        <v>6</v>
      </c>
      <c r="D24" s="123">
        <v>0.005335746385081305</v>
      </c>
      <c r="E24" s="123">
        <v>2.0725506671486116</v>
      </c>
      <c r="F24" s="84" t="s">
        <v>1786</v>
      </c>
      <c r="G24" s="84" t="b">
        <v>0</v>
      </c>
      <c r="H24" s="84" t="b">
        <v>0</v>
      </c>
      <c r="I24" s="84" t="b">
        <v>0</v>
      </c>
      <c r="J24" s="84" t="b">
        <v>0</v>
      </c>
      <c r="K24" s="84" t="b">
        <v>0</v>
      </c>
      <c r="L24" s="84" t="b">
        <v>0</v>
      </c>
    </row>
    <row r="25" spans="1:12" ht="15">
      <c r="A25" s="84" t="s">
        <v>1317</v>
      </c>
      <c r="B25" s="84" t="s">
        <v>1648</v>
      </c>
      <c r="C25" s="84">
        <v>6</v>
      </c>
      <c r="D25" s="123">
        <v>0.005335746385081305</v>
      </c>
      <c r="E25" s="123">
        <v>2.0725506671486116</v>
      </c>
      <c r="F25" s="84" t="s">
        <v>1786</v>
      </c>
      <c r="G25" s="84" t="b">
        <v>0</v>
      </c>
      <c r="H25" s="84" t="b">
        <v>0</v>
      </c>
      <c r="I25" s="84" t="b">
        <v>0</v>
      </c>
      <c r="J25" s="84" t="b">
        <v>0</v>
      </c>
      <c r="K25" s="84" t="b">
        <v>0</v>
      </c>
      <c r="L25" s="84" t="b">
        <v>0</v>
      </c>
    </row>
    <row r="26" spans="1:12" ht="15">
      <c r="A26" s="84" t="s">
        <v>1648</v>
      </c>
      <c r="B26" s="84" t="s">
        <v>1294</v>
      </c>
      <c r="C26" s="84">
        <v>6</v>
      </c>
      <c r="D26" s="123">
        <v>0.005335746385081305</v>
      </c>
      <c r="E26" s="123">
        <v>1.4063731762089005</v>
      </c>
      <c r="F26" s="84" t="s">
        <v>1786</v>
      </c>
      <c r="G26" s="84" t="b">
        <v>0</v>
      </c>
      <c r="H26" s="84" t="b">
        <v>0</v>
      </c>
      <c r="I26" s="84" t="b">
        <v>0</v>
      </c>
      <c r="J26" s="84" t="b">
        <v>0</v>
      </c>
      <c r="K26" s="84" t="b">
        <v>0</v>
      </c>
      <c r="L26" s="84" t="b">
        <v>0</v>
      </c>
    </row>
    <row r="27" spans="1:12" ht="15">
      <c r="A27" s="84" t="s">
        <v>1294</v>
      </c>
      <c r="B27" s="84" t="s">
        <v>1649</v>
      </c>
      <c r="C27" s="84">
        <v>6</v>
      </c>
      <c r="D27" s="123">
        <v>0.005335746385081305</v>
      </c>
      <c r="E27" s="123">
        <v>1.4063731762089005</v>
      </c>
      <c r="F27" s="84" t="s">
        <v>1786</v>
      </c>
      <c r="G27" s="84" t="b">
        <v>0</v>
      </c>
      <c r="H27" s="84" t="b">
        <v>0</v>
      </c>
      <c r="I27" s="84" t="b">
        <v>0</v>
      </c>
      <c r="J27" s="84" t="b">
        <v>0</v>
      </c>
      <c r="K27" s="84" t="b">
        <v>0</v>
      </c>
      <c r="L27" s="84" t="b">
        <v>0</v>
      </c>
    </row>
    <row r="28" spans="1:12" ht="15">
      <c r="A28" s="84" t="s">
        <v>1649</v>
      </c>
      <c r="B28" s="84" t="s">
        <v>1650</v>
      </c>
      <c r="C28" s="84">
        <v>6</v>
      </c>
      <c r="D28" s="123">
        <v>0.005335746385081305</v>
      </c>
      <c r="E28" s="123">
        <v>2.335792101923193</v>
      </c>
      <c r="F28" s="84" t="s">
        <v>1786</v>
      </c>
      <c r="G28" s="84" t="b">
        <v>0</v>
      </c>
      <c r="H28" s="84" t="b">
        <v>0</v>
      </c>
      <c r="I28" s="84" t="b">
        <v>0</v>
      </c>
      <c r="J28" s="84" t="b">
        <v>0</v>
      </c>
      <c r="K28" s="84" t="b">
        <v>0</v>
      </c>
      <c r="L28" s="84" t="b">
        <v>0</v>
      </c>
    </row>
    <row r="29" spans="1:12" ht="15">
      <c r="A29" s="84" t="s">
        <v>1650</v>
      </c>
      <c r="B29" s="84" t="s">
        <v>1651</v>
      </c>
      <c r="C29" s="84">
        <v>6</v>
      </c>
      <c r="D29" s="123">
        <v>0.005335746385081305</v>
      </c>
      <c r="E29" s="123">
        <v>2.335792101923193</v>
      </c>
      <c r="F29" s="84" t="s">
        <v>1786</v>
      </c>
      <c r="G29" s="84" t="b">
        <v>0</v>
      </c>
      <c r="H29" s="84" t="b">
        <v>0</v>
      </c>
      <c r="I29" s="84" t="b">
        <v>0</v>
      </c>
      <c r="J29" s="84" t="b">
        <v>0</v>
      </c>
      <c r="K29" s="84" t="b">
        <v>0</v>
      </c>
      <c r="L29" s="84" t="b">
        <v>0</v>
      </c>
    </row>
    <row r="30" spans="1:12" ht="15">
      <c r="A30" s="84" t="s">
        <v>1651</v>
      </c>
      <c r="B30" s="84" t="s">
        <v>1652</v>
      </c>
      <c r="C30" s="84">
        <v>6</v>
      </c>
      <c r="D30" s="123">
        <v>0.005335746385081305</v>
      </c>
      <c r="E30" s="123">
        <v>2.335792101923193</v>
      </c>
      <c r="F30" s="84" t="s">
        <v>1786</v>
      </c>
      <c r="G30" s="84" t="b">
        <v>0</v>
      </c>
      <c r="H30" s="84" t="b">
        <v>0</v>
      </c>
      <c r="I30" s="84" t="b">
        <v>0</v>
      </c>
      <c r="J30" s="84" t="b">
        <v>0</v>
      </c>
      <c r="K30" s="84" t="b">
        <v>1</v>
      </c>
      <c r="L30" s="84" t="b">
        <v>0</v>
      </c>
    </row>
    <row r="31" spans="1:12" ht="15">
      <c r="A31" s="84" t="s">
        <v>1652</v>
      </c>
      <c r="B31" s="84" t="s">
        <v>1653</v>
      </c>
      <c r="C31" s="84">
        <v>6</v>
      </c>
      <c r="D31" s="123">
        <v>0.005335746385081305</v>
      </c>
      <c r="E31" s="123">
        <v>2.335792101923193</v>
      </c>
      <c r="F31" s="84" t="s">
        <v>1786</v>
      </c>
      <c r="G31" s="84" t="b">
        <v>0</v>
      </c>
      <c r="H31" s="84" t="b">
        <v>1</v>
      </c>
      <c r="I31" s="84" t="b">
        <v>0</v>
      </c>
      <c r="J31" s="84" t="b">
        <v>0</v>
      </c>
      <c r="K31" s="84" t="b">
        <v>0</v>
      </c>
      <c r="L31" s="84" t="b">
        <v>0</v>
      </c>
    </row>
    <row r="32" spans="1:12" ht="15">
      <c r="A32" s="84" t="s">
        <v>1653</v>
      </c>
      <c r="B32" s="84" t="s">
        <v>1654</v>
      </c>
      <c r="C32" s="84">
        <v>6</v>
      </c>
      <c r="D32" s="123">
        <v>0.005335746385081305</v>
      </c>
      <c r="E32" s="123">
        <v>2.335792101923193</v>
      </c>
      <c r="F32" s="84" t="s">
        <v>1786</v>
      </c>
      <c r="G32" s="84" t="b">
        <v>0</v>
      </c>
      <c r="H32" s="84" t="b">
        <v>0</v>
      </c>
      <c r="I32" s="84" t="b">
        <v>0</v>
      </c>
      <c r="J32" s="84" t="b">
        <v>0</v>
      </c>
      <c r="K32" s="84" t="b">
        <v>0</v>
      </c>
      <c r="L32" s="84" t="b">
        <v>0</v>
      </c>
    </row>
    <row r="33" spans="1:12" ht="15">
      <c r="A33" s="84" t="s">
        <v>1296</v>
      </c>
      <c r="B33" s="84" t="s">
        <v>1655</v>
      </c>
      <c r="C33" s="84">
        <v>6</v>
      </c>
      <c r="D33" s="123">
        <v>0.005335746385081305</v>
      </c>
      <c r="E33" s="123">
        <v>1.7715206714846305</v>
      </c>
      <c r="F33" s="84" t="s">
        <v>1786</v>
      </c>
      <c r="G33" s="84" t="b">
        <v>1</v>
      </c>
      <c r="H33" s="84" t="b">
        <v>0</v>
      </c>
      <c r="I33" s="84" t="b">
        <v>0</v>
      </c>
      <c r="J33" s="84" t="b">
        <v>0</v>
      </c>
      <c r="K33" s="84" t="b">
        <v>0</v>
      </c>
      <c r="L33" s="84" t="b">
        <v>0</v>
      </c>
    </row>
    <row r="34" spans="1:12" ht="15">
      <c r="A34" s="84" t="s">
        <v>236</v>
      </c>
      <c r="B34" s="84" t="s">
        <v>1338</v>
      </c>
      <c r="C34" s="84">
        <v>6</v>
      </c>
      <c r="D34" s="123">
        <v>0.005335746385081305</v>
      </c>
      <c r="E34" s="123">
        <v>2.335792101923193</v>
      </c>
      <c r="F34" s="84" t="s">
        <v>1786</v>
      </c>
      <c r="G34" s="84" t="b">
        <v>0</v>
      </c>
      <c r="H34" s="84" t="b">
        <v>0</v>
      </c>
      <c r="I34" s="84" t="b">
        <v>0</v>
      </c>
      <c r="J34" s="84" t="b">
        <v>0</v>
      </c>
      <c r="K34" s="84" t="b">
        <v>0</v>
      </c>
      <c r="L34" s="84" t="b">
        <v>0</v>
      </c>
    </row>
    <row r="35" spans="1:12" ht="15">
      <c r="A35" s="84" t="s">
        <v>1641</v>
      </c>
      <c r="B35" s="84" t="s">
        <v>1656</v>
      </c>
      <c r="C35" s="84">
        <v>6</v>
      </c>
      <c r="D35" s="123">
        <v>0.005335746385081305</v>
      </c>
      <c r="E35" s="123">
        <v>2.26884531229258</v>
      </c>
      <c r="F35" s="84" t="s">
        <v>1786</v>
      </c>
      <c r="G35" s="84" t="b">
        <v>0</v>
      </c>
      <c r="H35" s="84" t="b">
        <v>0</v>
      </c>
      <c r="I35" s="84" t="b">
        <v>0</v>
      </c>
      <c r="J35" s="84" t="b">
        <v>0</v>
      </c>
      <c r="K35" s="84" t="b">
        <v>0</v>
      </c>
      <c r="L35" s="84" t="b">
        <v>0</v>
      </c>
    </row>
    <row r="36" spans="1:12" ht="15">
      <c r="A36" s="84" t="s">
        <v>1657</v>
      </c>
      <c r="B36" s="84" t="s">
        <v>1642</v>
      </c>
      <c r="C36" s="84">
        <v>5</v>
      </c>
      <c r="D36" s="123">
        <v>0.004727838569115817</v>
      </c>
      <c r="E36" s="123">
        <v>2.335792101923193</v>
      </c>
      <c r="F36" s="84" t="s">
        <v>1786</v>
      </c>
      <c r="G36" s="84" t="b">
        <v>0</v>
      </c>
      <c r="H36" s="84" t="b">
        <v>0</v>
      </c>
      <c r="I36" s="84" t="b">
        <v>0</v>
      </c>
      <c r="J36" s="84" t="b">
        <v>0</v>
      </c>
      <c r="K36" s="84" t="b">
        <v>0</v>
      </c>
      <c r="L36" s="84" t="b">
        <v>0</v>
      </c>
    </row>
    <row r="37" spans="1:12" ht="15">
      <c r="A37" s="84" t="s">
        <v>366</v>
      </c>
      <c r="B37" s="84" t="s">
        <v>1301</v>
      </c>
      <c r="C37" s="84">
        <v>5</v>
      </c>
      <c r="D37" s="123">
        <v>0.004727838569115817</v>
      </c>
      <c r="E37" s="123">
        <v>1.3520155138863077</v>
      </c>
      <c r="F37" s="84" t="s">
        <v>1786</v>
      </c>
      <c r="G37" s="84" t="b">
        <v>0</v>
      </c>
      <c r="H37" s="84" t="b">
        <v>0</v>
      </c>
      <c r="I37" s="84" t="b">
        <v>0</v>
      </c>
      <c r="J37" s="84" t="b">
        <v>0</v>
      </c>
      <c r="K37" s="84" t="b">
        <v>0</v>
      </c>
      <c r="L37" s="84" t="b">
        <v>0</v>
      </c>
    </row>
    <row r="38" spans="1:12" ht="15">
      <c r="A38" s="84" t="s">
        <v>237</v>
      </c>
      <c r="B38" s="84" t="s">
        <v>266</v>
      </c>
      <c r="C38" s="84">
        <v>5</v>
      </c>
      <c r="D38" s="123">
        <v>0.004727838569115817</v>
      </c>
      <c r="E38" s="123">
        <v>1.7958800173440752</v>
      </c>
      <c r="F38" s="84" t="s">
        <v>1786</v>
      </c>
      <c r="G38" s="84" t="b">
        <v>0</v>
      </c>
      <c r="H38" s="84" t="b">
        <v>0</v>
      </c>
      <c r="I38" s="84" t="b">
        <v>0</v>
      </c>
      <c r="J38" s="84" t="b">
        <v>0</v>
      </c>
      <c r="K38" s="84" t="b">
        <v>0</v>
      </c>
      <c r="L38" s="84" t="b">
        <v>0</v>
      </c>
    </row>
    <row r="39" spans="1:12" ht="15">
      <c r="A39" s="84" t="s">
        <v>1300</v>
      </c>
      <c r="B39" s="84" t="s">
        <v>1661</v>
      </c>
      <c r="C39" s="84">
        <v>5</v>
      </c>
      <c r="D39" s="123">
        <v>0.004727838569115817</v>
      </c>
      <c r="E39" s="123">
        <v>1.9378520932511554</v>
      </c>
      <c r="F39" s="84" t="s">
        <v>1786</v>
      </c>
      <c r="G39" s="84" t="b">
        <v>0</v>
      </c>
      <c r="H39" s="84" t="b">
        <v>0</v>
      </c>
      <c r="I39" s="84" t="b">
        <v>0</v>
      </c>
      <c r="J39" s="84" t="b">
        <v>0</v>
      </c>
      <c r="K39" s="84" t="b">
        <v>0</v>
      </c>
      <c r="L39" s="84" t="b">
        <v>0</v>
      </c>
    </row>
    <row r="40" spans="1:12" ht="15">
      <c r="A40" s="84" t="s">
        <v>1661</v>
      </c>
      <c r="B40" s="84" t="s">
        <v>1662</v>
      </c>
      <c r="C40" s="84">
        <v>5</v>
      </c>
      <c r="D40" s="123">
        <v>0.004727838569115817</v>
      </c>
      <c r="E40" s="123">
        <v>2.4149733479708178</v>
      </c>
      <c r="F40" s="84" t="s">
        <v>1786</v>
      </c>
      <c r="G40" s="84" t="b">
        <v>0</v>
      </c>
      <c r="H40" s="84" t="b">
        <v>0</v>
      </c>
      <c r="I40" s="84" t="b">
        <v>0</v>
      </c>
      <c r="J40" s="84" t="b">
        <v>0</v>
      </c>
      <c r="K40" s="84" t="b">
        <v>0</v>
      </c>
      <c r="L40" s="84" t="b">
        <v>0</v>
      </c>
    </row>
    <row r="41" spans="1:12" ht="15">
      <c r="A41" s="84" t="s">
        <v>1662</v>
      </c>
      <c r="B41" s="84" t="s">
        <v>1663</v>
      </c>
      <c r="C41" s="84">
        <v>5</v>
      </c>
      <c r="D41" s="123">
        <v>0.004727838569115817</v>
      </c>
      <c r="E41" s="123">
        <v>2.4149733479708178</v>
      </c>
      <c r="F41" s="84" t="s">
        <v>1786</v>
      </c>
      <c r="G41" s="84" t="b">
        <v>0</v>
      </c>
      <c r="H41" s="84" t="b">
        <v>0</v>
      </c>
      <c r="I41" s="84" t="b">
        <v>0</v>
      </c>
      <c r="J41" s="84" t="b">
        <v>0</v>
      </c>
      <c r="K41" s="84" t="b">
        <v>0</v>
      </c>
      <c r="L41" s="84" t="b">
        <v>0</v>
      </c>
    </row>
    <row r="42" spans="1:12" ht="15">
      <c r="A42" s="84" t="s">
        <v>1663</v>
      </c>
      <c r="B42" s="84" t="s">
        <v>1274</v>
      </c>
      <c r="C42" s="84">
        <v>5</v>
      </c>
      <c r="D42" s="123">
        <v>0.004727838569115817</v>
      </c>
      <c r="E42" s="123">
        <v>2.1597008428675117</v>
      </c>
      <c r="F42" s="84" t="s">
        <v>1786</v>
      </c>
      <c r="G42" s="84" t="b">
        <v>0</v>
      </c>
      <c r="H42" s="84" t="b">
        <v>0</v>
      </c>
      <c r="I42" s="84" t="b">
        <v>0</v>
      </c>
      <c r="J42" s="84" t="b">
        <v>0</v>
      </c>
      <c r="K42" s="84" t="b">
        <v>0</v>
      </c>
      <c r="L42" s="84" t="b">
        <v>0</v>
      </c>
    </row>
    <row r="43" spans="1:12" ht="15">
      <c r="A43" s="84" t="s">
        <v>1274</v>
      </c>
      <c r="B43" s="84" t="s">
        <v>1664</v>
      </c>
      <c r="C43" s="84">
        <v>5</v>
      </c>
      <c r="D43" s="123">
        <v>0.004727838569115817</v>
      </c>
      <c r="E43" s="123">
        <v>2.1597008428675117</v>
      </c>
      <c r="F43" s="84" t="s">
        <v>1786</v>
      </c>
      <c r="G43" s="84" t="b">
        <v>0</v>
      </c>
      <c r="H43" s="84" t="b">
        <v>0</v>
      </c>
      <c r="I43" s="84" t="b">
        <v>0</v>
      </c>
      <c r="J43" s="84" t="b">
        <v>0</v>
      </c>
      <c r="K43" s="84" t="b">
        <v>0</v>
      </c>
      <c r="L43" s="84" t="b">
        <v>0</v>
      </c>
    </row>
    <row r="44" spans="1:12" ht="15">
      <c r="A44" s="84" t="s">
        <v>1664</v>
      </c>
      <c r="B44" s="84" t="s">
        <v>1296</v>
      </c>
      <c r="C44" s="84">
        <v>5</v>
      </c>
      <c r="D44" s="123">
        <v>0.004727838569115817</v>
      </c>
      <c r="E44" s="123">
        <v>1.7917240575729174</v>
      </c>
      <c r="F44" s="84" t="s">
        <v>1786</v>
      </c>
      <c r="G44" s="84" t="b">
        <v>0</v>
      </c>
      <c r="H44" s="84" t="b">
        <v>0</v>
      </c>
      <c r="I44" s="84" t="b">
        <v>0</v>
      </c>
      <c r="J44" s="84" t="b">
        <v>1</v>
      </c>
      <c r="K44" s="84" t="b">
        <v>0</v>
      </c>
      <c r="L44" s="84" t="b">
        <v>0</v>
      </c>
    </row>
    <row r="45" spans="1:12" ht="15">
      <c r="A45" s="84" t="s">
        <v>1655</v>
      </c>
      <c r="B45" s="84" t="s">
        <v>1294</v>
      </c>
      <c r="C45" s="84">
        <v>5</v>
      </c>
      <c r="D45" s="123">
        <v>0.004727838569115817</v>
      </c>
      <c r="E45" s="123">
        <v>1.3271919301612756</v>
      </c>
      <c r="F45" s="84" t="s">
        <v>1786</v>
      </c>
      <c r="G45" s="84" t="b">
        <v>0</v>
      </c>
      <c r="H45" s="84" t="b">
        <v>0</v>
      </c>
      <c r="I45" s="84" t="b">
        <v>0</v>
      </c>
      <c r="J45" s="84" t="b">
        <v>0</v>
      </c>
      <c r="K45" s="84" t="b">
        <v>0</v>
      </c>
      <c r="L45" s="84" t="b">
        <v>0</v>
      </c>
    </row>
    <row r="46" spans="1:12" ht="15">
      <c r="A46" s="84" t="s">
        <v>1302</v>
      </c>
      <c r="B46" s="84" t="s">
        <v>1658</v>
      </c>
      <c r="C46" s="84">
        <v>4</v>
      </c>
      <c r="D46" s="123">
        <v>0.004057779065692245</v>
      </c>
      <c r="E46" s="123">
        <v>1.9030899869919435</v>
      </c>
      <c r="F46" s="84" t="s">
        <v>1786</v>
      </c>
      <c r="G46" s="84" t="b">
        <v>1</v>
      </c>
      <c r="H46" s="84" t="b">
        <v>0</v>
      </c>
      <c r="I46" s="84" t="b">
        <v>0</v>
      </c>
      <c r="J46" s="84" t="b">
        <v>0</v>
      </c>
      <c r="K46" s="84" t="b">
        <v>0</v>
      </c>
      <c r="L46" s="84" t="b">
        <v>0</v>
      </c>
    </row>
    <row r="47" spans="1:12" ht="15">
      <c r="A47" s="84" t="s">
        <v>1306</v>
      </c>
      <c r="B47" s="84" t="s">
        <v>1307</v>
      </c>
      <c r="C47" s="84">
        <v>4</v>
      </c>
      <c r="D47" s="123">
        <v>0.004057779065692245</v>
      </c>
      <c r="E47" s="123">
        <v>2.26884531229258</v>
      </c>
      <c r="F47" s="84" t="s">
        <v>1786</v>
      </c>
      <c r="G47" s="84" t="b">
        <v>1</v>
      </c>
      <c r="H47" s="84" t="b">
        <v>0</v>
      </c>
      <c r="I47" s="84" t="b">
        <v>0</v>
      </c>
      <c r="J47" s="84" t="b">
        <v>0</v>
      </c>
      <c r="K47" s="84" t="b">
        <v>0</v>
      </c>
      <c r="L47" s="84" t="b">
        <v>0</v>
      </c>
    </row>
    <row r="48" spans="1:12" ht="15">
      <c r="A48" s="84" t="s">
        <v>1307</v>
      </c>
      <c r="B48" s="84" t="s">
        <v>1308</v>
      </c>
      <c r="C48" s="84">
        <v>4</v>
      </c>
      <c r="D48" s="123">
        <v>0.004057779065692245</v>
      </c>
      <c r="E48" s="123">
        <v>2.26884531229258</v>
      </c>
      <c r="F48" s="84" t="s">
        <v>1786</v>
      </c>
      <c r="G48" s="84" t="b">
        <v>0</v>
      </c>
      <c r="H48" s="84" t="b">
        <v>0</v>
      </c>
      <c r="I48" s="84" t="b">
        <v>0</v>
      </c>
      <c r="J48" s="84" t="b">
        <v>0</v>
      </c>
      <c r="K48" s="84" t="b">
        <v>0</v>
      </c>
      <c r="L48" s="84" t="b">
        <v>0</v>
      </c>
    </row>
    <row r="49" spans="1:12" ht="15">
      <c r="A49" s="84" t="s">
        <v>1308</v>
      </c>
      <c r="B49" s="84" t="s">
        <v>1309</v>
      </c>
      <c r="C49" s="84">
        <v>4</v>
      </c>
      <c r="D49" s="123">
        <v>0.004057779065692245</v>
      </c>
      <c r="E49" s="123">
        <v>2.26884531229258</v>
      </c>
      <c r="F49" s="84" t="s">
        <v>1786</v>
      </c>
      <c r="G49" s="84" t="b">
        <v>0</v>
      </c>
      <c r="H49" s="84" t="b">
        <v>0</v>
      </c>
      <c r="I49" s="84" t="b">
        <v>0</v>
      </c>
      <c r="J49" s="84" t="b">
        <v>0</v>
      </c>
      <c r="K49" s="84" t="b">
        <v>0</v>
      </c>
      <c r="L49" s="84" t="b">
        <v>0</v>
      </c>
    </row>
    <row r="50" spans="1:12" ht="15">
      <c r="A50" s="84" t="s">
        <v>1309</v>
      </c>
      <c r="B50" s="84" t="s">
        <v>1310</v>
      </c>
      <c r="C50" s="84">
        <v>4</v>
      </c>
      <c r="D50" s="123">
        <v>0.004057779065692245</v>
      </c>
      <c r="E50" s="123">
        <v>2.5118833609788744</v>
      </c>
      <c r="F50" s="84" t="s">
        <v>1786</v>
      </c>
      <c r="G50" s="84" t="b">
        <v>0</v>
      </c>
      <c r="H50" s="84" t="b">
        <v>0</v>
      </c>
      <c r="I50" s="84" t="b">
        <v>0</v>
      </c>
      <c r="J50" s="84" t="b">
        <v>0</v>
      </c>
      <c r="K50" s="84" t="b">
        <v>0</v>
      </c>
      <c r="L50" s="84" t="b">
        <v>0</v>
      </c>
    </row>
    <row r="51" spans="1:12" ht="15">
      <c r="A51" s="84" t="s">
        <v>1310</v>
      </c>
      <c r="B51" s="84" t="s">
        <v>1311</v>
      </c>
      <c r="C51" s="84">
        <v>4</v>
      </c>
      <c r="D51" s="123">
        <v>0.004057779065692245</v>
      </c>
      <c r="E51" s="123">
        <v>2.5118833609788744</v>
      </c>
      <c r="F51" s="84" t="s">
        <v>1786</v>
      </c>
      <c r="G51" s="84" t="b">
        <v>0</v>
      </c>
      <c r="H51" s="84" t="b">
        <v>0</v>
      </c>
      <c r="I51" s="84" t="b">
        <v>0</v>
      </c>
      <c r="J51" s="84" t="b">
        <v>0</v>
      </c>
      <c r="K51" s="84" t="b">
        <v>0</v>
      </c>
      <c r="L51" s="84" t="b">
        <v>0</v>
      </c>
    </row>
    <row r="52" spans="1:12" ht="15">
      <c r="A52" s="84" t="s">
        <v>1311</v>
      </c>
      <c r="B52" s="84" t="s">
        <v>1312</v>
      </c>
      <c r="C52" s="84">
        <v>4</v>
      </c>
      <c r="D52" s="123">
        <v>0.004057779065692245</v>
      </c>
      <c r="E52" s="123">
        <v>2.5118833609788744</v>
      </c>
      <c r="F52" s="84" t="s">
        <v>1786</v>
      </c>
      <c r="G52" s="84" t="b">
        <v>0</v>
      </c>
      <c r="H52" s="84" t="b">
        <v>0</v>
      </c>
      <c r="I52" s="84" t="b">
        <v>0</v>
      </c>
      <c r="J52" s="84" t="b">
        <v>0</v>
      </c>
      <c r="K52" s="84" t="b">
        <v>0</v>
      </c>
      <c r="L52" s="84" t="b">
        <v>0</v>
      </c>
    </row>
    <row r="53" spans="1:12" ht="15">
      <c r="A53" s="84" t="s">
        <v>1312</v>
      </c>
      <c r="B53" s="84" t="s">
        <v>1313</v>
      </c>
      <c r="C53" s="84">
        <v>4</v>
      </c>
      <c r="D53" s="123">
        <v>0.004057779065692245</v>
      </c>
      <c r="E53" s="123">
        <v>2.5118833609788744</v>
      </c>
      <c r="F53" s="84" t="s">
        <v>1786</v>
      </c>
      <c r="G53" s="84" t="b">
        <v>0</v>
      </c>
      <c r="H53" s="84" t="b">
        <v>0</v>
      </c>
      <c r="I53" s="84" t="b">
        <v>0</v>
      </c>
      <c r="J53" s="84" t="b">
        <v>0</v>
      </c>
      <c r="K53" s="84" t="b">
        <v>0</v>
      </c>
      <c r="L53" s="84" t="b">
        <v>0</v>
      </c>
    </row>
    <row r="54" spans="1:12" ht="15">
      <c r="A54" s="84" t="s">
        <v>1313</v>
      </c>
      <c r="B54" s="84" t="s">
        <v>1314</v>
      </c>
      <c r="C54" s="84">
        <v>4</v>
      </c>
      <c r="D54" s="123">
        <v>0.004057779065692245</v>
      </c>
      <c r="E54" s="123">
        <v>2.5118833609788744</v>
      </c>
      <c r="F54" s="84" t="s">
        <v>1786</v>
      </c>
      <c r="G54" s="84" t="b">
        <v>0</v>
      </c>
      <c r="H54" s="84" t="b">
        <v>0</v>
      </c>
      <c r="I54" s="84" t="b">
        <v>0</v>
      </c>
      <c r="J54" s="84" t="b">
        <v>0</v>
      </c>
      <c r="K54" s="84" t="b">
        <v>0</v>
      </c>
      <c r="L54" s="84" t="b">
        <v>0</v>
      </c>
    </row>
    <row r="55" spans="1:12" ht="15">
      <c r="A55" s="84" t="s">
        <v>1314</v>
      </c>
      <c r="B55" s="84" t="s">
        <v>1666</v>
      </c>
      <c r="C55" s="84">
        <v>4</v>
      </c>
      <c r="D55" s="123">
        <v>0.004057779065692245</v>
      </c>
      <c r="E55" s="123">
        <v>2.5118833609788744</v>
      </c>
      <c r="F55" s="84" t="s">
        <v>1786</v>
      </c>
      <c r="G55" s="84" t="b">
        <v>0</v>
      </c>
      <c r="H55" s="84" t="b">
        <v>0</v>
      </c>
      <c r="I55" s="84" t="b">
        <v>0</v>
      </c>
      <c r="J55" s="84" t="b">
        <v>0</v>
      </c>
      <c r="K55" s="84" t="b">
        <v>0</v>
      </c>
      <c r="L55" s="84" t="b">
        <v>0</v>
      </c>
    </row>
    <row r="56" spans="1:12" ht="15">
      <c r="A56" s="84" t="s">
        <v>1667</v>
      </c>
      <c r="B56" s="84" t="s">
        <v>1301</v>
      </c>
      <c r="C56" s="84">
        <v>4</v>
      </c>
      <c r="D56" s="123">
        <v>0.004057779065692245</v>
      </c>
      <c r="E56" s="123">
        <v>1.8834944309285628</v>
      </c>
      <c r="F56" s="84" t="s">
        <v>1786</v>
      </c>
      <c r="G56" s="84" t="b">
        <v>0</v>
      </c>
      <c r="H56" s="84" t="b">
        <v>0</v>
      </c>
      <c r="I56" s="84" t="b">
        <v>0</v>
      </c>
      <c r="J56" s="84" t="b">
        <v>0</v>
      </c>
      <c r="K56" s="84" t="b">
        <v>0</v>
      </c>
      <c r="L56" s="84" t="b">
        <v>0</v>
      </c>
    </row>
    <row r="57" spans="1:12" ht="15">
      <c r="A57" s="84" t="s">
        <v>1668</v>
      </c>
      <c r="B57" s="84" t="s">
        <v>1669</v>
      </c>
      <c r="C57" s="84">
        <v>4</v>
      </c>
      <c r="D57" s="123">
        <v>0.004057779065692245</v>
      </c>
      <c r="E57" s="123">
        <v>2.5118833609788744</v>
      </c>
      <c r="F57" s="84" t="s">
        <v>1786</v>
      </c>
      <c r="G57" s="84" t="b">
        <v>0</v>
      </c>
      <c r="H57" s="84" t="b">
        <v>0</v>
      </c>
      <c r="I57" s="84" t="b">
        <v>0</v>
      </c>
      <c r="J57" s="84" t="b">
        <v>0</v>
      </c>
      <c r="K57" s="84" t="b">
        <v>0</v>
      </c>
      <c r="L57" s="84" t="b">
        <v>0</v>
      </c>
    </row>
    <row r="58" spans="1:12" ht="15">
      <c r="A58" s="84" t="s">
        <v>1669</v>
      </c>
      <c r="B58" s="84" t="s">
        <v>1341</v>
      </c>
      <c r="C58" s="84">
        <v>4</v>
      </c>
      <c r="D58" s="123">
        <v>0.004057779065692245</v>
      </c>
      <c r="E58" s="123">
        <v>2.0725506671486116</v>
      </c>
      <c r="F58" s="84" t="s">
        <v>1786</v>
      </c>
      <c r="G58" s="84" t="b">
        <v>0</v>
      </c>
      <c r="H58" s="84" t="b">
        <v>0</v>
      </c>
      <c r="I58" s="84" t="b">
        <v>0</v>
      </c>
      <c r="J58" s="84" t="b">
        <v>0</v>
      </c>
      <c r="K58" s="84" t="b">
        <v>0</v>
      </c>
      <c r="L58" s="84" t="b">
        <v>0</v>
      </c>
    </row>
    <row r="59" spans="1:12" ht="15">
      <c r="A59" s="84" t="s">
        <v>1341</v>
      </c>
      <c r="B59" s="84" t="s">
        <v>1670</v>
      </c>
      <c r="C59" s="84">
        <v>4</v>
      </c>
      <c r="D59" s="123">
        <v>0.004057779065692245</v>
      </c>
      <c r="E59" s="123">
        <v>2.0725506671486116</v>
      </c>
      <c r="F59" s="84" t="s">
        <v>1786</v>
      </c>
      <c r="G59" s="84" t="b">
        <v>0</v>
      </c>
      <c r="H59" s="84" t="b">
        <v>0</v>
      </c>
      <c r="I59" s="84" t="b">
        <v>0</v>
      </c>
      <c r="J59" s="84" t="b">
        <v>0</v>
      </c>
      <c r="K59" s="84" t="b">
        <v>0</v>
      </c>
      <c r="L59" s="84" t="b">
        <v>0</v>
      </c>
    </row>
    <row r="60" spans="1:12" ht="15">
      <c r="A60" s="84" t="s">
        <v>1670</v>
      </c>
      <c r="B60" s="84" t="s">
        <v>1300</v>
      </c>
      <c r="C60" s="84">
        <v>4</v>
      </c>
      <c r="D60" s="123">
        <v>0.004057779065692245</v>
      </c>
      <c r="E60" s="123">
        <v>1.9378520932511556</v>
      </c>
      <c r="F60" s="84" t="s">
        <v>1786</v>
      </c>
      <c r="G60" s="84" t="b">
        <v>0</v>
      </c>
      <c r="H60" s="84" t="b">
        <v>0</v>
      </c>
      <c r="I60" s="84" t="b">
        <v>0</v>
      </c>
      <c r="J60" s="84" t="b">
        <v>0</v>
      </c>
      <c r="K60" s="84" t="b">
        <v>0</v>
      </c>
      <c r="L60" s="84" t="b">
        <v>0</v>
      </c>
    </row>
    <row r="61" spans="1:12" ht="15">
      <c r="A61" s="84" t="s">
        <v>1300</v>
      </c>
      <c r="B61" s="84" t="s">
        <v>1340</v>
      </c>
      <c r="C61" s="84">
        <v>4</v>
      </c>
      <c r="D61" s="123">
        <v>0.004057779065692245</v>
      </c>
      <c r="E61" s="123">
        <v>1.460730838531493</v>
      </c>
      <c r="F61" s="84" t="s">
        <v>1786</v>
      </c>
      <c r="G61" s="84" t="b">
        <v>0</v>
      </c>
      <c r="H61" s="84" t="b">
        <v>0</v>
      </c>
      <c r="I61" s="84" t="b">
        <v>0</v>
      </c>
      <c r="J61" s="84" t="b">
        <v>0</v>
      </c>
      <c r="K61" s="84" t="b">
        <v>0</v>
      </c>
      <c r="L61" s="84" t="b">
        <v>0</v>
      </c>
    </row>
    <row r="62" spans="1:12" ht="15">
      <c r="A62" s="84" t="s">
        <v>1340</v>
      </c>
      <c r="B62" s="84" t="s">
        <v>1630</v>
      </c>
      <c r="C62" s="84">
        <v>4</v>
      </c>
      <c r="D62" s="123">
        <v>0.004057779065692245</v>
      </c>
      <c r="E62" s="123">
        <v>1.5954294124289492</v>
      </c>
      <c r="F62" s="84" t="s">
        <v>1786</v>
      </c>
      <c r="G62" s="84" t="b">
        <v>0</v>
      </c>
      <c r="H62" s="84" t="b">
        <v>0</v>
      </c>
      <c r="I62" s="84" t="b">
        <v>0</v>
      </c>
      <c r="J62" s="84" t="b">
        <v>0</v>
      </c>
      <c r="K62" s="84" t="b">
        <v>0</v>
      </c>
      <c r="L62" s="84" t="b">
        <v>0</v>
      </c>
    </row>
    <row r="63" spans="1:12" ht="15">
      <c r="A63" s="84" t="s">
        <v>1630</v>
      </c>
      <c r="B63" s="84" t="s">
        <v>1671</v>
      </c>
      <c r="C63" s="84">
        <v>4</v>
      </c>
      <c r="D63" s="123">
        <v>0.004057779065692245</v>
      </c>
      <c r="E63" s="123">
        <v>2.0725506671486116</v>
      </c>
      <c r="F63" s="84" t="s">
        <v>1786</v>
      </c>
      <c r="G63" s="84" t="b">
        <v>0</v>
      </c>
      <c r="H63" s="84" t="b">
        <v>0</v>
      </c>
      <c r="I63" s="84" t="b">
        <v>0</v>
      </c>
      <c r="J63" s="84" t="b">
        <v>0</v>
      </c>
      <c r="K63" s="84" t="b">
        <v>0</v>
      </c>
      <c r="L63" s="84" t="b">
        <v>0</v>
      </c>
    </row>
    <row r="64" spans="1:12" ht="15">
      <c r="A64" s="84" t="s">
        <v>1671</v>
      </c>
      <c r="B64" s="84" t="s">
        <v>1304</v>
      </c>
      <c r="C64" s="84">
        <v>4</v>
      </c>
      <c r="D64" s="123">
        <v>0.004057779065692245</v>
      </c>
      <c r="E64" s="123">
        <v>2.26884531229258</v>
      </c>
      <c r="F64" s="84" t="s">
        <v>1786</v>
      </c>
      <c r="G64" s="84" t="b">
        <v>0</v>
      </c>
      <c r="H64" s="84" t="b">
        <v>0</v>
      </c>
      <c r="I64" s="84" t="b">
        <v>0</v>
      </c>
      <c r="J64" s="84" t="b">
        <v>0</v>
      </c>
      <c r="K64" s="84" t="b">
        <v>0</v>
      </c>
      <c r="L64" s="84" t="b">
        <v>0</v>
      </c>
    </row>
    <row r="65" spans="1:12" ht="15">
      <c r="A65" s="84" t="s">
        <v>1347</v>
      </c>
      <c r="B65" s="84" t="s">
        <v>1348</v>
      </c>
      <c r="C65" s="84">
        <v>4</v>
      </c>
      <c r="D65" s="123">
        <v>0.004057779065692245</v>
      </c>
      <c r="E65" s="123">
        <v>2.26884531229258</v>
      </c>
      <c r="F65" s="84" t="s">
        <v>1786</v>
      </c>
      <c r="G65" s="84" t="b">
        <v>1</v>
      </c>
      <c r="H65" s="84" t="b">
        <v>0</v>
      </c>
      <c r="I65" s="84" t="b">
        <v>0</v>
      </c>
      <c r="J65" s="84" t="b">
        <v>0</v>
      </c>
      <c r="K65" s="84" t="b">
        <v>0</v>
      </c>
      <c r="L65" s="84" t="b">
        <v>0</v>
      </c>
    </row>
    <row r="66" spans="1:12" ht="15">
      <c r="A66" s="84" t="s">
        <v>1348</v>
      </c>
      <c r="B66" s="84" t="s">
        <v>1349</v>
      </c>
      <c r="C66" s="84">
        <v>4</v>
      </c>
      <c r="D66" s="123">
        <v>0.004057779065692245</v>
      </c>
      <c r="E66" s="123">
        <v>2.26884531229258</v>
      </c>
      <c r="F66" s="84" t="s">
        <v>1786</v>
      </c>
      <c r="G66" s="84" t="b">
        <v>0</v>
      </c>
      <c r="H66" s="84" t="b">
        <v>0</v>
      </c>
      <c r="I66" s="84" t="b">
        <v>0</v>
      </c>
      <c r="J66" s="84" t="b">
        <v>0</v>
      </c>
      <c r="K66" s="84" t="b">
        <v>0</v>
      </c>
      <c r="L66" s="84" t="b">
        <v>0</v>
      </c>
    </row>
    <row r="67" spans="1:12" ht="15">
      <c r="A67" s="84" t="s">
        <v>1349</v>
      </c>
      <c r="B67" s="84" t="s">
        <v>1350</v>
      </c>
      <c r="C67" s="84">
        <v>4</v>
      </c>
      <c r="D67" s="123">
        <v>0.004057779065692245</v>
      </c>
      <c r="E67" s="123">
        <v>1.9166627941812175</v>
      </c>
      <c r="F67" s="84" t="s">
        <v>1786</v>
      </c>
      <c r="G67" s="84" t="b">
        <v>0</v>
      </c>
      <c r="H67" s="84" t="b">
        <v>0</v>
      </c>
      <c r="I67" s="84" t="b">
        <v>0</v>
      </c>
      <c r="J67" s="84" t="b">
        <v>0</v>
      </c>
      <c r="K67" s="84" t="b">
        <v>0</v>
      </c>
      <c r="L67" s="84" t="b">
        <v>0</v>
      </c>
    </row>
    <row r="68" spans="1:12" ht="15">
      <c r="A68" s="84" t="s">
        <v>1334</v>
      </c>
      <c r="B68" s="84" t="s">
        <v>1351</v>
      </c>
      <c r="C68" s="84">
        <v>4</v>
      </c>
      <c r="D68" s="123">
        <v>0.004057779065692245</v>
      </c>
      <c r="E68" s="123">
        <v>1.8834944309285628</v>
      </c>
      <c r="F68" s="84" t="s">
        <v>1786</v>
      </c>
      <c r="G68" s="84" t="b">
        <v>0</v>
      </c>
      <c r="H68" s="84" t="b">
        <v>0</v>
      </c>
      <c r="I68" s="84" t="b">
        <v>0</v>
      </c>
      <c r="J68" s="84" t="b">
        <v>1</v>
      </c>
      <c r="K68" s="84" t="b">
        <v>0</v>
      </c>
      <c r="L68" s="84" t="b">
        <v>0</v>
      </c>
    </row>
    <row r="69" spans="1:12" ht="15">
      <c r="A69" s="84" t="s">
        <v>1351</v>
      </c>
      <c r="B69" s="84" t="s">
        <v>1352</v>
      </c>
      <c r="C69" s="84">
        <v>4</v>
      </c>
      <c r="D69" s="123">
        <v>0.004057779065692245</v>
      </c>
      <c r="E69" s="123">
        <v>2.5118833609788744</v>
      </c>
      <c r="F69" s="84" t="s">
        <v>1786</v>
      </c>
      <c r="G69" s="84" t="b">
        <v>1</v>
      </c>
      <c r="H69" s="84" t="b">
        <v>0</v>
      </c>
      <c r="I69" s="84" t="b">
        <v>0</v>
      </c>
      <c r="J69" s="84" t="b">
        <v>0</v>
      </c>
      <c r="K69" s="84" t="b">
        <v>0</v>
      </c>
      <c r="L69" s="84" t="b">
        <v>0</v>
      </c>
    </row>
    <row r="70" spans="1:12" ht="15">
      <c r="A70" s="84" t="s">
        <v>1352</v>
      </c>
      <c r="B70" s="84" t="s">
        <v>1639</v>
      </c>
      <c r="C70" s="84">
        <v>4</v>
      </c>
      <c r="D70" s="123">
        <v>0.004057779065692245</v>
      </c>
      <c r="E70" s="123">
        <v>2.26884531229258</v>
      </c>
      <c r="F70" s="84" t="s">
        <v>1786</v>
      </c>
      <c r="G70" s="84" t="b">
        <v>0</v>
      </c>
      <c r="H70" s="84" t="b">
        <v>0</v>
      </c>
      <c r="I70" s="84" t="b">
        <v>0</v>
      </c>
      <c r="J70" s="84" t="b">
        <v>0</v>
      </c>
      <c r="K70" s="84" t="b">
        <v>0</v>
      </c>
      <c r="L70" s="84" t="b">
        <v>0</v>
      </c>
    </row>
    <row r="71" spans="1:12" ht="15">
      <c r="A71" s="84" t="s">
        <v>1639</v>
      </c>
      <c r="B71" s="84" t="s">
        <v>1672</v>
      </c>
      <c r="C71" s="84">
        <v>4</v>
      </c>
      <c r="D71" s="123">
        <v>0.004057779065692245</v>
      </c>
      <c r="E71" s="123">
        <v>2.335792101923193</v>
      </c>
      <c r="F71" s="84" t="s">
        <v>1786</v>
      </c>
      <c r="G71" s="84" t="b">
        <v>0</v>
      </c>
      <c r="H71" s="84" t="b">
        <v>0</v>
      </c>
      <c r="I71" s="84" t="b">
        <v>0</v>
      </c>
      <c r="J71" s="84" t="b">
        <v>0</v>
      </c>
      <c r="K71" s="84" t="b">
        <v>0</v>
      </c>
      <c r="L71" s="84" t="b">
        <v>0</v>
      </c>
    </row>
    <row r="72" spans="1:12" ht="15">
      <c r="A72" s="84" t="s">
        <v>1336</v>
      </c>
      <c r="B72" s="84" t="s">
        <v>1632</v>
      </c>
      <c r="C72" s="84">
        <v>4</v>
      </c>
      <c r="D72" s="123">
        <v>0.004057779065692245</v>
      </c>
      <c r="E72" s="123">
        <v>2.210853365314893</v>
      </c>
      <c r="F72" s="84" t="s">
        <v>1786</v>
      </c>
      <c r="G72" s="84" t="b">
        <v>0</v>
      </c>
      <c r="H72" s="84" t="b">
        <v>0</v>
      </c>
      <c r="I72" s="84" t="b">
        <v>0</v>
      </c>
      <c r="J72" s="84" t="b">
        <v>1</v>
      </c>
      <c r="K72" s="84" t="b">
        <v>0</v>
      </c>
      <c r="L72" s="84" t="b">
        <v>0</v>
      </c>
    </row>
    <row r="73" spans="1:12" ht="15">
      <c r="A73" s="84" t="s">
        <v>1633</v>
      </c>
      <c r="B73" s="84" t="s">
        <v>1640</v>
      </c>
      <c r="C73" s="84">
        <v>4</v>
      </c>
      <c r="D73" s="123">
        <v>0.004057779065692245</v>
      </c>
      <c r="E73" s="123">
        <v>1.9678153166285988</v>
      </c>
      <c r="F73" s="84" t="s">
        <v>1786</v>
      </c>
      <c r="G73" s="84" t="b">
        <v>0</v>
      </c>
      <c r="H73" s="84" t="b">
        <v>0</v>
      </c>
      <c r="I73" s="84" t="b">
        <v>0</v>
      </c>
      <c r="J73" s="84" t="b">
        <v>0</v>
      </c>
      <c r="K73" s="84" t="b">
        <v>0</v>
      </c>
      <c r="L73" s="84" t="b">
        <v>0</v>
      </c>
    </row>
    <row r="74" spans="1:12" ht="15">
      <c r="A74" s="84" t="s">
        <v>250</v>
      </c>
      <c r="B74" s="84" t="s">
        <v>1303</v>
      </c>
      <c r="C74" s="84">
        <v>4</v>
      </c>
      <c r="D74" s="123">
        <v>0.004057779065692245</v>
      </c>
      <c r="E74" s="123">
        <v>1.8239087409443187</v>
      </c>
      <c r="F74" s="84" t="s">
        <v>1786</v>
      </c>
      <c r="G74" s="84" t="b">
        <v>0</v>
      </c>
      <c r="H74" s="84" t="b">
        <v>0</v>
      </c>
      <c r="I74" s="84" t="b">
        <v>0</v>
      </c>
      <c r="J74" s="84" t="b">
        <v>0</v>
      </c>
      <c r="K74" s="84" t="b">
        <v>0</v>
      </c>
      <c r="L74" s="84" t="b">
        <v>0</v>
      </c>
    </row>
    <row r="75" spans="1:12" ht="15">
      <c r="A75" s="84" t="s">
        <v>1675</v>
      </c>
      <c r="B75" s="84" t="s">
        <v>1631</v>
      </c>
      <c r="C75" s="84">
        <v>4</v>
      </c>
      <c r="D75" s="123">
        <v>0.004057779065692245</v>
      </c>
      <c r="E75" s="123">
        <v>2.0725506671486116</v>
      </c>
      <c r="F75" s="84" t="s">
        <v>1786</v>
      </c>
      <c r="G75" s="84" t="b">
        <v>0</v>
      </c>
      <c r="H75" s="84" t="b">
        <v>0</v>
      </c>
      <c r="I75" s="84" t="b">
        <v>0</v>
      </c>
      <c r="J75" s="84" t="b">
        <v>0</v>
      </c>
      <c r="K75" s="84" t="b">
        <v>0</v>
      </c>
      <c r="L75" s="84" t="b">
        <v>0</v>
      </c>
    </row>
    <row r="76" spans="1:12" ht="15">
      <c r="A76" s="84" t="s">
        <v>1631</v>
      </c>
      <c r="B76" s="84" t="s">
        <v>1676</v>
      </c>
      <c r="C76" s="84">
        <v>4</v>
      </c>
      <c r="D76" s="123">
        <v>0.004057779065692245</v>
      </c>
      <c r="E76" s="123">
        <v>2.0725506671486116</v>
      </c>
      <c r="F76" s="84" t="s">
        <v>1786</v>
      </c>
      <c r="G76" s="84" t="b">
        <v>0</v>
      </c>
      <c r="H76" s="84" t="b">
        <v>0</v>
      </c>
      <c r="I76" s="84" t="b">
        <v>0</v>
      </c>
      <c r="J76" s="84" t="b">
        <v>1</v>
      </c>
      <c r="K76" s="84" t="b">
        <v>0</v>
      </c>
      <c r="L76" s="84" t="b">
        <v>0</v>
      </c>
    </row>
    <row r="77" spans="1:12" ht="15">
      <c r="A77" s="84" t="s">
        <v>1676</v>
      </c>
      <c r="B77" s="84" t="s">
        <v>1645</v>
      </c>
      <c r="C77" s="84">
        <v>4</v>
      </c>
      <c r="D77" s="123">
        <v>0.004057779065692245</v>
      </c>
      <c r="E77" s="123">
        <v>2.335792101923193</v>
      </c>
      <c r="F77" s="84" t="s">
        <v>1786</v>
      </c>
      <c r="G77" s="84" t="b">
        <v>1</v>
      </c>
      <c r="H77" s="84" t="b">
        <v>0</v>
      </c>
      <c r="I77" s="84" t="b">
        <v>0</v>
      </c>
      <c r="J77" s="84" t="b">
        <v>0</v>
      </c>
      <c r="K77" s="84" t="b">
        <v>0</v>
      </c>
      <c r="L77" s="84" t="b">
        <v>0</v>
      </c>
    </row>
    <row r="78" spans="1:12" ht="15">
      <c r="A78" s="84" t="s">
        <v>1645</v>
      </c>
      <c r="B78" s="84" t="s">
        <v>1677</v>
      </c>
      <c r="C78" s="84">
        <v>4</v>
      </c>
      <c r="D78" s="123">
        <v>0.004057779065692245</v>
      </c>
      <c r="E78" s="123">
        <v>2.335792101923193</v>
      </c>
      <c r="F78" s="84" t="s">
        <v>1786</v>
      </c>
      <c r="G78" s="84" t="b">
        <v>0</v>
      </c>
      <c r="H78" s="84" t="b">
        <v>0</v>
      </c>
      <c r="I78" s="84" t="b">
        <v>0</v>
      </c>
      <c r="J78" s="84" t="b">
        <v>0</v>
      </c>
      <c r="K78" s="84" t="b">
        <v>0</v>
      </c>
      <c r="L78" s="84" t="b">
        <v>0</v>
      </c>
    </row>
    <row r="79" spans="1:12" ht="15">
      <c r="A79" s="84" t="s">
        <v>1677</v>
      </c>
      <c r="B79" s="84" t="s">
        <v>1322</v>
      </c>
      <c r="C79" s="84">
        <v>4</v>
      </c>
      <c r="D79" s="123">
        <v>0.004057779065692245</v>
      </c>
      <c r="E79" s="123">
        <v>2.0725506671486116</v>
      </c>
      <c r="F79" s="84" t="s">
        <v>1786</v>
      </c>
      <c r="G79" s="84" t="b">
        <v>0</v>
      </c>
      <c r="H79" s="84" t="b">
        <v>0</v>
      </c>
      <c r="I79" s="84" t="b">
        <v>0</v>
      </c>
      <c r="J79" s="84" t="b">
        <v>0</v>
      </c>
      <c r="K79" s="84" t="b">
        <v>0</v>
      </c>
      <c r="L79" s="84" t="b">
        <v>0</v>
      </c>
    </row>
    <row r="80" spans="1:12" ht="15">
      <c r="A80" s="84" t="s">
        <v>1322</v>
      </c>
      <c r="B80" s="84" t="s">
        <v>1660</v>
      </c>
      <c r="C80" s="84">
        <v>4</v>
      </c>
      <c r="D80" s="123">
        <v>0.004057779065692245</v>
      </c>
      <c r="E80" s="123">
        <v>2.0170333392987803</v>
      </c>
      <c r="F80" s="84" t="s">
        <v>1786</v>
      </c>
      <c r="G80" s="84" t="b">
        <v>0</v>
      </c>
      <c r="H80" s="84" t="b">
        <v>0</v>
      </c>
      <c r="I80" s="84" t="b">
        <v>0</v>
      </c>
      <c r="J80" s="84" t="b">
        <v>0</v>
      </c>
      <c r="K80" s="84" t="b">
        <v>0</v>
      </c>
      <c r="L80" s="84" t="b">
        <v>0</v>
      </c>
    </row>
    <row r="81" spans="1:12" ht="15">
      <c r="A81" s="84" t="s">
        <v>1660</v>
      </c>
      <c r="B81" s="84" t="s">
        <v>366</v>
      </c>
      <c r="C81" s="84">
        <v>4</v>
      </c>
      <c r="D81" s="123">
        <v>0.004057779065692245</v>
      </c>
      <c r="E81" s="123">
        <v>1.7865844179205064</v>
      </c>
      <c r="F81" s="84" t="s">
        <v>1786</v>
      </c>
      <c r="G81" s="84" t="b">
        <v>0</v>
      </c>
      <c r="H81" s="84" t="b">
        <v>0</v>
      </c>
      <c r="I81" s="84" t="b">
        <v>0</v>
      </c>
      <c r="J81" s="84" t="b">
        <v>0</v>
      </c>
      <c r="K81" s="84" t="b">
        <v>0</v>
      </c>
      <c r="L81" s="84" t="b">
        <v>0</v>
      </c>
    </row>
    <row r="82" spans="1:12" ht="15">
      <c r="A82" s="84" t="s">
        <v>366</v>
      </c>
      <c r="B82" s="84" t="s">
        <v>1678</v>
      </c>
      <c r="C82" s="84">
        <v>4</v>
      </c>
      <c r="D82" s="123">
        <v>0.004057779065692245</v>
      </c>
      <c r="E82" s="123">
        <v>1.8834944309285628</v>
      </c>
      <c r="F82" s="84" t="s">
        <v>1786</v>
      </c>
      <c r="G82" s="84" t="b">
        <v>0</v>
      </c>
      <c r="H82" s="84" t="b">
        <v>0</v>
      </c>
      <c r="I82" s="84" t="b">
        <v>0</v>
      </c>
      <c r="J82" s="84" t="b">
        <v>0</v>
      </c>
      <c r="K82" s="84" t="b">
        <v>0</v>
      </c>
      <c r="L82" s="84" t="b">
        <v>0</v>
      </c>
    </row>
    <row r="83" spans="1:12" ht="15">
      <c r="A83" s="84" t="s">
        <v>1678</v>
      </c>
      <c r="B83" s="84" t="s">
        <v>1293</v>
      </c>
      <c r="C83" s="84">
        <v>4</v>
      </c>
      <c r="D83" s="123">
        <v>0.004057779065692245</v>
      </c>
      <c r="E83" s="123">
        <v>1.314602802853255</v>
      </c>
      <c r="F83" s="84" t="s">
        <v>1786</v>
      </c>
      <c r="G83" s="84" t="b">
        <v>0</v>
      </c>
      <c r="H83" s="84" t="b">
        <v>0</v>
      </c>
      <c r="I83" s="84" t="b">
        <v>0</v>
      </c>
      <c r="J83" s="84" t="b">
        <v>0</v>
      </c>
      <c r="K83" s="84" t="b">
        <v>0</v>
      </c>
      <c r="L83" s="84" t="b">
        <v>0</v>
      </c>
    </row>
    <row r="84" spans="1:12" ht="15">
      <c r="A84" s="84" t="s">
        <v>1318</v>
      </c>
      <c r="B84" s="84" t="s">
        <v>1319</v>
      </c>
      <c r="C84" s="84">
        <v>4</v>
      </c>
      <c r="D84" s="123">
        <v>0.004057779065692245</v>
      </c>
      <c r="E84" s="123">
        <v>2.5118833609788744</v>
      </c>
      <c r="F84" s="84" t="s">
        <v>1786</v>
      </c>
      <c r="G84" s="84" t="b">
        <v>0</v>
      </c>
      <c r="H84" s="84" t="b">
        <v>0</v>
      </c>
      <c r="I84" s="84" t="b">
        <v>0</v>
      </c>
      <c r="J84" s="84" t="b">
        <v>1</v>
      </c>
      <c r="K84" s="84" t="b">
        <v>0</v>
      </c>
      <c r="L84" s="84" t="b">
        <v>0</v>
      </c>
    </row>
    <row r="85" spans="1:12" ht="15">
      <c r="A85" s="84" t="s">
        <v>1319</v>
      </c>
      <c r="B85" s="84" t="s">
        <v>1320</v>
      </c>
      <c r="C85" s="84">
        <v>4</v>
      </c>
      <c r="D85" s="123">
        <v>0.004057779065692245</v>
      </c>
      <c r="E85" s="123">
        <v>2.5118833609788744</v>
      </c>
      <c r="F85" s="84" t="s">
        <v>1786</v>
      </c>
      <c r="G85" s="84" t="b">
        <v>1</v>
      </c>
      <c r="H85" s="84" t="b">
        <v>0</v>
      </c>
      <c r="I85" s="84" t="b">
        <v>0</v>
      </c>
      <c r="J85" s="84" t="b">
        <v>0</v>
      </c>
      <c r="K85" s="84" t="b">
        <v>0</v>
      </c>
      <c r="L85" s="84" t="b">
        <v>0</v>
      </c>
    </row>
    <row r="86" spans="1:12" ht="15">
      <c r="A86" s="84" t="s">
        <v>1320</v>
      </c>
      <c r="B86" s="84" t="s">
        <v>1321</v>
      </c>
      <c r="C86" s="84">
        <v>4</v>
      </c>
      <c r="D86" s="123">
        <v>0.004057779065692245</v>
      </c>
      <c r="E86" s="123">
        <v>2.5118833609788744</v>
      </c>
      <c r="F86" s="84" t="s">
        <v>1786</v>
      </c>
      <c r="G86" s="84" t="b">
        <v>0</v>
      </c>
      <c r="H86" s="84" t="b">
        <v>0</v>
      </c>
      <c r="I86" s="84" t="b">
        <v>0</v>
      </c>
      <c r="J86" s="84" t="b">
        <v>0</v>
      </c>
      <c r="K86" s="84" t="b">
        <v>0</v>
      </c>
      <c r="L86" s="84" t="b">
        <v>0</v>
      </c>
    </row>
    <row r="87" spans="1:12" ht="15">
      <c r="A87" s="84" t="s">
        <v>1321</v>
      </c>
      <c r="B87" s="84" t="s">
        <v>1322</v>
      </c>
      <c r="C87" s="84">
        <v>4</v>
      </c>
      <c r="D87" s="123">
        <v>0.004057779065692245</v>
      </c>
      <c r="E87" s="123">
        <v>2.0725506671486116</v>
      </c>
      <c r="F87" s="84" t="s">
        <v>1786</v>
      </c>
      <c r="G87" s="84" t="b">
        <v>0</v>
      </c>
      <c r="H87" s="84" t="b">
        <v>0</v>
      </c>
      <c r="I87" s="84" t="b">
        <v>0</v>
      </c>
      <c r="J87" s="84" t="b">
        <v>0</v>
      </c>
      <c r="K87" s="84" t="b">
        <v>0</v>
      </c>
      <c r="L87" s="84" t="b">
        <v>0</v>
      </c>
    </row>
    <row r="88" spans="1:12" ht="15">
      <c r="A88" s="84" t="s">
        <v>1322</v>
      </c>
      <c r="B88" s="84" t="s">
        <v>1303</v>
      </c>
      <c r="C88" s="84">
        <v>4</v>
      </c>
      <c r="D88" s="123">
        <v>0.004057779065692245</v>
      </c>
      <c r="E88" s="123">
        <v>1.6020599913279623</v>
      </c>
      <c r="F88" s="84" t="s">
        <v>1786</v>
      </c>
      <c r="G88" s="84" t="b">
        <v>0</v>
      </c>
      <c r="H88" s="84" t="b">
        <v>0</v>
      </c>
      <c r="I88" s="84" t="b">
        <v>0</v>
      </c>
      <c r="J88" s="84" t="b">
        <v>0</v>
      </c>
      <c r="K88" s="84" t="b">
        <v>0</v>
      </c>
      <c r="L88" s="84" t="b">
        <v>0</v>
      </c>
    </row>
    <row r="89" spans="1:12" ht="15">
      <c r="A89" s="84" t="s">
        <v>1303</v>
      </c>
      <c r="B89" s="84" t="s">
        <v>1679</v>
      </c>
      <c r="C89" s="84">
        <v>4</v>
      </c>
      <c r="D89" s="123">
        <v>0.004057779065692245</v>
      </c>
      <c r="E89" s="123">
        <v>1.9678153166285988</v>
      </c>
      <c r="F89" s="84" t="s">
        <v>1786</v>
      </c>
      <c r="G89" s="84" t="b">
        <v>0</v>
      </c>
      <c r="H89" s="84" t="b">
        <v>0</v>
      </c>
      <c r="I89" s="84" t="b">
        <v>0</v>
      </c>
      <c r="J89" s="84" t="b">
        <v>0</v>
      </c>
      <c r="K89" s="84" t="b">
        <v>0</v>
      </c>
      <c r="L89" s="84" t="b">
        <v>0</v>
      </c>
    </row>
    <row r="90" spans="1:12" ht="15">
      <c r="A90" s="84" t="s">
        <v>1679</v>
      </c>
      <c r="B90" s="84" t="s">
        <v>248</v>
      </c>
      <c r="C90" s="84">
        <v>4</v>
      </c>
      <c r="D90" s="123">
        <v>0.004057779065692245</v>
      </c>
      <c r="E90" s="123">
        <v>2.4149733479708178</v>
      </c>
      <c r="F90" s="84" t="s">
        <v>1786</v>
      </c>
      <c r="G90" s="84" t="b">
        <v>0</v>
      </c>
      <c r="H90" s="84" t="b">
        <v>0</v>
      </c>
      <c r="I90" s="84" t="b">
        <v>0</v>
      </c>
      <c r="J90" s="84" t="b">
        <v>0</v>
      </c>
      <c r="K90" s="84" t="b">
        <v>0</v>
      </c>
      <c r="L90" s="84" t="b">
        <v>0</v>
      </c>
    </row>
    <row r="91" spans="1:12" ht="15">
      <c r="A91" s="84" t="s">
        <v>248</v>
      </c>
      <c r="B91" s="84" t="s">
        <v>1646</v>
      </c>
      <c r="C91" s="84">
        <v>4</v>
      </c>
      <c r="D91" s="123">
        <v>0.004057779065692245</v>
      </c>
      <c r="E91" s="123">
        <v>2.0927540532368987</v>
      </c>
      <c r="F91" s="84" t="s">
        <v>1786</v>
      </c>
      <c r="G91" s="84" t="b">
        <v>0</v>
      </c>
      <c r="H91" s="84" t="b">
        <v>0</v>
      </c>
      <c r="I91" s="84" t="b">
        <v>0</v>
      </c>
      <c r="J91" s="84" t="b">
        <v>1</v>
      </c>
      <c r="K91" s="84" t="b">
        <v>0</v>
      </c>
      <c r="L91" s="84" t="b">
        <v>0</v>
      </c>
    </row>
    <row r="92" spans="1:12" ht="15">
      <c r="A92" s="84" t="s">
        <v>239</v>
      </c>
      <c r="B92" s="84" t="s">
        <v>1303</v>
      </c>
      <c r="C92" s="84">
        <v>4</v>
      </c>
      <c r="D92" s="123">
        <v>0.004057779065692245</v>
      </c>
      <c r="E92" s="123">
        <v>1.1249387366083</v>
      </c>
      <c r="F92" s="84" t="s">
        <v>1786</v>
      </c>
      <c r="G92" s="84" t="b">
        <v>0</v>
      </c>
      <c r="H92" s="84" t="b">
        <v>0</v>
      </c>
      <c r="I92" s="84" t="b">
        <v>0</v>
      </c>
      <c r="J92" s="84" t="b">
        <v>0</v>
      </c>
      <c r="K92" s="84" t="b">
        <v>0</v>
      </c>
      <c r="L92" s="84" t="b">
        <v>0</v>
      </c>
    </row>
    <row r="93" spans="1:12" ht="15">
      <c r="A93" s="84" t="s">
        <v>1301</v>
      </c>
      <c r="B93" s="84" t="s">
        <v>1682</v>
      </c>
      <c r="C93" s="84">
        <v>4</v>
      </c>
      <c r="D93" s="123">
        <v>0.004057779065692245</v>
      </c>
      <c r="E93" s="123">
        <v>1.9678153166285988</v>
      </c>
      <c r="F93" s="84" t="s">
        <v>1786</v>
      </c>
      <c r="G93" s="84" t="b">
        <v>0</v>
      </c>
      <c r="H93" s="84" t="b">
        <v>0</v>
      </c>
      <c r="I93" s="84" t="b">
        <v>0</v>
      </c>
      <c r="J93" s="84" t="b">
        <v>0</v>
      </c>
      <c r="K93" s="84" t="b">
        <v>0</v>
      </c>
      <c r="L93" s="84" t="b">
        <v>0</v>
      </c>
    </row>
    <row r="94" spans="1:12" ht="15">
      <c r="A94" s="84" t="s">
        <v>1298</v>
      </c>
      <c r="B94" s="84" t="s">
        <v>1634</v>
      </c>
      <c r="C94" s="84">
        <v>4</v>
      </c>
      <c r="D94" s="123">
        <v>0.004913585734246563</v>
      </c>
      <c r="E94" s="123">
        <v>2.034762106259212</v>
      </c>
      <c r="F94" s="84" t="s">
        <v>1786</v>
      </c>
      <c r="G94" s="84" t="b">
        <v>0</v>
      </c>
      <c r="H94" s="84" t="b">
        <v>0</v>
      </c>
      <c r="I94" s="84" t="b">
        <v>0</v>
      </c>
      <c r="J94" s="84" t="b">
        <v>0</v>
      </c>
      <c r="K94" s="84" t="b">
        <v>0</v>
      </c>
      <c r="L94" s="84" t="b">
        <v>0</v>
      </c>
    </row>
    <row r="95" spans="1:12" ht="15">
      <c r="A95" s="84" t="s">
        <v>1634</v>
      </c>
      <c r="B95" s="84" t="s">
        <v>1295</v>
      </c>
      <c r="C95" s="84">
        <v>4</v>
      </c>
      <c r="D95" s="123">
        <v>0.004913585734246563</v>
      </c>
      <c r="E95" s="123">
        <v>1.3815495924838683</v>
      </c>
      <c r="F95" s="84" t="s">
        <v>1786</v>
      </c>
      <c r="G95" s="84" t="b">
        <v>0</v>
      </c>
      <c r="H95" s="84" t="b">
        <v>0</v>
      </c>
      <c r="I95" s="84" t="b">
        <v>0</v>
      </c>
      <c r="J95" s="84" t="b">
        <v>0</v>
      </c>
      <c r="K95" s="84" t="b">
        <v>0</v>
      </c>
      <c r="L95" s="84" t="b">
        <v>0</v>
      </c>
    </row>
    <row r="96" spans="1:12" ht="15">
      <c r="A96" s="84" t="s">
        <v>276</v>
      </c>
      <c r="B96" s="84" t="s">
        <v>1326</v>
      </c>
      <c r="C96" s="84">
        <v>3</v>
      </c>
      <c r="D96" s="123">
        <v>0.0033097281939563905</v>
      </c>
      <c r="E96" s="123">
        <v>2.6368220975871743</v>
      </c>
      <c r="F96" s="84" t="s">
        <v>1786</v>
      </c>
      <c r="G96" s="84" t="b">
        <v>0</v>
      </c>
      <c r="H96" s="84" t="b">
        <v>0</v>
      </c>
      <c r="I96" s="84" t="b">
        <v>0</v>
      </c>
      <c r="J96" s="84" t="b">
        <v>0</v>
      </c>
      <c r="K96" s="84" t="b">
        <v>0</v>
      </c>
      <c r="L96" s="84" t="b">
        <v>0</v>
      </c>
    </row>
    <row r="97" spans="1:12" ht="15">
      <c r="A97" s="84" t="s">
        <v>1326</v>
      </c>
      <c r="B97" s="84" t="s">
        <v>1327</v>
      </c>
      <c r="C97" s="84">
        <v>3</v>
      </c>
      <c r="D97" s="123">
        <v>0.0033097281939563905</v>
      </c>
      <c r="E97" s="123">
        <v>2.6368220975871743</v>
      </c>
      <c r="F97" s="84" t="s">
        <v>1786</v>
      </c>
      <c r="G97" s="84" t="b">
        <v>0</v>
      </c>
      <c r="H97" s="84" t="b">
        <v>0</v>
      </c>
      <c r="I97" s="84" t="b">
        <v>0</v>
      </c>
      <c r="J97" s="84" t="b">
        <v>0</v>
      </c>
      <c r="K97" s="84" t="b">
        <v>0</v>
      </c>
      <c r="L97" s="84" t="b">
        <v>0</v>
      </c>
    </row>
    <row r="98" spans="1:12" ht="15">
      <c r="A98" s="84" t="s">
        <v>1327</v>
      </c>
      <c r="B98" s="84" t="s">
        <v>1324</v>
      </c>
      <c r="C98" s="84">
        <v>3</v>
      </c>
      <c r="D98" s="123">
        <v>0.0033097281939563905</v>
      </c>
      <c r="E98" s="123">
        <v>2.335792101923193</v>
      </c>
      <c r="F98" s="84" t="s">
        <v>1786</v>
      </c>
      <c r="G98" s="84" t="b">
        <v>0</v>
      </c>
      <c r="H98" s="84" t="b">
        <v>0</v>
      </c>
      <c r="I98" s="84" t="b">
        <v>0</v>
      </c>
      <c r="J98" s="84" t="b">
        <v>0</v>
      </c>
      <c r="K98" s="84" t="b">
        <v>0</v>
      </c>
      <c r="L98" s="84" t="b">
        <v>0</v>
      </c>
    </row>
    <row r="99" spans="1:12" ht="15">
      <c r="A99" s="84" t="s">
        <v>1324</v>
      </c>
      <c r="B99" s="84" t="s">
        <v>1328</v>
      </c>
      <c r="C99" s="84">
        <v>3</v>
      </c>
      <c r="D99" s="123">
        <v>0.0033097281939563905</v>
      </c>
      <c r="E99" s="123">
        <v>2.335792101923193</v>
      </c>
      <c r="F99" s="84" t="s">
        <v>1786</v>
      </c>
      <c r="G99" s="84" t="b">
        <v>0</v>
      </c>
      <c r="H99" s="84" t="b">
        <v>0</v>
      </c>
      <c r="I99" s="84" t="b">
        <v>0</v>
      </c>
      <c r="J99" s="84" t="b">
        <v>0</v>
      </c>
      <c r="K99" s="84" t="b">
        <v>0</v>
      </c>
      <c r="L99" s="84" t="b">
        <v>0</v>
      </c>
    </row>
    <row r="100" spans="1:12" ht="15">
      <c r="A100" s="84" t="s">
        <v>1328</v>
      </c>
      <c r="B100" s="84" t="s">
        <v>1329</v>
      </c>
      <c r="C100" s="84">
        <v>3</v>
      </c>
      <c r="D100" s="123">
        <v>0.0033097281939563905</v>
      </c>
      <c r="E100" s="123">
        <v>2.6368220975871743</v>
      </c>
      <c r="F100" s="84" t="s">
        <v>1786</v>
      </c>
      <c r="G100" s="84" t="b">
        <v>0</v>
      </c>
      <c r="H100" s="84" t="b">
        <v>0</v>
      </c>
      <c r="I100" s="84" t="b">
        <v>0</v>
      </c>
      <c r="J100" s="84" t="b">
        <v>0</v>
      </c>
      <c r="K100" s="84" t="b">
        <v>0</v>
      </c>
      <c r="L100" s="84" t="b">
        <v>0</v>
      </c>
    </row>
    <row r="101" spans="1:12" ht="15">
      <c r="A101" s="84" t="s">
        <v>1329</v>
      </c>
      <c r="B101" s="84" t="s">
        <v>1325</v>
      </c>
      <c r="C101" s="84">
        <v>3</v>
      </c>
      <c r="D101" s="123">
        <v>0.0033097281939563905</v>
      </c>
      <c r="E101" s="123">
        <v>2.335792101923193</v>
      </c>
      <c r="F101" s="84" t="s">
        <v>1786</v>
      </c>
      <c r="G101" s="84" t="b">
        <v>0</v>
      </c>
      <c r="H101" s="84" t="b">
        <v>0</v>
      </c>
      <c r="I101" s="84" t="b">
        <v>0</v>
      </c>
      <c r="J101" s="84" t="b">
        <v>0</v>
      </c>
      <c r="K101" s="84" t="b">
        <v>0</v>
      </c>
      <c r="L101" s="84" t="b">
        <v>0</v>
      </c>
    </row>
    <row r="102" spans="1:12" ht="15">
      <c r="A102" s="84" t="s">
        <v>1325</v>
      </c>
      <c r="B102" s="84" t="s">
        <v>1325</v>
      </c>
      <c r="C102" s="84">
        <v>3</v>
      </c>
      <c r="D102" s="123">
        <v>0.0033097281939563905</v>
      </c>
      <c r="E102" s="123">
        <v>2.034762106259212</v>
      </c>
      <c r="F102" s="84" t="s">
        <v>1786</v>
      </c>
      <c r="G102" s="84" t="b">
        <v>0</v>
      </c>
      <c r="H102" s="84" t="b">
        <v>0</v>
      </c>
      <c r="I102" s="84" t="b">
        <v>0</v>
      </c>
      <c r="J102" s="84" t="b">
        <v>0</v>
      </c>
      <c r="K102" s="84" t="b">
        <v>0</v>
      </c>
      <c r="L102" s="84" t="b">
        <v>0</v>
      </c>
    </row>
    <row r="103" spans="1:12" ht="15">
      <c r="A103" s="84" t="s">
        <v>1325</v>
      </c>
      <c r="B103" s="84" t="s">
        <v>1324</v>
      </c>
      <c r="C103" s="84">
        <v>3</v>
      </c>
      <c r="D103" s="123">
        <v>0.0033097281939563905</v>
      </c>
      <c r="E103" s="123">
        <v>2.034762106259212</v>
      </c>
      <c r="F103" s="84" t="s">
        <v>1786</v>
      </c>
      <c r="G103" s="84" t="b">
        <v>0</v>
      </c>
      <c r="H103" s="84" t="b">
        <v>0</v>
      </c>
      <c r="I103" s="84" t="b">
        <v>0</v>
      </c>
      <c r="J103" s="84" t="b">
        <v>0</v>
      </c>
      <c r="K103" s="84" t="b">
        <v>0</v>
      </c>
      <c r="L103" s="84" t="b">
        <v>0</v>
      </c>
    </row>
    <row r="104" spans="1:12" ht="15">
      <c r="A104" s="84" t="s">
        <v>1324</v>
      </c>
      <c r="B104" s="84" t="s">
        <v>1330</v>
      </c>
      <c r="C104" s="84">
        <v>3</v>
      </c>
      <c r="D104" s="123">
        <v>0.0033097281939563905</v>
      </c>
      <c r="E104" s="123">
        <v>2.335792101923193</v>
      </c>
      <c r="F104" s="84" t="s">
        <v>1786</v>
      </c>
      <c r="G104" s="84" t="b">
        <v>0</v>
      </c>
      <c r="H104" s="84" t="b">
        <v>0</v>
      </c>
      <c r="I104" s="84" t="b">
        <v>0</v>
      </c>
      <c r="J104" s="84" t="b">
        <v>0</v>
      </c>
      <c r="K104" s="84" t="b">
        <v>0</v>
      </c>
      <c r="L104" s="84" t="b">
        <v>0</v>
      </c>
    </row>
    <row r="105" spans="1:12" ht="15">
      <c r="A105" s="84" t="s">
        <v>1330</v>
      </c>
      <c r="B105" s="84" t="s">
        <v>1331</v>
      </c>
      <c r="C105" s="84">
        <v>3</v>
      </c>
      <c r="D105" s="123">
        <v>0.0033097281939563905</v>
      </c>
      <c r="E105" s="123">
        <v>2.6368220975871743</v>
      </c>
      <c r="F105" s="84" t="s">
        <v>1786</v>
      </c>
      <c r="G105" s="84" t="b">
        <v>0</v>
      </c>
      <c r="H105" s="84" t="b">
        <v>0</v>
      </c>
      <c r="I105" s="84" t="b">
        <v>0</v>
      </c>
      <c r="J105" s="84" t="b">
        <v>0</v>
      </c>
      <c r="K105" s="84" t="b">
        <v>0</v>
      </c>
      <c r="L105" s="84" t="b">
        <v>0</v>
      </c>
    </row>
    <row r="106" spans="1:12" ht="15">
      <c r="A106" s="84" t="s">
        <v>1331</v>
      </c>
      <c r="B106" s="84" t="s">
        <v>1332</v>
      </c>
      <c r="C106" s="84">
        <v>3</v>
      </c>
      <c r="D106" s="123">
        <v>0.0033097281939563905</v>
      </c>
      <c r="E106" s="123">
        <v>2.6368220975871743</v>
      </c>
      <c r="F106" s="84" t="s">
        <v>1786</v>
      </c>
      <c r="G106" s="84" t="b">
        <v>0</v>
      </c>
      <c r="H106" s="84" t="b">
        <v>0</v>
      </c>
      <c r="I106" s="84" t="b">
        <v>0</v>
      </c>
      <c r="J106" s="84" t="b">
        <v>0</v>
      </c>
      <c r="K106" s="84" t="b">
        <v>0</v>
      </c>
      <c r="L106" s="84" t="b">
        <v>0</v>
      </c>
    </row>
    <row r="107" spans="1:12" ht="15">
      <c r="A107" s="84" t="s">
        <v>1332</v>
      </c>
      <c r="B107" s="84" t="s">
        <v>1685</v>
      </c>
      <c r="C107" s="84">
        <v>3</v>
      </c>
      <c r="D107" s="123">
        <v>0.0033097281939563905</v>
      </c>
      <c r="E107" s="123">
        <v>2.6368220975871743</v>
      </c>
      <c r="F107" s="84" t="s">
        <v>1786</v>
      </c>
      <c r="G107" s="84" t="b">
        <v>0</v>
      </c>
      <c r="H107" s="84" t="b">
        <v>0</v>
      </c>
      <c r="I107" s="84" t="b">
        <v>0</v>
      </c>
      <c r="J107" s="84" t="b">
        <v>0</v>
      </c>
      <c r="K107" s="84" t="b">
        <v>0</v>
      </c>
      <c r="L107" s="84" t="b">
        <v>0</v>
      </c>
    </row>
    <row r="108" spans="1:12" ht="15">
      <c r="A108" s="84" t="s">
        <v>1685</v>
      </c>
      <c r="B108" s="84" t="s">
        <v>1686</v>
      </c>
      <c r="C108" s="84">
        <v>3</v>
      </c>
      <c r="D108" s="123">
        <v>0.0033097281939563905</v>
      </c>
      <c r="E108" s="123">
        <v>2.6368220975871743</v>
      </c>
      <c r="F108" s="84" t="s">
        <v>1786</v>
      </c>
      <c r="G108" s="84" t="b">
        <v>0</v>
      </c>
      <c r="H108" s="84" t="b">
        <v>0</v>
      </c>
      <c r="I108" s="84" t="b">
        <v>0</v>
      </c>
      <c r="J108" s="84" t="b">
        <v>0</v>
      </c>
      <c r="K108" s="84" t="b">
        <v>0</v>
      </c>
      <c r="L108" s="84" t="b">
        <v>0</v>
      </c>
    </row>
    <row r="109" spans="1:12" ht="15">
      <c r="A109" s="84" t="s">
        <v>1686</v>
      </c>
      <c r="B109" s="84" t="s">
        <v>1687</v>
      </c>
      <c r="C109" s="84">
        <v>3</v>
      </c>
      <c r="D109" s="123">
        <v>0.0033097281939563905</v>
      </c>
      <c r="E109" s="123">
        <v>2.6368220975871743</v>
      </c>
      <c r="F109" s="84" t="s">
        <v>1786</v>
      </c>
      <c r="G109" s="84" t="b">
        <v>0</v>
      </c>
      <c r="H109" s="84" t="b">
        <v>0</v>
      </c>
      <c r="I109" s="84" t="b">
        <v>0</v>
      </c>
      <c r="J109" s="84" t="b">
        <v>0</v>
      </c>
      <c r="K109" s="84" t="b">
        <v>0</v>
      </c>
      <c r="L109" s="84" t="b">
        <v>0</v>
      </c>
    </row>
    <row r="110" spans="1:12" ht="15">
      <c r="A110" s="84" t="s">
        <v>1688</v>
      </c>
      <c r="B110" s="84" t="s">
        <v>1637</v>
      </c>
      <c r="C110" s="84">
        <v>3</v>
      </c>
      <c r="D110" s="123">
        <v>0.0033097281939563905</v>
      </c>
      <c r="E110" s="123">
        <v>2.26884531229258</v>
      </c>
      <c r="F110" s="84" t="s">
        <v>1786</v>
      </c>
      <c r="G110" s="84" t="b">
        <v>0</v>
      </c>
      <c r="H110" s="84" t="b">
        <v>0</v>
      </c>
      <c r="I110" s="84" t="b">
        <v>0</v>
      </c>
      <c r="J110" s="84" t="b">
        <v>1</v>
      </c>
      <c r="K110" s="84" t="b">
        <v>0</v>
      </c>
      <c r="L110" s="84" t="b">
        <v>0</v>
      </c>
    </row>
    <row r="111" spans="1:12" ht="15">
      <c r="A111" s="84" t="s">
        <v>1637</v>
      </c>
      <c r="B111" s="84" t="s">
        <v>1689</v>
      </c>
      <c r="C111" s="84">
        <v>3</v>
      </c>
      <c r="D111" s="123">
        <v>0.0033097281939563905</v>
      </c>
      <c r="E111" s="123">
        <v>2.26884531229258</v>
      </c>
      <c r="F111" s="84" t="s">
        <v>1786</v>
      </c>
      <c r="G111" s="84" t="b">
        <v>1</v>
      </c>
      <c r="H111" s="84" t="b">
        <v>0</v>
      </c>
      <c r="I111" s="84" t="b">
        <v>0</v>
      </c>
      <c r="J111" s="84" t="b">
        <v>0</v>
      </c>
      <c r="K111" s="84" t="b">
        <v>0</v>
      </c>
      <c r="L111" s="84" t="b">
        <v>0</v>
      </c>
    </row>
    <row r="112" spans="1:12" ht="15">
      <c r="A112" s="84" t="s">
        <v>1689</v>
      </c>
      <c r="B112" s="84" t="s">
        <v>1665</v>
      </c>
      <c r="C112" s="84">
        <v>3</v>
      </c>
      <c r="D112" s="123">
        <v>0.0033097281939563905</v>
      </c>
      <c r="E112" s="123">
        <v>2.5118833609788744</v>
      </c>
      <c r="F112" s="84" t="s">
        <v>1786</v>
      </c>
      <c r="G112" s="84" t="b">
        <v>0</v>
      </c>
      <c r="H112" s="84" t="b">
        <v>0</v>
      </c>
      <c r="I112" s="84" t="b">
        <v>0</v>
      </c>
      <c r="J112" s="84" t="b">
        <v>0</v>
      </c>
      <c r="K112" s="84" t="b">
        <v>0</v>
      </c>
      <c r="L112" s="84" t="b">
        <v>0</v>
      </c>
    </row>
    <row r="113" spans="1:12" ht="15">
      <c r="A113" s="84" t="s">
        <v>1692</v>
      </c>
      <c r="B113" s="84" t="s">
        <v>1293</v>
      </c>
      <c r="C113" s="84">
        <v>3</v>
      </c>
      <c r="D113" s="123">
        <v>0.0033097281939563905</v>
      </c>
      <c r="E113" s="123">
        <v>1.314602802853255</v>
      </c>
      <c r="F113" s="84" t="s">
        <v>1786</v>
      </c>
      <c r="G113" s="84" t="b">
        <v>0</v>
      </c>
      <c r="H113" s="84" t="b">
        <v>0</v>
      </c>
      <c r="I113" s="84" t="b">
        <v>0</v>
      </c>
      <c r="J113" s="84" t="b">
        <v>0</v>
      </c>
      <c r="K113" s="84" t="b">
        <v>0</v>
      </c>
      <c r="L113" s="84" t="b">
        <v>0</v>
      </c>
    </row>
    <row r="114" spans="1:12" ht="15">
      <c r="A114" s="84" t="s">
        <v>1293</v>
      </c>
      <c r="B114" s="84" t="s">
        <v>1302</v>
      </c>
      <c r="C114" s="84">
        <v>3</v>
      </c>
      <c r="D114" s="123">
        <v>0.0033097281939563905</v>
      </c>
      <c r="E114" s="123">
        <v>1.0570385009703642</v>
      </c>
      <c r="F114" s="84" t="s">
        <v>1786</v>
      </c>
      <c r="G114" s="84" t="b">
        <v>0</v>
      </c>
      <c r="H114" s="84" t="b">
        <v>0</v>
      </c>
      <c r="I114" s="84" t="b">
        <v>0</v>
      </c>
      <c r="J114" s="84" t="b">
        <v>1</v>
      </c>
      <c r="K114" s="84" t="b">
        <v>0</v>
      </c>
      <c r="L114" s="84" t="b">
        <v>0</v>
      </c>
    </row>
    <row r="115" spans="1:12" ht="15">
      <c r="A115" s="84" t="s">
        <v>1658</v>
      </c>
      <c r="B115" s="84" t="s">
        <v>239</v>
      </c>
      <c r="C115" s="84">
        <v>3</v>
      </c>
      <c r="D115" s="123">
        <v>0.0033097281939563905</v>
      </c>
      <c r="E115" s="123">
        <v>1.5496719218682742</v>
      </c>
      <c r="F115" s="84" t="s">
        <v>1786</v>
      </c>
      <c r="G115" s="84" t="b">
        <v>0</v>
      </c>
      <c r="H115" s="84" t="b">
        <v>0</v>
      </c>
      <c r="I115" s="84" t="b">
        <v>0</v>
      </c>
      <c r="J115" s="84" t="b">
        <v>0</v>
      </c>
      <c r="K115" s="84" t="b">
        <v>0</v>
      </c>
      <c r="L115" s="84" t="b">
        <v>0</v>
      </c>
    </row>
    <row r="116" spans="1:12" ht="15">
      <c r="A116" s="84" t="s">
        <v>239</v>
      </c>
      <c r="B116" s="84" t="s">
        <v>1638</v>
      </c>
      <c r="C116" s="84">
        <v>3</v>
      </c>
      <c r="D116" s="123">
        <v>0.0033097281939563905</v>
      </c>
      <c r="E116" s="123">
        <v>1.26884531229258</v>
      </c>
      <c r="F116" s="84" t="s">
        <v>1786</v>
      </c>
      <c r="G116" s="84" t="b">
        <v>0</v>
      </c>
      <c r="H116" s="84" t="b">
        <v>0</v>
      </c>
      <c r="I116" s="84" t="b">
        <v>0</v>
      </c>
      <c r="J116" s="84" t="b">
        <v>0</v>
      </c>
      <c r="K116" s="84" t="b">
        <v>0</v>
      </c>
      <c r="L116" s="84" t="b">
        <v>0</v>
      </c>
    </row>
    <row r="117" spans="1:12" ht="15">
      <c r="A117" s="84" t="s">
        <v>1638</v>
      </c>
      <c r="B117" s="84" t="s">
        <v>1693</v>
      </c>
      <c r="C117" s="84">
        <v>3</v>
      </c>
      <c r="D117" s="123">
        <v>0.0033097281939563905</v>
      </c>
      <c r="E117" s="123">
        <v>2.26884531229258</v>
      </c>
      <c r="F117" s="84" t="s">
        <v>1786</v>
      </c>
      <c r="G117" s="84" t="b">
        <v>0</v>
      </c>
      <c r="H117" s="84" t="b">
        <v>0</v>
      </c>
      <c r="I117" s="84" t="b">
        <v>0</v>
      </c>
      <c r="J117" s="84" t="b">
        <v>0</v>
      </c>
      <c r="K117" s="84" t="b">
        <v>0</v>
      </c>
      <c r="L117" s="84" t="b">
        <v>0</v>
      </c>
    </row>
    <row r="118" spans="1:12" ht="15">
      <c r="A118" s="84" t="s">
        <v>1693</v>
      </c>
      <c r="B118" s="84" t="s">
        <v>1694</v>
      </c>
      <c r="C118" s="84">
        <v>3</v>
      </c>
      <c r="D118" s="123">
        <v>0.0033097281939563905</v>
      </c>
      <c r="E118" s="123">
        <v>2.6368220975871743</v>
      </c>
      <c r="F118" s="84" t="s">
        <v>1786</v>
      </c>
      <c r="G118" s="84" t="b">
        <v>0</v>
      </c>
      <c r="H118" s="84" t="b">
        <v>0</v>
      </c>
      <c r="I118" s="84" t="b">
        <v>0</v>
      </c>
      <c r="J118" s="84" t="b">
        <v>0</v>
      </c>
      <c r="K118" s="84" t="b">
        <v>0</v>
      </c>
      <c r="L118" s="84" t="b">
        <v>0</v>
      </c>
    </row>
    <row r="119" spans="1:12" ht="15">
      <c r="A119" s="84" t="s">
        <v>224</v>
      </c>
      <c r="B119" s="84" t="s">
        <v>1306</v>
      </c>
      <c r="C119" s="84">
        <v>3</v>
      </c>
      <c r="D119" s="123">
        <v>0.0033097281939563905</v>
      </c>
      <c r="E119" s="123">
        <v>2.335792101923193</v>
      </c>
      <c r="F119" s="84" t="s">
        <v>1786</v>
      </c>
      <c r="G119" s="84" t="b">
        <v>0</v>
      </c>
      <c r="H119" s="84" t="b">
        <v>0</v>
      </c>
      <c r="I119" s="84" t="b">
        <v>0</v>
      </c>
      <c r="J119" s="84" t="b">
        <v>1</v>
      </c>
      <c r="K119" s="84" t="b">
        <v>0</v>
      </c>
      <c r="L119" s="84" t="b">
        <v>0</v>
      </c>
    </row>
    <row r="120" spans="1:12" ht="15">
      <c r="A120" s="84" t="s">
        <v>1666</v>
      </c>
      <c r="B120" s="84" t="s">
        <v>1469</v>
      </c>
      <c r="C120" s="84">
        <v>3</v>
      </c>
      <c r="D120" s="123">
        <v>0.0033097281939563905</v>
      </c>
      <c r="E120" s="123">
        <v>2.5118833609788744</v>
      </c>
      <c r="F120" s="84" t="s">
        <v>1786</v>
      </c>
      <c r="G120" s="84" t="b">
        <v>0</v>
      </c>
      <c r="H120" s="84" t="b">
        <v>0</v>
      </c>
      <c r="I120" s="84" t="b">
        <v>0</v>
      </c>
      <c r="J120" s="84" t="b">
        <v>0</v>
      </c>
      <c r="K120" s="84" t="b">
        <v>0</v>
      </c>
      <c r="L120" s="84" t="b">
        <v>0</v>
      </c>
    </row>
    <row r="121" spans="1:12" ht="15">
      <c r="A121" s="84" t="s">
        <v>1695</v>
      </c>
      <c r="B121" s="84" t="s">
        <v>1696</v>
      </c>
      <c r="C121" s="84">
        <v>3</v>
      </c>
      <c r="D121" s="123">
        <v>0.0033097281939563905</v>
      </c>
      <c r="E121" s="123">
        <v>2.6368220975871743</v>
      </c>
      <c r="F121" s="84" t="s">
        <v>1786</v>
      </c>
      <c r="G121" s="84" t="b">
        <v>0</v>
      </c>
      <c r="H121" s="84" t="b">
        <v>0</v>
      </c>
      <c r="I121" s="84" t="b">
        <v>0</v>
      </c>
      <c r="J121" s="84" t="b">
        <v>0</v>
      </c>
      <c r="K121" s="84" t="b">
        <v>0</v>
      </c>
      <c r="L121" s="84" t="b">
        <v>0</v>
      </c>
    </row>
    <row r="122" spans="1:12" ht="15">
      <c r="A122" s="84" t="s">
        <v>239</v>
      </c>
      <c r="B122" s="84" t="s">
        <v>273</v>
      </c>
      <c r="C122" s="84">
        <v>3</v>
      </c>
      <c r="D122" s="123">
        <v>0.0033097281939563905</v>
      </c>
      <c r="E122" s="123">
        <v>1.6368220975871743</v>
      </c>
      <c r="F122" s="84" t="s">
        <v>1786</v>
      </c>
      <c r="G122" s="84" t="b">
        <v>0</v>
      </c>
      <c r="H122" s="84" t="b">
        <v>0</v>
      </c>
      <c r="I122" s="84" t="b">
        <v>0</v>
      </c>
      <c r="J122" s="84" t="b">
        <v>0</v>
      </c>
      <c r="K122" s="84" t="b">
        <v>0</v>
      </c>
      <c r="L122" s="84" t="b">
        <v>0</v>
      </c>
    </row>
    <row r="123" spans="1:12" ht="15">
      <c r="A123" s="84" t="s">
        <v>239</v>
      </c>
      <c r="B123" s="84" t="s">
        <v>1668</v>
      </c>
      <c r="C123" s="84">
        <v>3</v>
      </c>
      <c r="D123" s="123">
        <v>0.0033097281939563905</v>
      </c>
      <c r="E123" s="123">
        <v>1.6368220975871743</v>
      </c>
      <c r="F123" s="84" t="s">
        <v>1786</v>
      </c>
      <c r="G123" s="84" t="b">
        <v>0</v>
      </c>
      <c r="H123" s="84" t="b">
        <v>0</v>
      </c>
      <c r="I123" s="84" t="b">
        <v>0</v>
      </c>
      <c r="J123" s="84" t="b">
        <v>0</v>
      </c>
      <c r="K123" s="84" t="b">
        <v>0</v>
      </c>
      <c r="L123" s="84" t="b">
        <v>0</v>
      </c>
    </row>
    <row r="124" spans="1:12" ht="15">
      <c r="A124" s="84" t="s">
        <v>1304</v>
      </c>
      <c r="B124" s="84" t="s">
        <v>1698</v>
      </c>
      <c r="C124" s="84">
        <v>3</v>
      </c>
      <c r="D124" s="123">
        <v>0.0033097281939563905</v>
      </c>
      <c r="E124" s="123">
        <v>2.335792101923193</v>
      </c>
      <c r="F124" s="84" t="s">
        <v>1786</v>
      </c>
      <c r="G124" s="84" t="b">
        <v>0</v>
      </c>
      <c r="H124" s="84" t="b">
        <v>0</v>
      </c>
      <c r="I124" s="84" t="b">
        <v>0</v>
      </c>
      <c r="J124" s="84" t="b">
        <v>0</v>
      </c>
      <c r="K124" s="84" t="b">
        <v>0</v>
      </c>
      <c r="L124" s="84" t="b">
        <v>0</v>
      </c>
    </row>
    <row r="125" spans="1:12" ht="15">
      <c r="A125" s="84" t="s">
        <v>249</v>
      </c>
      <c r="B125" s="84" t="s">
        <v>1347</v>
      </c>
      <c r="C125" s="84">
        <v>3</v>
      </c>
      <c r="D125" s="123">
        <v>0.0033097281939563905</v>
      </c>
      <c r="E125" s="123">
        <v>2.1931245983544616</v>
      </c>
      <c r="F125" s="84" t="s">
        <v>1786</v>
      </c>
      <c r="G125" s="84" t="b">
        <v>0</v>
      </c>
      <c r="H125" s="84" t="b">
        <v>0</v>
      </c>
      <c r="I125" s="84" t="b">
        <v>0</v>
      </c>
      <c r="J125" s="84" t="b">
        <v>1</v>
      </c>
      <c r="K125" s="84" t="b">
        <v>0</v>
      </c>
      <c r="L125" s="84" t="b">
        <v>0</v>
      </c>
    </row>
    <row r="126" spans="1:12" ht="15">
      <c r="A126" s="84" t="s">
        <v>1672</v>
      </c>
      <c r="B126" s="84" t="s">
        <v>1699</v>
      </c>
      <c r="C126" s="84">
        <v>3</v>
      </c>
      <c r="D126" s="123">
        <v>0.0033097281939563905</v>
      </c>
      <c r="E126" s="123">
        <v>2.5118833609788744</v>
      </c>
      <c r="F126" s="84" t="s">
        <v>1786</v>
      </c>
      <c r="G126" s="84" t="b">
        <v>0</v>
      </c>
      <c r="H126" s="84" t="b">
        <v>0</v>
      </c>
      <c r="I126" s="84" t="b">
        <v>0</v>
      </c>
      <c r="J126" s="84" t="b">
        <v>0</v>
      </c>
      <c r="K126" s="84" t="b">
        <v>0</v>
      </c>
      <c r="L126" s="84" t="b">
        <v>0</v>
      </c>
    </row>
    <row r="127" spans="1:12" ht="15">
      <c r="A127" s="84" t="s">
        <v>251</v>
      </c>
      <c r="B127" s="84" t="s">
        <v>1336</v>
      </c>
      <c r="C127" s="84">
        <v>3</v>
      </c>
      <c r="D127" s="123">
        <v>0.0033097281939563905</v>
      </c>
      <c r="E127" s="123">
        <v>2.6368220975871743</v>
      </c>
      <c r="F127" s="84" t="s">
        <v>1786</v>
      </c>
      <c r="G127" s="84" t="b">
        <v>0</v>
      </c>
      <c r="H127" s="84" t="b">
        <v>0</v>
      </c>
      <c r="I127" s="84" t="b">
        <v>0</v>
      </c>
      <c r="J127" s="84" t="b">
        <v>0</v>
      </c>
      <c r="K127" s="84" t="b">
        <v>0</v>
      </c>
      <c r="L127" s="84" t="b">
        <v>0</v>
      </c>
    </row>
    <row r="128" spans="1:12" ht="15">
      <c r="A128" s="84" t="s">
        <v>1300</v>
      </c>
      <c r="B128" s="84" t="s">
        <v>1702</v>
      </c>
      <c r="C128" s="84">
        <v>3</v>
      </c>
      <c r="D128" s="123">
        <v>0.0033097281939563905</v>
      </c>
      <c r="E128" s="123">
        <v>1.9378520932511554</v>
      </c>
      <c r="F128" s="84" t="s">
        <v>1786</v>
      </c>
      <c r="G128" s="84" t="b">
        <v>0</v>
      </c>
      <c r="H128" s="84" t="b">
        <v>0</v>
      </c>
      <c r="I128" s="84" t="b">
        <v>0</v>
      </c>
      <c r="J128" s="84" t="b">
        <v>0</v>
      </c>
      <c r="K128" s="84" t="b">
        <v>0</v>
      </c>
      <c r="L128" s="84" t="b">
        <v>0</v>
      </c>
    </row>
    <row r="129" spans="1:12" ht="15">
      <c r="A129" s="84" t="s">
        <v>1644</v>
      </c>
      <c r="B129" s="84" t="s">
        <v>266</v>
      </c>
      <c r="C129" s="84">
        <v>3</v>
      </c>
      <c r="D129" s="123">
        <v>0.0033097281939563905</v>
      </c>
      <c r="E129" s="123">
        <v>1.6989700043360187</v>
      </c>
      <c r="F129" s="84" t="s">
        <v>1786</v>
      </c>
      <c r="G129" s="84" t="b">
        <v>0</v>
      </c>
      <c r="H129" s="84" t="b">
        <v>0</v>
      </c>
      <c r="I129" s="84" t="b">
        <v>0</v>
      </c>
      <c r="J129" s="84" t="b">
        <v>0</v>
      </c>
      <c r="K129" s="84" t="b">
        <v>0</v>
      </c>
      <c r="L129" s="84" t="b">
        <v>0</v>
      </c>
    </row>
    <row r="130" spans="1:12" ht="15">
      <c r="A130" s="84" t="s">
        <v>245</v>
      </c>
      <c r="B130" s="84" t="s">
        <v>1675</v>
      </c>
      <c r="C130" s="84">
        <v>3</v>
      </c>
      <c r="D130" s="123">
        <v>0.0033097281939563905</v>
      </c>
      <c r="E130" s="123">
        <v>2.6368220975871743</v>
      </c>
      <c r="F130" s="84" t="s">
        <v>1786</v>
      </c>
      <c r="G130" s="84" t="b">
        <v>0</v>
      </c>
      <c r="H130" s="84" t="b">
        <v>0</v>
      </c>
      <c r="I130" s="84" t="b">
        <v>0</v>
      </c>
      <c r="J130" s="84" t="b">
        <v>0</v>
      </c>
      <c r="K130" s="84" t="b">
        <v>0</v>
      </c>
      <c r="L130" s="84" t="b">
        <v>0</v>
      </c>
    </row>
    <row r="131" spans="1:12" ht="15">
      <c r="A131" s="84" t="s">
        <v>1293</v>
      </c>
      <c r="B131" s="84" t="s">
        <v>1703</v>
      </c>
      <c r="C131" s="84">
        <v>3</v>
      </c>
      <c r="D131" s="123">
        <v>0.0033097281939563905</v>
      </c>
      <c r="E131" s="123">
        <v>1.5341597556900266</v>
      </c>
      <c r="F131" s="84" t="s">
        <v>1786</v>
      </c>
      <c r="G131" s="84" t="b">
        <v>0</v>
      </c>
      <c r="H131" s="84" t="b">
        <v>0</v>
      </c>
      <c r="I131" s="84" t="b">
        <v>0</v>
      </c>
      <c r="J131" s="84" t="b">
        <v>0</v>
      </c>
      <c r="K131" s="84" t="b">
        <v>0</v>
      </c>
      <c r="L131" s="84" t="b">
        <v>0</v>
      </c>
    </row>
    <row r="132" spans="1:12" ht="15">
      <c r="A132" s="84" t="s">
        <v>1293</v>
      </c>
      <c r="B132" s="84" t="s">
        <v>1638</v>
      </c>
      <c r="C132" s="84">
        <v>3</v>
      </c>
      <c r="D132" s="123">
        <v>0.0033097281939563905</v>
      </c>
      <c r="E132" s="123">
        <v>1.1661829703954323</v>
      </c>
      <c r="F132" s="84" t="s">
        <v>1786</v>
      </c>
      <c r="G132" s="84" t="b">
        <v>0</v>
      </c>
      <c r="H132" s="84" t="b">
        <v>0</v>
      </c>
      <c r="I132" s="84" t="b">
        <v>0</v>
      </c>
      <c r="J132" s="84" t="b">
        <v>0</v>
      </c>
      <c r="K132" s="84" t="b">
        <v>0</v>
      </c>
      <c r="L132" s="84" t="b">
        <v>0</v>
      </c>
    </row>
    <row r="133" spans="1:12" ht="15">
      <c r="A133" s="84" t="s">
        <v>229</v>
      </c>
      <c r="B133" s="84" t="s">
        <v>1318</v>
      </c>
      <c r="C133" s="84">
        <v>3</v>
      </c>
      <c r="D133" s="123">
        <v>0.0033097281939563905</v>
      </c>
      <c r="E133" s="123">
        <v>2.4149733479708178</v>
      </c>
      <c r="F133" s="84" t="s">
        <v>1786</v>
      </c>
      <c r="G133" s="84" t="b">
        <v>0</v>
      </c>
      <c r="H133" s="84" t="b">
        <v>0</v>
      </c>
      <c r="I133" s="84" t="b">
        <v>0</v>
      </c>
      <c r="J133" s="84" t="b">
        <v>0</v>
      </c>
      <c r="K133" s="84" t="b">
        <v>0</v>
      </c>
      <c r="L133" s="84" t="b">
        <v>0</v>
      </c>
    </row>
    <row r="134" spans="1:12" ht="15">
      <c r="A134" s="84" t="s">
        <v>239</v>
      </c>
      <c r="B134" s="84" t="s">
        <v>265</v>
      </c>
      <c r="C134" s="84">
        <v>3</v>
      </c>
      <c r="D134" s="123">
        <v>0.0033097281939563905</v>
      </c>
      <c r="E134" s="123">
        <v>1.2108533653148932</v>
      </c>
      <c r="F134" s="84" t="s">
        <v>1786</v>
      </c>
      <c r="G134" s="84" t="b">
        <v>0</v>
      </c>
      <c r="H134" s="84" t="b">
        <v>0</v>
      </c>
      <c r="I134" s="84" t="b">
        <v>0</v>
      </c>
      <c r="J134" s="84" t="b">
        <v>0</v>
      </c>
      <c r="K134" s="84" t="b">
        <v>0</v>
      </c>
      <c r="L134" s="84" t="b">
        <v>0</v>
      </c>
    </row>
    <row r="135" spans="1:12" ht="15">
      <c r="A135" s="84" t="s">
        <v>239</v>
      </c>
      <c r="B135" s="84" t="s">
        <v>1293</v>
      </c>
      <c r="C135" s="84">
        <v>3</v>
      </c>
      <c r="D135" s="123">
        <v>0.0033097281939563905</v>
      </c>
      <c r="E135" s="123">
        <v>0.3146028028532551</v>
      </c>
      <c r="F135" s="84" t="s">
        <v>1786</v>
      </c>
      <c r="G135" s="84" t="b">
        <v>0</v>
      </c>
      <c r="H135" s="84" t="b">
        <v>0</v>
      </c>
      <c r="I135" s="84" t="b">
        <v>0</v>
      </c>
      <c r="J135" s="84" t="b">
        <v>0</v>
      </c>
      <c r="K135" s="84" t="b">
        <v>0</v>
      </c>
      <c r="L135" s="84" t="b">
        <v>0</v>
      </c>
    </row>
    <row r="136" spans="1:12" ht="15">
      <c r="A136" s="84" t="s">
        <v>1296</v>
      </c>
      <c r="B136" s="84" t="s">
        <v>1707</v>
      </c>
      <c r="C136" s="84">
        <v>3</v>
      </c>
      <c r="D136" s="123">
        <v>0.0033097281939563905</v>
      </c>
      <c r="E136" s="123">
        <v>1.7715206714846305</v>
      </c>
      <c r="F136" s="84" t="s">
        <v>1786</v>
      </c>
      <c r="G136" s="84" t="b">
        <v>1</v>
      </c>
      <c r="H136" s="84" t="b">
        <v>0</v>
      </c>
      <c r="I136" s="84" t="b">
        <v>0</v>
      </c>
      <c r="J136" s="84" t="b">
        <v>0</v>
      </c>
      <c r="K136" s="84" t="b">
        <v>0</v>
      </c>
      <c r="L136" s="84" t="b">
        <v>0</v>
      </c>
    </row>
    <row r="137" spans="1:12" ht="15">
      <c r="A137" s="84" t="s">
        <v>1707</v>
      </c>
      <c r="B137" s="84" t="s">
        <v>1681</v>
      </c>
      <c r="C137" s="84">
        <v>3</v>
      </c>
      <c r="D137" s="123">
        <v>0.0033097281939563905</v>
      </c>
      <c r="E137" s="123">
        <v>2.5118833609788744</v>
      </c>
      <c r="F137" s="84" t="s">
        <v>1786</v>
      </c>
      <c r="G137" s="84" t="b">
        <v>0</v>
      </c>
      <c r="H137" s="84" t="b">
        <v>0</v>
      </c>
      <c r="I137" s="84" t="b">
        <v>0</v>
      </c>
      <c r="J137" s="84" t="b">
        <v>0</v>
      </c>
      <c r="K137" s="84" t="b">
        <v>0</v>
      </c>
      <c r="L137" s="84" t="b">
        <v>0</v>
      </c>
    </row>
    <row r="138" spans="1:12" ht="15">
      <c r="A138" s="84" t="s">
        <v>366</v>
      </c>
      <c r="B138" s="84" t="s">
        <v>1293</v>
      </c>
      <c r="C138" s="84">
        <v>3</v>
      </c>
      <c r="D138" s="123">
        <v>0.0033097281939563905</v>
      </c>
      <c r="E138" s="123">
        <v>0.5612751361946436</v>
      </c>
      <c r="F138" s="84" t="s">
        <v>1786</v>
      </c>
      <c r="G138" s="84" t="b">
        <v>0</v>
      </c>
      <c r="H138" s="84" t="b">
        <v>0</v>
      </c>
      <c r="I138" s="84" t="b">
        <v>0</v>
      </c>
      <c r="J138" s="84" t="b">
        <v>0</v>
      </c>
      <c r="K138" s="84" t="b">
        <v>0</v>
      </c>
      <c r="L138" s="84" t="b">
        <v>0</v>
      </c>
    </row>
    <row r="139" spans="1:12" ht="15">
      <c r="A139" s="84" t="s">
        <v>266</v>
      </c>
      <c r="B139" s="84" t="s">
        <v>1711</v>
      </c>
      <c r="C139" s="84">
        <v>3</v>
      </c>
      <c r="D139" s="123">
        <v>0.0033097281939563905</v>
      </c>
      <c r="E139" s="123">
        <v>1.9378520932511554</v>
      </c>
      <c r="F139" s="84" t="s">
        <v>1786</v>
      </c>
      <c r="G139" s="84" t="b">
        <v>0</v>
      </c>
      <c r="H139" s="84" t="b">
        <v>0</v>
      </c>
      <c r="I139" s="84" t="b">
        <v>0</v>
      </c>
      <c r="J139" s="84" t="b">
        <v>0</v>
      </c>
      <c r="K139" s="84" t="b">
        <v>0</v>
      </c>
      <c r="L139" s="84" t="b">
        <v>0</v>
      </c>
    </row>
    <row r="140" spans="1:12" ht="15">
      <c r="A140" s="84" t="s">
        <v>1711</v>
      </c>
      <c r="B140" s="84" t="s">
        <v>1293</v>
      </c>
      <c r="C140" s="84">
        <v>3</v>
      </c>
      <c r="D140" s="123">
        <v>0.0033097281939563905</v>
      </c>
      <c r="E140" s="123">
        <v>1.314602802853255</v>
      </c>
      <c r="F140" s="84" t="s">
        <v>1786</v>
      </c>
      <c r="G140" s="84" t="b">
        <v>0</v>
      </c>
      <c r="H140" s="84" t="b">
        <v>0</v>
      </c>
      <c r="I140" s="84" t="b">
        <v>0</v>
      </c>
      <c r="J140" s="84" t="b">
        <v>0</v>
      </c>
      <c r="K140" s="84" t="b">
        <v>0</v>
      </c>
      <c r="L140" s="84" t="b">
        <v>0</v>
      </c>
    </row>
    <row r="141" spans="1:12" ht="15">
      <c r="A141" s="84" t="s">
        <v>1293</v>
      </c>
      <c r="B141" s="84" t="s">
        <v>1712</v>
      </c>
      <c r="C141" s="84">
        <v>3</v>
      </c>
      <c r="D141" s="123">
        <v>0.0033097281939563905</v>
      </c>
      <c r="E141" s="123">
        <v>1.5341597556900266</v>
      </c>
      <c r="F141" s="84" t="s">
        <v>1786</v>
      </c>
      <c r="G141" s="84" t="b">
        <v>0</v>
      </c>
      <c r="H141" s="84" t="b">
        <v>0</v>
      </c>
      <c r="I141" s="84" t="b">
        <v>0</v>
      </c>
      <c r="J141" s="84" t="b">
        <v>0</v>
      </c>
      <c r="K141" s="84" t="b">
        <v>0</v>
      </c>
      <c r="L141" s="84" t="b">
        <v>0</v>
      </c>
    </row>
    <row r="142" spans="1:12" ht="15">
      <c r="A142" s="84" t="s">
        <v>1712</v>
      </c>
      <c r="B142" s="84" t="s">
        <v>1673</v>
      </c>
      <c r="C142" s="84">
        <v>3</v>
      </c>
      <c r="D142" s="123">
        <v>0.0033097281939563905</v>
      </c>
      <c r="E142" s="123">
        <v>2.5118833609788744</v>
      </c>
      <c r="F142" s="84" t="s">
        <v>1786</v>
      </c>
      <c r="G142" s="84" t="b">
        <v>0</v>
      </c>
      <c r="H142" s="84" t="b">
        <v>0</v>
      </c>
      <c r="I142" s="84" t="b">
        <v>0</v>
      </c>
      <c r="J142" s="84" t="b">
        <v>0</v>
      </c>
      <c r="K142" s="84" t="b">
        <v>0</v>
      </c>
      <c r="L142" s="84" t="b">
        <v>0</v>
      </c>
    </row>
    <row r="143" spans="1:12" ht="15">
      <c r="A143" s="84" t="s">
        <v>1673</v>
      </c>
      <c r="B143" s="84" t="s">
        <v>1713</v>
      </c>
      <c r="C143" s="84">
        <v>3</v>
      </c>
      <c r="D143" s="123">
        <v>0.0033097281939563905</v>
      </c>
      <c r="E143" s="123">
        <v>2.5118833609788744</v>
      </c>
      <c r="F143" s="84" t="s">
        <v>1786</v>
      </c>
      <c r="G143" s="84" t="b">
        <v>0</v>
      </c>
      <c r="H143" s="84" t="b">
        <v>0</v>
      </c>
      <c r="I143" s="84" t="b">
        <v>0</v>
      </c>
      <c r="J143" s="84" t="b">
        <v>0</v>
      </c>
      <c r="K143" s="84" t="b">
        <v>0</v>
      </c>
      <c r="L143" s="84" t="b">
        <v>0</v>
      </c>
    </row>
    <row r="144" spans="1:12" ht="15">
      <c r="A144" s="84" t="s">
        <v>1713</v>
      </c>
      <c r="B144" s="84" t="s">
        <v>366</v>
      </c>
      <c r="C144" s="84">
        <v>3</v>
      </c>
      <c r="D144" s="123">
        <v>0.0033097281939563905</v>
      </c>
      <c r="E144" s="123">
        <v>1.8834944309285628</v>
      </c>
      <c r="F144" s="84" t="s">
        <v>1786</v>
      </c>
      <c r="G144" s="84" t="b">
        <v>0</v>
      </c>
      <c r="H144" s="84" t="b">
        <v>0</v>
      </c>
      <c r="I144" s="84" t="b">
        <v>0</v>
      </c>
      <c r="J144" s="84" t="b">
        <v>0</v>
      </c>
      <c r="K144" s="84" t="b">
        <v>0</v>
      </c>
      <c r="L144" s="84" t="b">
        <v>0</v>
      </c>
    </row>
    <row r="145" spans="1:12" ht="15">
      <c r="A145" s="84" t="s">
        <v>1301</v>
      </c>
      <c r="B145" s="84" t="s">
        <v>1674</v>
      </c>
      <c r="C145" s="84">
        <v>3</v>
      </c>
      <c r="D145" s="123">
        <v>0.0033097281939563905</v>
      </c>
      <c r="E145" s="123">
        <v>1.8428765800202989</v>
      </c>
      <c r="F145" s="84" t="s">
        <v>1786</v>
      </c>
      <c r="G145" s="84" t="b">
        <v>0</v>
      </c>
      <c r="H145" s="84" t="b">
        <v>0</v>
      </c>
      <c r="I145" s="84" t="b">
        <v>0</v>
      </c>
      <c r="J145" s="84" t="b">
        <v>0</v>
      </c>
      <c r="K145" s="84" t="b">
        <v>1</v>
      </c>
      <c r="L145" s="84" t="b">
        <v>0</v>
      </c>
    </row>
    <row r="146" spans="1:12" ht="15">
      <c r="A146" s="84" t="s">
        <v>1683</v>
      </c>
      <c r="B146" s="84" t="s">
        <v>1293</v>
      </c>
      <c r="C146" s="84">
        <v>3</v>
      </c>
      <c r="D146" s="123">
        <v>0.0033097281939563905</v>
      </c>
      <c r="E146" s="123">
        <v>1.1896640662449551</v>
      </c>
      <c r="F146" s="84" t="s">
        <v>1786</v>
      </c>
      <c r="G146" s="84" t="b">
        <v>0</v>
      </c>
      <c r="H146" s="84" t="b">
        <v>0</v>
      </c>
      <c r="I146" s="84" t="b">
        <v>0</v>
      </c>
      <c r="J146" s="84" t="b">
        <v>0</v>
      </c>
      <c r="K146" s="84" t="b">
        <v>0</v>
      </c>
      <c r="L146" s="84" t="b">
        <v>0</v>
      </c>
    </row>
    <row r="147" spans="1:12" ht="15">
      <c r="A147" s="84" t="s">
        <v>265</v>
      </c>
      <c r="B147" s="84" t="s">
        <v>1716</v>
      </c>
      <c r="C147" s="84">
        <v>3</v>
      </c>
      <c r="D147" s="123">
        <v>0.0033097281939563905</v>
      </c>
      <c r="E147" s="123">
        <v>2.26884531229258</v>
      </c>
      <c r="F147" s="84" t="s">
        <v>1786</v>
      </c>
      <c r="G147" s="84" t="b">
        <v>0</v>
      </c>
      <c r="H147" s="84" t="b">
        <v>0</v>
      </c>
      <c r="I147" s="84" t="b">
        <v>0</v>
      </c>
      <c r="J147" s="84" t="b">
        <v>0</v>
      </c>
      <c r="K147" s="84" t="b">
        <v>0</v>
      </c>
      <c r="L147" s="84" t="b">
        <v>0</v>
      </c>
    </row>
    <row r="148" spans="1:12" ht="15">
      <c r="A148" s="84" t="s">
        <v>1719</v>
      </c>
      <c r="B148" s="84" t="s">
        <v>1294</v>
      </c>
      <c r="C148" s="84">
        <v>3</v>
      </c>
      <c r="D148" s="123">
        <v>0.0033097281939563905</v>
      </c>
      <c r="E148" s="123">
        <v>1.4063731762089005</v>
      </c>
      <c r="F148" s="84" t="s">
        <v>1786</v>
      </c>
      <c r="G148" s="84" t="b">
        <v>0</v>
      </c>
      <c r="H148" s="84" t="b">
        <v>0</v>
      </c>
      <c r="I148" s="84" t="b">
        <v>0</v>
      </c>
      <c r="J148" s="84" t="b">
        <v>0</v>
      </c>
      <c r="K148" s="84" t="b">
        <v>0</v>
      </c>
      <c r="L148" s="84" t="b">
        <v>0</v>
      </c>
    </row>
    <row r="149" spans="1:12" ht="15">
      <c r="A149" s="84" t="s">
        <v>1633</v>
      </c>
      <c r="B149" s="84" t="s">
        <v>1350</v>
      </c>
      <c r="C149" s="84">
        <v>3</v>
      </c>
      <c r="D149" s="123">
        <v>0.0033097281939563905</v>
      </c>
      <c r="E149" s="123">
        <v>1.7337321105952308</v>
      </c>
      <c r="F149" s="84" t="s">
        <v>1786</v>
      </c>
      <c r="G149" s="84" t="b">
        <v>0</v>
      </c>
      <c r="H149" s="84" t="b">
        <v>0</v>
      </c>
      <c r="I149" s="84" t="b">
        <v>0</v>
      </c>
      <c r="J149" s="84" t="b">
        <v>0</v>
      </c>
      <c r="K149" s="84" t="b">
        <v>0</v>
      </c>
      <c r="L149" s="84" t="b">
        <v>0</v>
      </c>
    </row>
    <row r="150" spans="1:12" ht="15">
      <c r="A150" s="84" t="s">
        <v>1334</v>
      </c>
      <c r="B150" s="84" t="s">
        <v>1316</v>
      </c>
      <c r="C150" s="84">
        <v>3</v>
      </c>
      <c r="D150" s="123">
        <v>0.0033097281939563905</v>
      </c>
      <c r="E150" s="123">
        <v>1.2466723333413885</v>
      </c>
      <c r="F150" s="84" t="s">
        <v>1786</v>
      </c>
      <c r="G150" s="84" t="b">
        <v>0</v>
      </c>
      <c r="H150" s="84" t="b">
        <v>0</v>
      </c>
      <c r="I150" s="84" t="b">
        <v>0</v>
      </c>
      <c r="J150" s="84" t="b">
        <v>0</v>
      </c>
      <c r="K150" s="84" t="b">
        <v>0</v>
      </c>
      <c r="L150" s="84" t="b">
        <v>0</v>
      </c>
    </row>
    <row r="151" spans="1:12" ht="15">
      <c r="A151" s="84" t="s">
        <v>1316</v>
      </c>
      <c r="B151" s="84" t="s">
        <v>1634</v>
      </c>
      <c r="C151" s="84">
        <v>3</v>
      </c>
      <c r="D151" s="123">
        <v>0.0033097281939563905</v>
      </c>
      <c r="E151" s="123">
        <v>1.5740312677277188</v>
      </c>
      <c r="F151" s="84" t="s">
        <v>1786</v>
      </c>
      <c r="G151" s="84" t="b">
        <v>0</v>
      </c>
      <c r="H151" s="84" t="b">
        <v>0</v>
      </c>
      <c r="I151" s="84" t="b">
        <v>0</v>
      </c>
      <c r="J151" s="84" t="b">
        <v>0</v>
      </c>
      <c r="K151" s="84" t="b">
        <v>0</v>
      </c>
      <c r="L151" s="84" t="b">
        <v>0</v>
      </c>
    </row>
    <row r="152" spans="1:12" ht="15">
      <c r="A152" s="84" t="s">
        <v>1634</v>
      </c>
      <c r="B152" s="84" t="s">
        <v>1667</v>
      </c>
      <c r="C152" s="84">
        <v>3</v>
      </c>
      <c r="D152" s="123">
        <v>0.0033097281939563905</v>
      </c>
      <c r="E152" s="123">
        <v>2.0859146287065933</v>
      </c>
      <c r="F152" s="84" t="s">
        <v>1786</v>
      </c>
      <c r="G152" s="84" t="b">
        <v>0</v>
      </c>
      <c r="H152" s="84" t="b">
        <v>0</v>
      </c>
      <c r="I152" s="84" t="b">
        <v>0</v>
      </c>
      <c r="J152" s="84" t="b">
        <v>0</v>
      </c>
      <c r="K152" s="84" t="b">
        <v>0</v>
      </c>
      <c r="L152" s="84" t="b">
        <v>0</v>
      </c>
    </row>
    <row r="153" spans="1:12" ht="15">
      <c r="A153" s="84" t="s">
        <v>1636</v>
      </c>
      <c r="B153" s="84" t="s">
        <v>1720</v>
      </c>
      <c r="C153" s="84">
        <v>3</v>
      </c>
      <c r="D153" s="123">
        <v>0.0033097281939563905</v>
      </c>
      <c r="E153" s="123">
        <v>2.210853365314893</v>
      </c>
      <c r="F153" s="84" t="s">
        <v>1786</v>
      </c>
      <c r="G153" s="84" t="b">
        <v>0</v>
      </c>
      <c r="H153" s="84" t="b">
        <v>0</v>
      </c>
      <c r="I153" s="84" t="b">
        <v>0</v>
      </c>
      <c r="J153" s="84" t="b">
        <v>0</v>
      </c>
      <c r="K153" s="84" t="b">
        <v>0</v>
      </c>
      <c r="L153" s="84" t="b">
        <v>0</v>
      </c>
    </row>
    <row r="154" spans="1:12" ht="15">
      <c r="A154" s="84" t="s">
        <v>1720</v>
      </c>
      <c r="B154" s="84" t="s">
        <v>1684</v>
      </c>
      <c r="C154" s="84">
        <v>3</v>
      </c>
      <c r="D154" s="123">
        <v>0.0033097281939563905</v>
      </c>
      <c r="E154" s="123">
        <v>2.5118833609788744</v>
      </c>
      <c r="F154" s="84" t="s">
        <v>1786</v>
      </c>
      <c r="G154" s="84" t="b">
        <v>0</v>
      </c>
      <c r="H154" s="84" t="b">
        <v>0</v>
      </c>
      <c r="I154" s="84" t="b">
        <v>0</v>
      </c>
      <c r="J154" s="84" t="b">
        <v>0</v>
      </c>
      <c r="K154" s="84" t="b">
        <v>0</v>
      </c>
      <c r="L154" s="84" t="b">
        <v>0</v>
      </c>
    </row>
    <row r="155" spans="1:12" ht="15">
      <c r="A155" s="84" t="s">
        <v>262</v>
      </c>
      <c r="B155" s="84" t="s">
        <v>276</v>
      </c>
      <c r="C155" s="84">
        <v>2</v>
      </c>
      <c r="D155" s="123">
        <v>0.0024567928671232813</v>
      </c>
      <c r="E155" s="123">
        <v>2.8129133566428557</v>
      </c>
      <c r="F155" s="84" t="s">
        <v>1786</v>
      </c>
      <c r="G155" s="84" t="b">
        <v>0</v>
      </c>
      <c r="H155" s="84" t="b">
        <v>0</v>
      </c>
      <c r="I155" s="84" t="b">
        <v>0</v>
      </c>
      <c r="J155" s="84" t="b">
        <v>0</v>
      </c>
      <c r="K155" s="84" t="b">
        <v>0</v>
      </c>
      <c r="L155" s="84" t="b">
        <v>0</v>
      </c>
    </row>
    <row r="156" spans="1:12" ht="15">
      <c r="A156" s="84" t="s">
        <v>1293</v>
      </c>
      <c r="B156" s="84" t="s">
        <v>1335</v>
      </c>
      <c r="C156" s="84">
        <v>2</v>
      </c>
      <c r="D156" s="123">
        <v>0.0024567928671232813</v>
      </c>
      <c r="E156" s="123">
        <v>1.2331297600260454</v>
      </c>
      <c r="F156" s="84" t="s">
        <v>1786</v>
      </c>
      <c r="G156" s="84" t="b">
        <v>0</v>
      </c>
      <c r="H156" s="84" t="b">
        <v>0</v>
      </c>
      <c r="I156" s="84" t="b">
        <v>0</v>
      </c>
      <c r="J156" s="84" t="b">
        <v>0</v>
      </c>
      <c r="K156" s="84" t="b">
        <v>0</v>
      </c>
      <c r="L156" s="84" t="b">
        <v>0</v>
      </c>
    </row>
    <row r="157" spans="1:12" ht="15">
      <c r="A157" s="84" t="s">
        <v>1721</v>
      </c>
      <c r="B157" s="84" t="s">
        <v>1637</v>
      </c>
      <c r="C157" s="84">
        <v>2</v>
      </c>
      <c r="D157" s="123">
        <v>0.0024567928671232813</v>
      </c>
      <c r="E157" s="123">
        <v>2.26884531229258</v>
      </c>
      <c r="F157" s="84" t="s">
        <v>1786</v>
      </c>
      <c r="G157" s="84" t="b">
        <v>0</v>
      </c>
      <c r="H157" s="84" t="b">
        <v>0</v>
      </c>
      <c r="I157" s="84" t="b">
        <v>0</v>
      </c>
      <c r="J157" s="84" t="b">
        <v>1</v>
      </c>
      <c r="K157" s="84" t="b">
        <v>0</v>
      </c>
      <c r="L157" s="84" t="b">
        <v>0</v>
      </c>
    </row>
    <row r="158" spans="1:12" ht="15">
      <c r="A158" s="84" t="s">
        <v>1637</v>
      </c>
      <c r="B158" s="84" t="s">
        <v>1688</v>
      </c>
      <c r="C158" s="84">
        <v>2</v>
      </c>
      <c r="D158" s="123">
        <v>0.0024567928671232813</v>
      </c>
      <c r="E158" s="123">
        <v>2.0927540532368987</v>
      </c>
      <c r="F158" s="84" t="s">
        <v>1786</v>
      </c>
      <c r="G158" s="84" t="b">
        <v>1</v>
      </c>
      <c r="H158" s="84" t="b">
        <v>0</v>
      </c>
      <c r="I158" s="84" t="b">
        <v>0</v>
      </c>
      <c r="J158" s="84" t="b">
        <v>0</v>
      </c>
      <c r="K158" s="84" t="b">
        <v>0</v>
      </c>
      <c r="L158" s="84" t="b">
        <v>0</v>
      </c>
    </row>
    <row r="159" spans="1:12" ht="15">
      <c r="A159" s="84" t="s">
        <v>1665</v>
      </c>
      <c r="B159" s="84" t="s">
        <v>1690</v>
      </c>
      <c r="C159" s="84">
        <v>2</v>
      </c>
      <c r="D159" s="123">
        <v>0.0024567928671232813</v>
      </c>
      <c r="E159" s="123">
        <v>2.335792101923193</v>
      </c>
      <c r="F159" s="84" t="s">
        <v>1786</v>
      </c>
      <c r="G159" s="84" t="b">
        <v>0</v>
      </c>
      <c r="H159" s="84" t="b">
        <v>0</v>
      </c>
      <c r="I159" s="84" t="b">
        <v>0</v>
      </c>
      <c r="J159" s="84" t="b">
        <v>0</v>
      </c>
      <c r="K159" s="84" t="b">
        <v>0</v>
      </c>
      <c r="L159" s="84" t="b">
        <v>0</v>
      </c>
    </row>
    <row r="160" spans="1:12" ht="15">
      <c r="A160" s="84" t="s">
        <v>1690</v>
      </c>
      <c r="B160" s="84" t="s">
        <v>1657</v>
      </c>
      <c r="C160" s="84">
        <v>2</v>
      </c>
      <c r="D160" s="123">
        <v>0.0024567928671232813</v>
      </c>
      <c r="E160" s="123">
        <v>2.238882088915137</v>
      </c>
      <c r="F160" s="84" t="s">
        <v>1786</v>
      </c>
      <c r="G160" s="84" t="b">
        <v>0</v>
      </c>
      <c r="H160" s="84" t="b">
        <v>0</v>
      </c>
      <c r="I160" s="84" t="b">
        <v>0</v>
      </c>
      <c r="J160" s="84" t="b">
        <v>0</v>
      </c>
      <c r="K160" s="84" t="b">
        <v>0</v>
      </c>
      <c r="L160" s="84" t="b">
        <v>0</v>
      </c>
    </row>
    <row r="161" spans="1:12" ht="15">
      <c r="A161" s="84" t="s">
        <v>1642</v>
      </c>
      <c r="B161" s="84" t="s">
        <v>1691</v>
      </c>
      <c r="C161" s="84">
        <v>2</v>
      </c>
      <c r="D161" s="123">
        <v>0.0024567928671232813</v>
      </c>
      <c r="E161" s="123">
        <v>2.1597008428675117</v>
      </c>
      <c r="F161" s="84" t="s">
        <v>1786</v>
      </c>
      <c r="G161" s="84" t="b">
        <v>0</v>
      </c>
      <c r="H161" s="84" t="b">
        <v>0</v>
      </c>
      <c r="I161" s="84" t="b">
        <v>0</v>
      </c>
      <c r="J161" s="84" t="b">
        <v>0</v>
      </c>
      <c r="K161" s="84" t="b">
        <v>0</v>
      </c>
      <c r="L161" s="84" t="b">
        <v>0</v>
      </c>
    </row>
    <row r="162" spans="1:12" ht="15">
      <c r="A162" s="84" t="s">
        <v>1691</v>
      </c>
      <c r="B162" s="84" t="s">
        <v>266</v>
      </c>
      <c r="C162" s="84">
        <v>2</v>
      </c>
      <c r="D162" s="123">
        <v>0.0024567928671232813</v>
      </c>
      <c r="E162" s="123">
        <v>1.8239087409443187</v>
      </c>
      <c r="F162" s="84" t="s">
        <v>1786</v>
      </c>
      <c r="G162" s="84" t="b">
        <v>0</v>
      </c>
      <c r="H162" s="84" t="b">
        <v>0</v>
      </c>
      <c r="I162" s="84" t="b">
        <v>0</v>
      </c>
      <c r="J162" s="84" t="b">
        <v>0</v>
      </c>
      <c r="K162" s="84" t="b">
        <v>0</v>
      </c>
      <c r="L162" s="84" t="b">
        <v>0</v>
      </c>
    </row>
    <row r="163" spans="1:12" ht="15">
      <c r="A163" s="84" t="s">
        <v>259</v>
      </c>
      <c r="B163" s="84" t="s">
        <v>1692</v>
      </c>
      <c r="C163" s="84">
        <v>2</v>
      </c>
      <c r="D163" s="123">
        <v>0.0024567928671232813</v>
      </c>
      <c r="E163" s="123">
        <v>2.8129133566428557</v>
      </c>
      <c r="F163" s="84" t="s">
        <v>1786</v>
      </c>
      <c r="G163" s="84" t="b">
        <v>0</v>
      </c>
      <c r="H163" s="84" t="b">
        <v>0</v>
      </c>
      <c r="I163" s="84" t="b">
        <v>0</v>
      </c>
      <c r="J163" s="84" t="b">
        <v>0</v>
      </c>
      <c r="K163" s="84" t="b">
        <v>0</v>
      </c>
      <c r="L163" s="84" t="b">
        <v>0</v>
      </c>
    </row>
    <row r="164" spans="1:12" ht="15">
      <c r="A164" s="84" t="s">
        <v>1722</v>
      </c>
      <c r="B164" s="84" t="s">
        <v>1294</v>
      </c>
      <c r="C164" s="84">
        <v>2</v>
      </c>
      <c r="D164" s="123">
        <v>0.0024567928671232813</v>
      </c>
      <c r="E164" s="123">
        <v>1.4063731762089005</v>
      </c>
      <c r="F164" s="84" t="s">
        <v>1786</v>
      </c>
      <c r="G164" s="84" t="b">
        <v>0</v>
      </c>
      <c r="H164" s="84" t="b">
        <v>0</v>
      </c>
      <c r="I164" s="84" t="b">
        <v>0</v>
      </c>
      <c r="J164" s="84" t="b">
        <v>0</v>
      </c>
      <c r="K164" s="84" t="b">
        <v>0</v>
      </c>
      <c r="L164" s="84" t="b">
        <v>0</v>
      </c>
    </row>
    <row r="165" spans="1:12" ht="15">
      <c r="A165" s="84" t="s">
        <v>1294</v>
      </c>
      <c r="B165" s="84" t="s">
        <v>1695</v>
      </c>
      <c r="C165" s="84">
        <v>2</v>
      </c>
      <c r="D165" s="123">
        <v>0.0024567928671232813</v>
      </c>
      <c r="E165" s="123">
        <v>1.230281917153219</v>
      </c>
      <c r="F165" s="84" t="s">
        <v>1786</v>
      </c>
      <c r="G165" s="84" t="b">
        <v>0</v>
      </c>
      <c r="H165" s="84" t="b">
        <v>0</v>
      </c>
      <c r="I165" s="84" t="b">
        <v>0</v>
      </c>
      <c r="J165" s="84" t="b">
        <v>0</v>
      </c>
      <c r="K165" s="84" t="b">
        <v>0</v>
      </c>
      <c r="L165" s="84" t="b">
        <v>0</v>
      </c>
    </row>
    <row r="166" spans="1:12" ht="15">
      <c r="A166" s="84" t="s">
        <v>1696</v>
      </c>
      <c r="B166" s="84" t="s">
        <v>257</v>
      </c>
      <c r="C166" s="84">
        <v>2</v>
      </c>
      <c r="D166" s="123">
        <v>0.0024567928671232813</v>
      </c>
      <c r="E166" s="123">
        <v>2.6368220975871743</v>
      </c>
      <c r="F166" s="84" t="s">
        <v>1786</v>
      </c>
      <c r="G166" s="84" t="b">
        <v>0</v>
      </c>
      <c r="H166" s="84" t="b">
        <v>0</v>
      </c>
      <c r="I166" s="84" t="b">
        <v>0</v>
      </c>
      <c r="J166" s="84" t="b">
        <v>0</v>
      </c>
      <c r="K166" s="84" t="b">
        <v>0</v>
      </c>
      <c r="L166" s="84" t="b">
        <v>0</v>
      </c>
    </row>
    <row r="167" spans="1:12" ht="15">
      <c r="A167" s="84" t="s">
        <v>257</v>
      </c>
      <c r="B167" s="84" t="s">
        <v>239</v>
      </c>
      <c r="C167" s="84">
        <v>2</v>
      </c>
      <c r="D167" s="123">
        <v>0.0024567928671232813</v>
      </c>
      <c r="E167" s="123">
        <v>1.7715206714846305</v>
      </c>
      <c r="F167" s="84" t="s">
        <v>1786</v>
      </c>
      <c r="G167" s="84" t="b">
        <v>0</v>
      </c>
      <c r="H167" s="84" t="b">
        <v>0</v>
      </c>
      <c r="I167" s="84" t="b">
        <v>0</v>
      </c>
      <c r="J167" s="84" t="b">
        <v>0</v>
      </c>
      <c r="K167" s="84" t="b">
        <v>0</v>
      </c>
      <c r="L167" s="84" t="b">
        <v>0</v>
      </c>
    </row>
    <row r="168" spans="1:12" ht="15">
      <c r="A168" s="84" t="s">
        <v>273</v>
      </c>
      <c r="B168" s="84" t="s">
        <v>1723</v>
      </c>
      <c r="C168" s="84">
        <v>2</v>
      </c>
      <c r="D168" s="123">
        <v>0.0024567928671232813</v>
      </c>
      <c r="E168" s="123">
        <v>2.8129133566428557</v>
      </c>
      <c r="F168" s="84" t="s">
        <v>1786</v>
      </c>
      <c r="G168" s="84" t="b">
        <v>0</v>
      </c>
      <c r="H168" s="84" t="b">
        <v>0</v>
      </c>
      <c r="I168" s="84" t="b">
        <v>0</v>
      </c>
      <c r="J168" s="84" t="b">
        <v>0</v>
      </c>
      <c r="K168" s="84" t="b">
        <v>0</v>
      </c>
      <c r="L168" s="84" t="b">
        <v>0</v>
      </c>
    </row>
    <row r="169" spans="1:12" ht="15">
      <c r="A169" s="84" t="s">
        <v>1723</v>
      </c>
      <c r="B169" s="84" t="s">
        <v>1293</v>
      </c>
      <c r="C169" s="84">
        <v>2</v>
      </c>
      <c r="D169" s="123">
        <v>0.0024567928671232813</v>
      </c>
      <c r="E169" s="123">
        <v>1.314602802853255</v>
      </c>
      <c r="F169" s="84" t="s">
        <v>1786</v>
      </c>
      <c r="G169" s="84" t="b">
        <v>0</v>
      </c>
      <c r="H169" s="84" t="b">
        <v>0</v>
      </c>
      <c r="I169" s="84" t="b">
        <v>0</v>
      </c>
      <c r="J169" s="84" t="b">
        <v>0</v>
      </c>
      <c r="K169" s="84" t="b">
        <v>0</v>
      </c>
      <c r="L169" s="84" t="b">
        <v>0</v>
      </c>
    </row>
    <row r="170" spans="1:12" ht="15">
      <c r="A170" s="84" t="s">
        <v>1308</v>
      </c>
      <c r="B170" s="84" t="s">
        <v>1294</v>
      </c>
      <c r="C170" s="84">
        <v>2</v>
      </c>
      <c r="D170" s="123">
        <v>0.0024567928671232813</v>
      </c>
      <c r="E170" s="123">
        <v>0.8623051318586248</v>
      </c>
      <c r="F170" s="84" t="s">
        <v>1786</v>
      </c>
      <c r="G170" s="84" t="b">
        <v>0</v>
      </c>
      <c r="H170" s="84" t="b">
        <v>0</v>
      </c>
      <c r="I170" s="84" t="b">
        <v>0</v>
      </c>
      <c r="J170" s="84" t="b">
        <v>0</v>
      </c>
      <c r="K170" s="84" t="b">
        <v>0</v>
      </c>
      <c r="L170" s="84" t="b">
        <v>0</v>
      </c>
    </row>
    <row r="171" spans="1:12" ht="15">
      <c r="A171" s="84" t="s">
        <v>1700</v>
      </c>
      <c r="B171" s="84" t="s">
        <v>1725</v>
      </c>
      <c r="C171" s="84">
        <v>2</v>
      </c>
      <c r="D171" s="123">
        <v>0.0024567928671232813</v>
      </c>
      <c r="E171" s="123">
        <v>2.6368220975871743</v>
      </c>
      <c r="F171" s="84" t="s">
        <v>1786</v>
      </c>
      <c r="G171" s="84" t="b">
        <v>1</v>
      </c>
      <c r="H171" s="84" t="b">
        <v>0</v>
      </c>
      <c r="I171" s="84" t="b">
        <v>0</v>
      </c>
      <c r="J171" s="84" t="b">
        <v>0</v>
      </c>
      <c r="K171" s="84" t="b">
        <v>0</v>
      </c>
      <c r="L171" s="84" t="b">
        <v>0</v>
      </c>
    </row>
    <row r="172" spans="1:12" ht="15">
      <c r="A172" s="84" t="s">
        <v>1725</v>
      </c>
      <c r="B172" s="84" t="s">
        <v>249</v>
      </c>
      <c r="C172" s="84">
        <v>2</v>
      </c>
      <c r="D172" s="123">
        <v>0.0024567928671232813</v>
      </c>
      <c r="E172" s="123">
        <v>2.8129133566428557</v>
      </c>
      <c r="F172" s="84" t="s">
        <v>1786</v>
      </c>
      <c r="G172" s="84" t="b">
        <v>0</v>
      </c>
      <c r="H172" s="84" t="b">
        <v>0</v>
      </c>
      <c r="I172" s="84" t="b">
        <v>0</v>
      </c>
      <c r="J172" s="84" t="b">
        <v>0</v>
      </c>
      <c r="K172" s="84" t="b">
        <v>0</v>
      </c>
      <c r="L172" s="84" t="b">
        <v>0</v>
      </c>
    </row>
    <row r="173" spans="1:12" ht="15">
      <c r="A173" s="84" t="s">
        <v>249</v>
      </c>
      <c r="B173" s="84" t="s">
        <v>1302</v>
      </c>
      <c r="C173" s="84">
        <v>2</v>
      </c>
      <c r="D173" s="123">
        <v>0.0024567928671232813</v>
      </c>
      <c r="E173" s="123">
        <v>1.7617608341954742</v>
      </c>
      <c r="F173" s="84" t="s">
        <v>1786</v>
      </c>
      <c r="G173" s="84" t="b">
        <v>0</v>
      </c>
      <c r="H173" s="84" t="b">
        <v>0</v>
      </c>
      <c r="I173" s="84" t="b">
        <v>0</v>
      </c>
      <c r="J173" s="84" t="b">
        <v>1</v>
      </c>
      <c r="K173" s="84" t="b">
        <v>0</v>
      </c>
      <c r="L173" s="84" t="b">
        <v>0</v>
      </c>
    </row>
    <row r="174" spans="1:12" ht="15">
      <c r="A174" s="84" t="s">
        <v>1302</v>
      </c>
      <c r="B174" s="84" t="s">
        <v>1631</v>
      </c>
      <c r="C174" s="84">
        <v>2</v>
      </c>
      <c r="D174" s="123">
        <v>0.0024567928671232813</v>
      </c>
      <c r="E174" s="123">
        <v>1.2596373105057561</v>
      </c>
      <c r="F174" s="84" t="s">
        <v>1786</v>
      </c>
      <c r="G174" s="84" t="b">
        <v>1</v>
      </c>
      <c r="H174" s="84" t="b">
        <v>0</v>
      </c>
      <c r="I174" s="84" t="b">
        <v>0</v>
      </c>
      <c r="J174" s="84" t="b">
        <v>0</v>
      </c>
      <c r="K174" s="84" t="b">
        <v>0</v>
      </c>
      <c r="L174" s="84" t="b">
        <v>0</v>
      </c>
    </row>
    <row r="175" spans="1:12" ht="15">
      <c r="A175" s="84" t="s">
        <v>1631</v>
      </c>
      <c r="B175" s="84" t="s">
        <v>1657</v>
      </c>
      <c r="C175" s="84">
        <v>2</v>
      </c>
      <c r="D175" s="123">
        <v>0.0024567928671232813</v>
      </c>
      <c r="E175" s="123">
        <v>1.674610658476574</v>
      </c>
      <c r="F175" s="84" t="s">
        <v>1786</v>
      </c>
      <c r="G175" s="84" t="b">
        <v>0</v>
      </c>
      <c r="H175" s="84" t="b">
        <v>0</v>
      </c>
      <c r="I175" s="84" t="b">
        <v>0</v>
      </c>
      <c r="J175" s="84" t="b">
        <v>0</v>
      </c>
      <c r="K175" s="84" t="b">
        <v>0</v>
      </c>
      <c r="L175" s="84" t="b">
        <v>0</v>
      </c>
    </row>
    <row r="176" spans="1:12" ht="15">
      <c r="A176" s="84" t="s">
        <v>1642</v>
      </c>
      <c r="B176" s="84" t="s">
        <v>1726</v>
      </c>
      <c r="C176" s="84">
        <v>2</v>
      </c>
      <c r="D176" s="123">
        <v>0.0024567928671232813</v>
      </c>
      <c r="E176" s="123">
        <v>2.335792101923193</v>
      </c>
      <c r="F176" s="84" t="s">
        <v>1786</v>
      </c>
      <c r="G176" s="84" t="b">
        <v>0</v>
      </c>
      <c r="H176" s="84" t="b">
        <v>0</v>
      </c>
      <c r="I176" s="84" t="b">
        <v>0</v>
      </c>
      <c r="J176" s="84" t="b">
        <v>0</v>
      </c>
      <c r="K176" s="84" t="b">
        <v>0</v>
      </c>
      <c r="L176" s="84" t="b">
        <v>0</v>
      </c>
    </row>
    <row r="177" spans="1:12" ht="15">
      <c r="A177" s="84" t="s">
        <v>1726</v>
      </c>
      <c r="B177" s="84" t="s">
        <v>1701</v>
      </c>
      <c r="C177" s="84">
        <v>2</v>
      </c>
      <c r="D177" s="123">
        <v>0.0024567928671232813</v>
      </c>
      <c r="E177" s="123">
        <v>2.6368220975871743</v>
      </c>
      <c r="F177" s="84" t="s">
        <v>1786</v>
      </c>
      <c r="G177" s="84" t="b">
        <v>0</v>
      </c>
      <c r="H177" s="84" t="b">
        <v>0</v>
      </c>
      <c r="I177" s="84" t="b">
        <v>0</v>
      </c>
      <c r="J177" s="84" t="b">
        <v>0</v>
      </c>
      <c r="K177" s="84" t="b">
        <v>0</v>
      </c>
      <c r="L177" s="84" t="b">
        <v>0</v>
      </c>
    </row>
    <row r="178" spans="1:12" ht="15">
      <c r="A178" s="84" t="s">
        <v>1729</v>
      </c>
      <c r="B178" s="84" t="s">
        <v>1295</v>
      </c>
      <c r="C178" s="84">
        <v>2</v>
      </c>
      <c r="D178" s="123">
        <v>0.0024567928671232813</v>
      </c>
      <c r="E178" s="123">
        <v>1.6825795881478494</v>
      </c>
      <c r="F178" s="84" t="s">
        <v>1786</v>
      </c>
      <c r="G178" s="84" t="b">
        <v>1</v>
      </c>
      <c r="H178" s="84" t="b">
        <v>0</v>
      </c>
      <c r="I178" s="84" t="b">
        <v>0</v>
      </c>
      <c r="J178" s="84" t="b">
        <v>0</v>
      </c>
      <c r="K178" s="84" t="b">
        <v>0</v>
      </c>
      <c r="L178" s="84" t="b">
        <v>0</v>
      </c>
    </row>
    <row r="179" spans="1:12" ht="15">
      <c r="A179" s="84" t="s">
        <v>1295</v>
      </c>
      <c r="B179" s="84" t="s">
        <v>366</v>
      </c>
      <c r="C179" s="84">
        <v>2</v>
      </c>
      <c r="D179" s="123">
        <v>0.0024567928671232813</v>
      </c>
      <c r="E179" s="123">
        <v>0.7531606624335567</v>
      </c>
      <c r="F179" s="84" t="s">
        <v>1786</v>
      </c>
      <c r="G179" s="84" t="b">
        <v>0</v>
      </c>
      <c r="H179" s="84" t="b">
        <v>0</v>
      </c>
      <c r="I179" s="84" t="b">
        <v>0</v>
      </c>
      <c r="J179" s="84" t="b">
        <v>0</v>
      </c>
      <c r="K179" s="84" t="b">
        <v>0</v>
      </c>
      <c r="L179" s="84" t="b">
        <v>0</v>
      </c>
    </row>
    <row r="180" spans="1:12" ht="15">
      <c r="A180" s="84" t="s">
        <v>1302</v>
      </c>
      <c r="B180" s="84" t="s">
        <v>1293</v>
      </c>
      <c r="C180" s="84">
        <v>2</v>
      </c>
      <c r="D180" s="123">
        <v>0.0024567928671232813</v>
      </c>
      <c r="E180" s="123">
        <v>0.5016894462103996</v>
      </c>
      <c r="F180" s="84" t="s">
        <v>1786</v>
      </c>
      <c r="G180" s="84" t="b">
        <v>1</v>
      </c>
      <c r="H180" s="84" t="b">
        <v>0</v>
      </c>
      <c r="I180" s="84" t="b">
        <v>0</v>
      </c>
      <c r="J180" s="84" t="b">
        <v>0</v>
      </c>
      <c r="K180" s="84" t="b">
        <v>0</v>
      </c>
      <c r="L180" s="84" t="b">
        <v>0</v>
      </c>
    </row>
    <row r="181" spans="1:12" ht="15">
      <c r="A181" s="84" t="s">
        <v>1638</v>
      </c>
      <c r="B181" s="84" t="s">
        <v>1316</v>
      </c>
      <c r="C181" s="84">
        <v>2</v>
      </c>
      <c r="D181" s="123">
        <v>0.0024567928671232813</v>
      </c>
      <c r="E181" s="123">
        <v>1.4559319556497243</v>
      </c>
      <c r="F181" s="84" t="s">
        <v>1786</v>
      </c>
      <c r="G181" s="84" t="b">
        <v>0</v>
      </c>
      <c r="H181" s="84" t="b">
        <v>0</v>
      </c>
      <c r="I181" s="84" t="b">
        <v>0</v>
      </c>
      <c r="J181" s="84" t="b">
        <v>0</v>
      </c>
      <c r="K181" s="84" t="b">
        <v>0</v>
      </c>
      <c r="L181" s="84" t="b">
        <v>0</v>
      </c>
    </row>
    <row r="182" spans="1:12" ht="15">
      <c r="A182" s="84" t="s">
        <v>1316</v>
      </c>
      <c r="B182" s="84" t="s">
        <v>1733</v>
      </c>
      <c r="C182" s="84">
        <v>2</v>
      </c>
      <c r="D182" s="123">
        <v>0.0024567928671232813</v>
      </c>
      <c r="E182" s="123">
        <v>2</v>
      </c>
      <c r="F182" s="84" t="s">
        <v>1786</v>
      </c>
      <c r="G182" s="84" t="b">
        <v>0</v>
      </c>
      <c r="H182" s="84" t="b">
        <v>0</v>
      </c>
      <c r="I182" s="84" t="b">
        <v>0</v>
      </c>
      <c r="J182" s="84" t="b">
        <v>0</v>
      </c>
      <c r="K182" s="84" t="b">
        <v>0</v>
      </c>
      <c r="L182" s="84" t="b">
        <v>0</v>
      </c>
    </row>
    <row r="183" spans="1:12" ht="15">
      <c r="A183" s="84" t="s">
        <v>1733</v>
      </c>
      <c r="B183" s="84" t="s">
        <v>239</v>
      </c>
      <c r="C183" s="84">
        <v>2</v>
      </c>
      <c r="D183" s="123">
        <v>0.0024567928671232813</v>
      </c>
      <c r="E183" s="123">
        <v>1.7715206714846305</v>
      </c>
      <c r="F183" s="84" t="s">
        <v>1786</v>
      </c>
      <c r="G183" s="84" t="b">
        <v>0</v>
      </c>
      <c r="H183" s="84" t="b">
        <v>0</v>
      </c>
      <c r="I183" s="84" t="b">
        <v>0</v>
      </c>
      <c r="J183" s="84" t="b">
        <v>0</v>
      </c>
      <c r="K183" s="84" t="b">
        <v>0</v>
      </c>
      <c r="L183" s="84" t="b">
        <v>0</v>
      </c>
    </row>
    <row r="184" spans="1:12" ht="15">
      <c r="A184" s="84" t="s">
        <v>239</v>
      </c>
      <c r="B184" s="84" t="s">
        <v>1734</v>
      </c>
      <c r="C184" s="84">
        <v>2</v>
      </c>
      <c r="D184" s="123">
        <v>0.0024567928671232813</v>
      </c>
      <c r="E184" s="123">
        <v>1.6368220975871743</v>
      </c>
      <c r="F184" s="84" t="s">
        <v>1786</v>
      </c>
      <c r="G184" s="84" t="b">
        <v>0</v>
      </c>
      <c r="H184" s="84" t="b">
        <v>0</v>
      </c>
      <c r="I184" s="84" t="b">
        <v>0</v>
      </c>
      <c r="J184" s="84" t="b">
        <v>0</v>
      </c>
      <c r="K184" s="84" t="b">
        <v>0</v>
      </c>
      <c r="L184" s="84" t="b">
        <v>0</v>
      </c>
    </row>
    <row r="185" spans="1:12" ht="15">
      <c r="A185" s="84" t="s">
        <v>1734</v>
      </c>
      <c r="B185" s="84" t="s">
        <v>1735</v>
      </c>
      <c r="C185" s="84">
        <v>2</v>
      </c>
      <c r="D185" s="123">
        <v>0.0024567928671232813</v>
      </c>
      <c r="E185" s="123">
        <v>2.8129133566428557</v>
      </c>
      <c r="F185" s="84" t="s">
        <v>1786</v>
      </c>
      <c r="G185" s="84" t="b">
        <v>0</v>
      </c>
      <c r="H185" s="84" t="b">
        <v>0</v>
      </c>
      <c r="I185" s="84" t="b">
        <v>0</v>
      </c>
      <c r="J185" s="84" t="b">
        <v>0</v>
      </c>
      <c r="K185" s="84" t="b">
        <v>0</v>
      </c>
      <c r="L185" s="84" t="b">
        <v>0</v>
      </c>
    </row>
    <row r="186" spans="1:12" ht="15">
      <c r="A186" s="84" t="s">
        <v>1735</v>
      </c>
      <c r="B186" s="84" t="s">
        <v>1736</v>
      </c>
      <c r="C186" s="84">
        <v>2</v>
      </c>
      <c r="D186" s="123">
        <v>0.0024567928671232813</v>
      </c>
      <c r="E186" s="123">
        <v>2.8129133566428557</v>
      </c>
      <c r="F186" s="84" t="s">
        <v>1786</v>
      </c>
      <c r="G186" s="84" t="b">
        <v>0</v>
      </c>
      <c r="H186" s="84" t="b">
        <v>0</v>
      </c>
      <c r="I186" s="84" t="b">
        <v>0</v>
      </c>
      <c r="J186" s="84" t="b">
        <v>0</v>
      </c>
      <c r="K186" s="84" t="b">
        <v>0</v>
      </c>
      <c r="L186" s="84" t="b">
        <v>0</v>
      </c>
    </row>
    <row r="187" spans="1:12" ht="15">
      <c r="A187" s="84" t="s">
        <v>1736</v>
      </c>
      <c r="B187" s="84" t="s">
        <v>1317</v>
      </c>
      <c r="C187" s="84">
        <v>2</v>
      </c>
      <c r="D187" s="123">
        <v>0.0024567928671232813</v>
      </c>
      <c r="E187" s="123">
        <v>2.0725506671486116</v>
      </c>
      <c r="F187" s="84" t="s">
        <v>1786</v>
      </c>
      <c r="G187" s="84" t="b">
        <v>0</v>
      </c>
      <c r="H187" s="84" t="b">
        <v>0</v>
      </c>
      <c r="I187" s="84" t="b">
        <v>0</v>
      </c>
      <c r="J187" s="84" t="b">
        <v>0</v>
      </c>
      <c r="K187" s="84" t="b">
        <v>0</v>
      </c>
      <c r="L187" s="84" t="b">
        <v>0</v>
      </c>
    </row>
    <row r="188" spans="1:12" ht="15">
      <c r="A188" s="84" t="s">
        <v>1317</v>
      </c>
      <c r="B188" s="84" t="s">
        <v>1737</v>
      </c>
      <c r="C188" s="84">
        <v>2</v>
      </c>
      <c r="D188" s="123">
        <v>0.0024567928671232813</v>
      </c>
      <c r="E188" s="123">
        <v>2.0725506671486116</v>
      </c>
      <c r="F188" s="84" t="s">
        <v>1786</v>
      </c>
      <c r="G188" s="84" t="b">
        <v>0</v>
      </c>
      <c r="H188" s="84" t="b">
        <v>0</v>
      </c>
      <c r="I188" s="84" t="b">
        <v>0</v>
      </c>
      <c r="J188" s="84" t="b">
        <v>0</v>
      </c>
      <c r="K188" s="84" t="b">
        <v>0</v>
      </c>
      <c r="L188" s="84" t="b">
        <v>0</v>
      </c>
    </row>
    <row r="189" spans="1:12" ht="15">
      <c r="A189" s="84" t="s">
        <v>1301</v>
      </c>
      <c r="B189" s="84" t="s">
        <v>1293</v>
      </c>
      <c r="C189" s="84">
        <v>2</v>
      </c>
      <c r="D189" s="123">
        <v>0.0024567928671232813</v>
      </c>
      <c r="E189" s="123">
        <v>0.4695047628389982</v>
      </c>
      <c r="F189" s="84" t="s">
        <v>1786</v>
      </c>
      <c r="G189" s="84" t="b">
        <v>0</v>
      </c>
      <c r="H189" s="84" t="b">
        <v>0</v>
      </c>
      <c r="I189" s="84" t="b">
        <v>0</v>
      </c>
      <c r="J189" s="84" t="b">
        <v>0</v>
      </c>
      <c r="K189" s="84" t="b">
        <v>0</v>
      </c>
      <c r="L189" s="84" t="b">
        <v>0</v>
      </c>
    </row>
    <row r="190" spans="1:12" ht="15">
      <c r="A190" s="84" t="s">
        <v>265</v>
      </c>
      <c r="B190" s="84" t="s">
        <v>1293</v>
      </c>
      <c r="C190" s="84">
        <v>2</v>
      </c>
      <c r="D190" s="123">
        <v>0.0024567928671232813</v>
      </c>
      <c r="E190" s="123">
        <v>0.7705347585029794</v>
      </c>
      <c r="F190" s="84" t="s">
        <v>1786</v>
      </c>
      <c r="G190" s="84" t="b">
        <v>0</v>
      </c>
      <c r="H190" s="84" t="b">
        <v>0</v>
      </c>
      <c r="I190" s="84" t="b">
        <v>0</v>
      </c>
      <c r="J190" s="84" t="b">
        <v>0</v>
      </c>
      <c r="K190" s="84" t="b">
        <v>0</v>
      </c>
      <c r="L190" s="84" t="b">
        <v>0</v>
      </c>
    </row>
    <row r="191" spans="1:12" ht="15">
      <c r="A191" s="84" t="s">
        <v>1296</v>
      </c>
      <c r="B191" s="84" t="s">
        <v>1740</v>
      </c>
      <c r="C191" s="84">
        <v>2</v>
      </c>
      <c r="D191" s="123">
        <v>0.0024567928671232813</v>
      </c>
      <c r="E191" s="123">
        <v>1.7715206714846305</v>
      </c>
      <c r="F191" s="84" t="s">
        <v>1786</v>
      </c>
      <c r="G191" s="84" t="b">
        <v>1</v>
      </c>
      <c r="H191" s="84" t="b">
        <v>0</v>
      </c>
      <c r="I191" s="84" t="b">
        <v>0</v>
      </c>
      <c r="J191" s="84" t="b">
        <v>0</v>
      </c>
      <c r="K191" s="84" t="b">
        <v>0</v>
      </c>
      <c r="L191" s="84" t="b">
        <v>0</v>
      </c>
    </row>
    <row r="192" spans="1:12" ht="15">
      <c r="A192" s="84" t="s">
        <v>1740</v>
      </c>
      <c r="B192" s="84" t="s">
        <v>1741</v>
      </c>
      <c r="C192" s="84">
        <v>2</v>
      </c>
      <c r="D192" s="123">
        <v>0.0024567928671232813</v>
      </c>
      <c r="E192" s="123">
        <v>2.8129133566428557</v>
      </c>
      <c r="F192" s="84" t="s">
        <v>1786</v>
      </c>
      <c r="G192" s="84" t="b">
        <v>0</v>
      </c>
      <c r="H192" s="84" t="b">
        <v>0</v>
      </c>
      <c r="I192" s="84" t="b">
        <v>0</v>
      </c>
      <c r="J192" s="84" t="b">
        <v>0</v>
      </c>
      <c r="K192" s="84" t="b">
        <v>0</v>
      </c>
      <c r="L192" s="84" t="b">
        <v>0</v>
      </c>
    </row>
    <row r="193" spans="1:12" ht="15">
      <c r="A193" s="84" t="s">
        <v>1741</v>
      </c>
      <c r="B193" s="84" t="s">
        <v>1742</v>
      </c>
      <c r="C193" s="84">
        <v>2</v>
      </c>
      <c r="D193" s="123">
        <v>0.0024567928671232813</v>
      </c>
      <c r="E193" s="123">
        <v>2.8129133566428557</v>
      </c>
      <c r="F193" s="84" t="s">
        <v>1786</v>
      </c>
      <c r="G193" s="84" t="b">
        <v>0</v>
      </c>
      <c r="H193" s="84" t="b">
        <v>0</v>
      </c>
      <c r="I193" s="84" t="b">
        <v>0</v>
      </c>
      <c r="J193" s="84" t="b">
        <v>0</v>
      </c>
      <c r="K193" s="84" t="b">
        <v>0</v>
      </c>
      <c r="L193" s="84" t="b">
        <v>0</v>
      </c>
    </row>
    <row r="194" spans="1:12" ht="15">
      <c r="A194" s="84" t="s">
        <v>1742</v>
      </c>
      <c r="B194" s="84" t="s">
        <v>241</v>
      </c>
      <c r="C194" s="84">
        <v>2</v>
      </c>
      <c r="D194" s="123">
        <v>0.0024567928671232813</v>
      </c>
      <c r="E194" s="123">
        <v>2.8129133566428557</v>
      </c>
      <c r="F194" s="84" t="s">
        <v>1786</v>
      </c>
      <c r="G194" s="84" t="b">
        <v>0</v>
      </c>
      <c r="H194" s="84" t="b">
        <v>0</v>
      </c>
      <c r="I194" s="84" t="b">
        <v>0</v>
      </c>
      <c r="J194" s="84" t="b">
        <v>0</v>
      </c>
      <c r="K194" s="84" t="b">
        <v>0</v>
      </c>
      <c r="L194" s="84" t="b">
        <v>0</v>
      </c>
    </row>
    <row r="195" spans="1:12" ht="15">
      <c r="A195" s="84" t="s">
        <v>241</v>
      </c>
      <c r="B195" s="84" t="s">
        <v>1646</v>
      </c>
      <c r="C195" s="84">
        <v>2</v>
      </c>
      <c r="D195" s="123">
        <v>0.0024567928671232813</v>
      </c>
      <c r="E195" s="123">
        <v>2.335792101923193</v>
      </c>
      <c r="F195" s="84" t="s">
        <v>1786</v>
      </c>
      <c r="G195" s="84" t="b">
        <v>0</v>
      </c>
      <c r="H195" s="84" t="b">
        <v>0</v>
      </c>
      <c r="I195" s="84" t="b">
        <v>0</v>
      </c>
      <c r="J195" s="84" t="b">
        <v>1</v>
      </c>
      <c r="K195" s="84" t="b">
        <v>0</v>
      </c>
      <c r="L195" s="84" t="b">
        <v>0</v>
      </c>
    </row>
    <row r="196" spans="1:12" ht="15">
      <c r="A196" s="84" t="s">
        <v>1646</v>
      </c>
      <c r="B196" s="84" t="s">
        <v>1743</v>
      </c>
      <c r="C196" s="84">
        <v>2</v>
      </c>
      <c r="D196" s="123">
        <v>0.0024567928671232813</v>
      </c>
      <c r="E196" s="123">
        <v>2.6368220975871743</v>
      </c>
      <c r="F196" s="84" t="s">
        <v>1786</v>
      </c>
      <c r="G196" s="84" t="b">
        <v>1</v>
      </c>
      <c r="H196" s="84" t="b">
        <v>0</v>
      </c>
      <c r="I196" s="84" t="b">
        <v>0</v>
      </c>
      <c r="J196" s="84" t="b">
        <v>0</v>
      </c>
      <c r="K196" s="84" t="b">
        <v>0</v>
      </c>
      <c r="L196" s="84" t="b">
        <v>0</v>
      </c>
    </row>
    <row r="197" spans="1:12" ht="15">
      <c r="A197" s="84" t="s">
        <v>1743</v>
      </c>
      <c r="B197" s="84" t="s">
        <v>1744</v>
      </c>
      <c r="C197" s="84">
        <v>2</v>
      </c>
      <c r="D197" s="123">
        <v>0.0024567928671232813</v>
      </c>
      <c r="E197" s="123">
        <v>2.8129133566428557</v>
      </c>
      <c r="F197" s="84" t="s">
        <v>1786</v>
      </c>
      <c r="G197" s="84" t="b">
        <v>0</v>
      </c>
      <c r="H197" s="84" t="b">
        <v>0</v>
      </c>
      <c r="I197" s="84" t="b">
        <v>0</v>
      </c>
      <c r="J197" s="84" t="b">
        <v>0</v>
      </c>
      <c r="K197" s="84" t="b">
        <v>1</v>
      </c>
      <c r="L197" s="84" t="b">
        <v>0</v>
      </c>
    </row>
    <row r="198" spans="1:12" ht="15">
      <c r="A198" s="84" t="s">
        <v>1744</v>
      </c>
      <c r="B198" s="84" t="s">
        <v>1659</v>
      </c>
      <c r="C198" s="84">
        <v>2</v>
      </c>
      <c r="D198" s="123">
        <v>0.0024567928671232813</v>
      </c>
      <c r="E198" s="123">
        <v>2.4149733479708178</v>
      </c>
      <c r="F198" s="84" t="s">
        <v>1786</v>
      </c>
      <c r="G198" s="84" t="b">
        <v>0</v>
      </c>
      <c r="H198" s="84" t="b">
        <v>1</v>
      </c>
      <c r="I198" s="84" t="b">
        <v>0</v>
      </c>
      <c r="J198" s="84" t="b">
        <v>0</v>
      </c>
      <c r="K198" s="84" t="b">
        <v>0</v>
      </c>
      <c r="L198" s="84" t="b">
        <v>0</v>
      </c>
    </row>
    <row r="199" spans="1:12" ht="15">
      <c r="A199" s="84" t="s">
        <v>1659</v>
      </c>
      <c r="B199" s="84" t="s">
        <v>1745</v>
      </c>
      <c r="C199" s="84">
        <v>2</v>
      </c>
      <c r="D199" s="123">
        <v>0.0024567928671232813</v>
      </c>
      <c r="E199" s="123">
        <v>2.5118833609788744</v>
      </c>
      <c r="F199" s="84" t="s">
        <v>1786</v>
      </c>
      <c r="G199" s="84" t="b">
        <v>0</v>
      </c>
      <c r="H199" s="84" t="b">
        <v>0</v>
      </c>
      <c r="I199" s="84" t="b">
        <v>0</v>
      </c>
      <c r="J199" s="84" t="b">
        <v>0</v>
      </c>
      <c r="K199" s="84" t="b">
        <v>0</v>
      </c>
      <c r="L199" s="84" t="b">
        <v>0</v>
      </c>
    </row>
    <row r="200" spans="1:12" ht="15">
      <c r="A200" s="84" t="s">
        <v>1745</v>
      </c>
      <c r="B200" s="84" t="s">
        <v>1746</v>
      </c>
      <c r="C200" s="84">
        <v>2</v>
      </c>
      <c r="D200" s="123">
        <v>0.0024567928671232813</v>
      </c>
      <c r="E200" s="123">
        <v>2.8129133566428557</v>
      </c>
      <c r="F200" s="84" t="s">
        <v>1786</v>
      </c>
      <c r="G200" s="84" t="b">
        <v>0</v>
      </c>
      <c r="H200" s="84" t="b">
        <v>0</v>
      </c>
      <c r="I200" s="84" t="b">
        <v>0</v>
      </c>
      <c r="J200" s="84" t="b">
        <v>0</v>
      </c>
      <c r="K200" s="84" t="b">
        <v>0</v>
      </c>
      <c r="L200" s="84" t="b">
        <v>0</v>
      </c>
    </row>
    <row r="201" spans="1:12" ht="15">
      <c r="A201" s="84" t="s">
        <v>1746</v>
      </c>
      <c r="B201" s="84" t="s">
        <v>1304</v>
      </c>
      <c r="C201" s="84">
        <v>2</v>
      </c>
      <c r="D201" s="123">
        <v>0.0024567928671232813</v>
      </c>
      <c r="E201" s="123">
        <v>2.26884531229258</v>
      </c>
      <c r="F201" s="84" t="s">
        <v>1786</v>
      </c>
      <c r="G201" s="84" t="b">
        <v>0</v>
      </c>
      <c r="H201" s="84" t="b">
        <v>0</v>
      </c>
      <c r="I201" s="84" t="b">
        <v>0</v>
      </c>
      <c r="J201" s="84" t="b">
        <v>0</v>
      </c>
      <c r="K201" s="84" t="b">
        <v>0</v>
      </c>
      <c r="L201" s="84" t="b">
        <v>0</v>
      </c>
    </row>
    <row r="202" spans="1:12" ht="15">
      <c r="A202" s="84" t="s">
        <v>1304</v>
      </c>
      <c r="B202" s="84" t="s">
        <v>1293</v>
      </c>
      <c r="C202" s="84">
        <v>2</v>
      </c>
      <c r="D202" s="123">
        <v>0.0024567928671232813</v>
      </c>
      <c r="E202" s="123">
        <v>0.8374815481335927</v>
      </c>
      <c r="F202" s="84" t="s">
        <v>1786</v>
      </c>
      <c r="G202" s="84" t="b">
        <v>0</v>
      </c>
      <c r="H202" s="84" t="b">
        <v>0</v>
      </c>
      <c r="I202" s="84" t="b">
        <v>0</v>
      </c>
      <c r="J202" s="84" t="b">
        <v>0</v>
      </c>
      <c r="K202" s="84" t="b">
        <v>0</v>
      </c>
      <c r="L202" s="84" t="b">
        <v>0</v>
      </c>
    </row>
    <row r="203" spans="1:12" ht="15">
      <c r="A203" s="84" t="s">
        <v>1636</v>
      </c>
      <c r="B203" s="84" t="s">
        <v>271</v>
      </c>
      <c r="C203" s="84">
        <v>2</v>
      </c>
      <c r="D203" s="123">
        <v>0.0024567928671232813</v>
      </c>
      <c r="E203" s="123">
        <v>2.210853365314893</v>
      </c>
      <c r="F203" s="84" t="s">
        <v>1786</v>
      </c>
      <c r="G203" s="84" t="b">
        <v>0</v>
      </c>
      <c r="H203" s="84" t="b">
        <v>0</v>
      </c>
      <c r="I203" s="84" t="b">
        <v>0</v>
      </c>
      <c r="J203" s="84" t="b">
        <v>0</v>
      </c>
      <c r="K203" s="84" t="b">
        <v>0</v>
      </c>
      <c r="L203" s="84" t="b">
        <v>0</v>
      </c>
    </row>
    <row r="204" spans="1:12" ht="15">
      <c r="A204" s="84" t="s">
        <v>271</v>
      </c>
      <c r="B204" s="84" t="s">
        <v>1747</v>
      </c>
      <c r="C204" s="84">
        <v>2</v>
      </c>
      <c r="D204" s="123">
        <v>0.0024567928671232813</v>
      </c>
      <c r="E204" s="123">
        <v>2.8129133566428557</v>
      </c>
      <c r="F204" s="84" t="s">
        <v>1786</v>
      </c>
      <c r="G204" s="84" t="b">
        <v>0</v>
      </c>
      <c r="H204" s="84" t="b">
        <v>0</v>
      </c>
      <c r="I204" s="84" t="b">
        <v>0</v>
      </c>
      <c r="J204" s="84" t="b">
        <v>0</v>
      </c>
      <c r="K204" s="84" t="b">
        <v>0</v>
      </c>
      <c r="L204" s="84" t="b">
        <v>0</v>
      </c>
    </row>
    <row r="205" spans="1:12" ht="15">
      <c r="A205" s="84" t="s">
        <v>1747</v>
      </c>
      <c r="B205" s="84" t="s">
        <v>239</v>
      </c>
      <c r="C205" s="84">
        <v>2</v>
      </c>
      <c r="D205" s="123">
        <v>0.0024567928671232813</v>
      </c>
      <c r="E205" s="123">
        <v>1.7715206714846305</v>
      </c>
      <c r="F205" s="84" t="s">
        <v>1786</v>
      </c>
      <c r="G205" s="84" t="b">
        <v>0</v>
      </c>
      <c r="H205" s="84" t="b">
        <v>0</v>
      </c>
      <c r="I205" s="84" t="b">
        <v>0</v>
      </c>
      <c r="J205" s="84" t="b">
        <v>0</v>
      </c>
      <c r="K205" s="84" t="b">
        <v>0</v>
      </c>
      <c r="L205" s="84" t="b">
        <v>0</v>
      </c>
    </row>
    <row r="206" spans="1:12" ht="15">
      <c r="A206" s="84" t="s">
        <v>239</v>
      </c>
      <c r="B206" s="84" t="s">
        <v>1748</v>
      </c>
      <c r="C206" s="84">
        <v>2</v>
      </c>
      <c r="D206" s="123">
        <v>0.0024567928671232813</v>
      </c>
      <c r="E206" s="123">
        <v>1.6368220975871743</v>
      </c>
      <c r="F206" s="84" t="s">
        <v>1786</v>
      </c>
      <c r="G206" s="84" t="b">
        <v>0</v>
      </c>
      <c r="H206" s="84" t="b">
        <v>0</v>
      </c>
      <c r="I206" s="84" t="b">
        <v>0</v>
      </c>
      <c r="J206" s="84" t="b">
        <v>0</v>
      </c>
      <c r="K206" s="84" t="b">
        <v>0</v>
      </c>
      <c r="L206" s="84" t="b">
        <v>0</v>
      </c>
    </row>
    <row r="207" spans="1:12" ht="15">
      <c r="A207" s="84" t="s">
        <v>1748</v>
      </c>
      <c r="B207" s="84" t="s">
        <v>1317</v>
      </c>
      <c r="C207" s="84">
        <v>2</v>
      </c>
      <c r="D207" s="123">
        <v>0.0024567928671232813</v>
      </c>
      <c r="E207" s="123">
        <v>2.0725506671486116</v>
      </c>
      <c r="F207" s="84" t="s">
        <v>1786</v>
      </c>
      <c r="G207" s="84" t="b">
        <v>0</v>
      </c>
      <c r="H207" s="84" t="b">
        <v>0</v>
      </c>
      <c r="I207" s="84" t="b">
        <v>0</v>
      </c>
      <c r="J207" s="84" t="b">
        <v>0</v>
      </c>
      <c r="K207" s="84" t="b">
        <v>0</v>
      </c>
      <c r="L207" s="84" t="b">
        <v>0</v>
      </c>
    </row>
    <row r="208" spans="1:12" ht="15">
      <c r="A208" s="84" t="s">
        <v>1317</v>
      </c>
      <c r="B208" s="84" t="s">
        <v>1274</v>
      </c>
      <c r="C208" s="84">
        <v>2</v>
      </c>
      <c r="D208" s="123">
        <v>0.0024567928671232813</v>
      </c>
      <c r="E208" s="123">
        <v>1.419338153373268</v>
      </c>
      <c r="F208" s="84" t="s">
        <v>1786</v>
      </c>
      <c r="G208" s="84" t="b">
        <v>0</v>
      </c>
      <c r="H208" s="84" t="b">
        <v>0</v>
      </c>
      <c r="I208" s="84" t="b">
        <v>0</v>
      </c>
      <c r="J208" s="84" t="b">
        <v>0</v>
      </c>
      <c r="K208" s="84" t="b">
        <v>0</v>
      </c>
      <c r="L208" s="84" t="b">
        <v>0</v>
      </c>
    </row>
    <row r="209" spans="1:12" ht="15">
      <c r="A209" s="84" t="s">
        <v>1274</v>
      </c>
      <c r="B209" s="84" t="s">
        <v>1749</v>
      </c>
      <c r="C209" s="84">
        <v>2</v>
      </c>
      <c r="D209" s="123">
        <v>0.0024567928671232813</v>
      </c>
      <c r="E209" s="123">
        <v>2.1597008428675117</v>
      </c>
      <c r="F209" s="84" t="s">
        <v>1786</v>
      </c>
      <c r="G209" s="84" t="b">
        <v>0</v>
      </c>
      <c r="H209" s="84" t="b">
        <v>0</v>
      </c>
      <c r="I209" s="84" t="b">
        <v>0</v>
      </c>
      <c r="J209" s="84" t="b">
        <v>0</v>
      </c>
      <c r="K209" s="84" t="b">
        <v>0</v>
      </c>
      <c r="L209" s="84" t="b">
        <v>0</v>
      </c>
    </row>
    <row r="210" spans="1:12" ht="15">
      <c r="A210" s="84" t="s">
        <v>1749</v>
      </c>
      <c r="B210" s="84" t="s">
        <v>1704</v>
      </c>
      <c r="C210" s="84">
        <v>2</v>
      </c>
      <c r="D210" s="123">
        <v>0.0024567928671232813</v>
      </c>
      <c r="E210" s="123">
        <v>2.6368220975871743</v>
      </c>
      <c r="F210" s="84" t="s">
        <v>1786</v>
      </c>
      <c r="G210" s="84" t="b">
        <v>0</v>
      </c>
      <c r="H210" s="84" t="b">
        <v>0</v>
      </c>
      <c r="I210" s="84" t="b">
        <v>0</v>
      </c>
      <c r="J210" s="84" t="b">
        <v>0</v>
      </c>
      <c r="K210" s="84" t="b">
        <v>0</v>
      </c>
      <c r="L210" s="84" t="b">
        <v>0</v>
      </c>
    </row>
    <row r="211" spans="1:12" ht="15">
      <c r="A211" s="84" t="s">
        <v>1704</v>
      </c>
      <c r="B211" s="84" t="s">
        <v>1750</v>
      </c>
      <c r="C211" s="84">
        <v>2</v>
      </c>
      <c r="D211" s="123">
        <v>0.0024567928671232813</v>
      </c>
      <c r="E211" s="123">
        <v>2.6368220975871743</v>
      </c>
      <c r="F211" s="84" t="s">
        <v>1786</v>
      </c>
      <c r="G211" s="84" t="b">
        <v>0</v>
      </c>
      <c r="H211" s="84" t="b">
        <v>0</v>
      </c>
      <c r="I211" s="84" t="b">
        <v>0</v>
      </c>
      <c r="J211" s="84" t="b">
        <v>0</v>
      </c>
      <c r="K211" s="84" t="b">
        <v>0</v>
      </c>
      <c r="L211" s="84" t="b">
        <v>0</v>
      </c>
    </row>
    <row r="212" spans="1:12" ht="15">
      <c r="A212" s="84" t="s">
        <v>1750</v>
      </c>
      <c r="B212" s="84" t="s">
        <v>1751</v>
      </c>
      <c r="C212" s="84">
        <v>2</v>
      </c>
      <c r="D212" s="123">
        <v>0.0024567928671232813</v>
      </c>
      <c r="E212" s="123">
        <v>2.8129133566428557</v>
      </c>
      <c r="F212" s="84" t="s">
        <v>1786</v>
      </c>
      <c r="G212" s="84" t="b">
        <v>0</v>
      </c>
      <c r="H212" s="84" t="b">
        <v>0</v>
      </c>
      <c r="I212" s="84" t="b">
        <v>0</v>
      </c>
      <c r="J212" s="84" t="b">
        <v>0</v>
      </c>
      <c r="K212" s="84" t="b">
        <v>0</v>
      </c>
      <c r="L212" s="84" t="b">
        <v>0</v>
      </c>
    </row>
    <row r="213" spans="1:12" ht="15">
      <c r="A213" s="84" t="s">
        <v>1751</v>
      </c>
      <c r="B213" s="84" t="s">
        <v>1752</v>
      </c>
      <c r="C213" s="84">
        <v>2</v>
      </c>
      <c r="D213" s="123">
        <v>0.0024567928671232813</v>
      </c>
      <c r="E213" s="123">
        <v>2.8129133566428557</v>
      </c>
      <c r="F213" s="84" t="s">
        <v>1786</v>
      </c>
      <c r="G213" s="84" t="b">
        <v>0</v>
      </c>
      <c r="H213" s="84" t="b">
        <v>0</v>
      </c>
      <c r="I213" s="84" t="b">
        <v>0</v>
      </c>
      <c r="J213" s="84" t="b">
        <v>0</v>
      </c>
      <c r="K213" s="84" t="b">
        <v>0</v>
      </c>
      <c r="L213" s="84" t="b">
        <v>0</v>
      </c>
    </row>
    <row r="214" spans="1:12" ht="15">
      <c r="A214" s="84" t="s">
        <v>1347</v>
      </c>
      <c r="B214" s="84" t="s">
        <v>1754</v>
      </c>
      <c r="C214" s="84">
        <v>2</v>
      </c>
      <c r="D214" s="123">
        <v>0.0024567928671232813</v>
      </c>
      <c r="E214" s="123">
        <v>2.26884531229258</v>
      </c>
      <c r="F214" s="84" t="s">
        <v>1786</v>
      </c>
      <c r="G214" s="84" t="b">
        <v>1</v>
      </c>
      <c r="H214" s="84" t="b">
        <v>0</v>
      </c>
      <c r="I214" s="84" t="b">
        <v>0</v>
      </c>
      <c r="J214" s="84" t="b">
        <v>0</v>
      </c>
      <c r="K214" s="84" t="b">
        <v>0</v>
      </c>
      <c r="L214" s="84" t="b">
        <v>0</v>
      </c>
    </row>
    <row r="215" spans="1:12" ht="15">
      <c r="A215" s="84" t="s">
        <v>1754</v>
      </c>
      <c r="B215" s="84" t="s">
        <v>1755</v>
      </c>
      <c r="C215" s="84">
        <v>2</v>
      </c>
      <c r="D215" s="123">
        <v>0.0024567928671232813</v>
      </c>
      <c r="E215" s="123">
        <v>2.8129133566428557</v>
      </c>
      <c r="F215" s="84" t="s">
        <v>1786</v>
      </c>
      <c r="G215" s="84" t="b">
        <v>0</v>
      </c>
      <c r="H215" s="84" t="b">
        <v>0</v>
      </c>
      <c r="I215" s="84" t="b">
        <v>0</v>
      </c>
      <c r="J215" s="84" t="b">
        <v>0</v>
      </c>
      <c r="K215" s="84" t="b">
        <v>0</v>
      </c>
      <c r="L215" s="84" t="b">
        <v>0</v>
      </c>
    </row>
    <row r="216" spans="1:12" ht="15">
      <c r="A216" s="84" t="s">
        <v>1755</v>
      </c>
      <c r="B216" s="84" t="s">
        <v>239</v>
      </c>
      <c r="C216" s="84">
        <v>2</v>
      </c>
      <c r="D216" s="123">
        <v>0.0024567928671232813</v>
      </c>
      <c r="E216" s="123">
        <v>1.7715206714846305</v>
      </c>
      <c r="F216" s="84" t="s">
        <v>1786</v>
      </c>
      <c r="G216" s="84" t="b">
        <v>0</v>
      </c>
      <c r="H216" s="84" t="b">
        <v>0</v>
      </c>
      <c r="I216" s="84" t="b">
        <v>0</v>
      </c>
      <c r="J216" s="84" t="b">
        <v>0</v>
      </c>
      <c r="K216" s="84" t="b">
        <v>0</v>
      </c>
      <c r="L216" s="84" t="b">
        <v>0</v>
      </c>
    </row>
    <row r="217" spans="1:12" ht="15">
      <c r="A217" s="84" t="s">
        <v>1293</v>
      </c>
      <c r="B217" s="84" t="s">
        <v>1705</v>
      </c>
      <c r="C217" s="84">
        <v>2</v>
      </c>
      <c r="D217" s="123">
        <v>0.0024567928671232813</v>
      </c>
      <c r="E217" s="123">
        <v>1.3580684966343455</v>
      </c>
      <c r="F217" s="84" t="s">
        <v>1786</v>
      </c>
      <c r="G217" s="84" t="b">
        <v>0</v>
      </c>
      <c r="H217" s="84" t="b">
        <v>0</v>
      </c>
      <c r="I217" s="84" t="b">
        <v>0</v>
      </c>
      <c r="J217" s="84" t="b">
        <v>0</v>
      </c>
      <c r="K217" s="84" t="b">
        <v>0</v>
      </c>
      <c r="L217" s="84" t="b">
        <v>0</v>
      </c>
    </row>
    <row r="218" spans="1:12" ht="15">
      <c r="A218" s="84" t="s">
        <v>1705</v>
      </c>
      <c r="B218" s="84" t="s">
        <v>1756</v>
      </c>
      <c r="C218" s="84">
        <v>2</v>
      </c>
      <c r="D218" s="123">
        <v>0.0024567928671232813</v>
      </c>
      <c r="E218" s="123">
        <v>2.6368220975871743</v>
      </c>
      <c r="F218" s="84" t="s">
        <v>1786</v>
      </c>
      <c r="G218" s="84" t="b">
        <v>0</v>
      </c>
      <c r="H218" s="84" t="b">
        <v>0</v>
      </c>
      <c r="I218" s="84" t="b">
        <v>0</v>
      </c>
      <c r="J218" s="84" t="b">
        <v>0</v>
      </c>
      <c r="K218" s="84" t="b">
        <v>0</v>
      </c>
      <c r="L218" s="84" t="b">
        <v>0</v>
      </c>
    </row>
    <row r="219" spans="1:12" ht="15">
      <c r="A219" s="84" t="s">
        <v>1756</v>
      </c>
      <c r="B219" s="84" t="s">
        <v>1706</v>
      </c>
      <c r="C219" s="84">
        <v>2</v>
      </c>
      <c r="D219" s="123">
        <v>0.0024567928671232813</v>
      </c>
      <c r="E219" s="123">
        <v>2.6368220975871743</v>
      </c>
      <c r="F219" s="84" t="s">
        <v>1786</v>
      </c>
      <c r="G219" s="84" t="b">
        <v>0</v>
      </c>
      <c r="H219" s="84" t="b">
        <v>0</v>
      </c>
      <c r="I219" s="84" t="b">
        <v>0</v>
      </c>
      <c r="J219" s="84" t="b">
        <v>0</v>
      </c>
      <c r="K219" s="84" t="b">
        <v>0</v>
      </c>
      <c r="L219" s="84" t="b">
        <v>0</v>
      </c>
    </row>
    <row r="220" spans="1:12" ht="15">
      <c r="A220" s="84" t="s">
        <v>1706</v>
      </c>
      <c r="B220" s="84" t="s">
        <v>1296</v>
      </c>
      <c r="C220" s="84">
        <v>2</v>
      </c>
      <c r="D220" s="123">
        <v>0.0024567928671232813</v>
      </c>
      <c r="E220" s="123">
        <v>1.6156327985172363</v>
      </c>
      <c r="F220" s="84" t="s">
        <v>1786</v>
      </c>
      <c r="G220" s="84" t="b">
        <v>0</v>
      </c>
      <c r="H220" s="84" t="b">
        <v>0</v>
      </c>
      <c r="I220" s="84" t="b">
        <v>0</v>
      </c>
      <c r="J220" s="84" t="b">
        <v>1</v>
      </c>
      <c r="K220" s="84" t="b">
        <v>0</v>
      </c>
      <c r="L220" s="84" t="b">
        <v>0</v>
      </c>
    </row>
    <row r="221" spans="1:12" ht="15">
      <c r="A221" s="84" t="s">
        <v>1681</v>
      </c>
      <c r="B221" s="84" t="s">
        <v>1757</v>
      </c>
      <c r="C221" s="84">
        <v>2</v>
      </c>
      <c r="D221" s="123">
        <v>0.0024567928671232813</v>
      </c>
      <c r="E221" s="123">
        <v>2.5118833609788744</v>
      </c>
      <c r="F221" s="84" t="s">
        <v>1786</v>
      </c>
      <c r="G221" s="84" t="b">
        <v>0</v>
      </c>
      <c r="H221" s="84" t="b">
        <v>0</v>
      </c>
      <c r="I221" s="84" t="b">
        <v>0</v>
      </c>
      <c r="J221" s="84" t="b">
        <v>0</v>
      </c>
      <c r="K221" s="84" t="b">
        <v>0</v>
      </c>
      <c r="L221" s="84" t="b">
        <v>0</v>
      </c>
    </row>
    <row r="222" spans="1:12" ht="15">
      <c r="A222" s="84" t="s">
        <v>1709</v>
      </c>
      <c r="B222" s="84" t="s">
        <v>1644</v>
      </c>
      <c r="C222" s="84">
        <v>2</v>
      </c>
      <c r="D222" s="123">
        <v>0.0024567928671232813</v>
      </c>
      <c r="E222" s="123">
        <v>2.1597008428675117</v>
      </c>
      <c r="F222" s="84" t="s">
        <v>1786</v>
      </c>
      <c r="G222" s="84" t="b">
        <v>0</v>
      </c>
      <c r="H222" s="84" t="b">
        <v>0</v>
      </c>
      <c r="I222" s="84" t="b">
        <v>0</v>
      </c>
      <c r="J222" s="84" t="b">
        <v>0</v>
      </c>
      <c r="K222" s="84" t="b">
        <v>0</v>
      </c>
      <c r="L222" s="84" t="b">
        <v>0</v>
      </c>
    </row>
    <row r="223" spans="1:12" ht="15">
      <c r="A223" s="84" t="s">
        <v>1644</v>
      </c>
      <c r="B223" s="84" t="s">
        <v>252</v>
      </c>
      <c r="C223" s="84">
        <v>2</v>
      </c>
      <c r="D223" s="123">
        <v>0.0024567928671232813</v>
      </c>
      <c r="E223" s="123">
        <v>2.335792101923193</v>
      </c>
      <c r="F223" s="84" t="s">
        <v>1786</v>
      </c>
      <c r="G223" s="84" t="b">
        <v>0</v>
      </c>
      <c r="H223" s="84" t="b">
        <v>0</v>
      </c>
      <c r="I223" s="84" t="b">
        <v>0</v>
      </c>
      <c r="J223" s="84" t="b">
        <v>0</v>
      </c>
      <c r="K223" s="84" t="b">
        <v>0</v>
      </c>
      <c r="L223" s="84" t="b">
        <v>0</v>
      </c>
    </row>
    <row r="224" spans="1:12" ht="15">
      <c r="A224" s="84" t="s">
        <v>252</v>
      </c>
      <c r="B224" s="84" t="s">
        <v>1761</v>
      </c>
      <c r="C224" s="84">
        <v>2</v>
      </c>
      <c r="D224" s="123">
        <v>0.0024567928671232813</v>
      </c>
      <c r="E224" s="123">
        <v>2.6368220975871743</v>
      </c>
      <c r="F224" s="84" t="s">
        <v>1786</v>
      </c>
      <c r="G224" s="84" t="b">
        <v>0</v>
      </c>
      <c r="H224" s="84" t="b">
        <v>0</v>
      </c>
      <c r="I224" s="84" t="b">
        <v>0</v>
      </c>
      <c r="J224" s="84" t="b">
        <v>0</v>
      </c>
      <c r="K224" s="84" t="b">
        <v>0</v>
      </c>
      <c r="L224" s="84" t="b">
        <v>0</v>
      </c>
    </row>
    <row r="225" spans="1:12" ht="15">
      <c r="A225" s="84" t="s">
        <v>1761</v>
      </c>
      <c r="B225" s="84" t="s">
        <v>1302</v>
      </c>
      <c r="C225" s="84">
        <v>2</v>
      </c>
      <c r="D225" s="123">
        <v>0.0024567928671232813</v>
      </c>
      <c r="E225" s="123">
        <v>2.1597008428675117</v>
      </c>
      <c r="F225" s="84" t="s">
        <v>1786</v>
      </c>
      <c r="G225" s="84" t="b">
        <v>0</v>
      </c>
      <c r="H225" s="84" t="b">
        <v>0</v>
      </c>
      <c r="I225" s="84" t="b">
        <v>0</v>
      </c>
      <c r="J225" s="84" t="b">
        <v>1</v>
      </c>
      <c r="K225" s="84" t="b">
        <v>0</v>
      </c>
      <c r="L225" s="84" t="b">
        <v>0</v>
      </c>
    </row>
    <row r="226" spans="1:12" ht="15">
      <c r="A226" s="84" t="s">
        <v>1302</v>
      </c>
      <c r="B226" s="84" t="s">
        <v>1296</v>
      </c>
      <c r="C226" s="84">
        <v>2</v>
      </c>
      <c r="D226" s="123">
        <v>0.0024567928671232813</v>
      </c>
      <c r="E226" s="123">
        <v>0.978810700930062</v>
      </c>
      <c r="F226" s="84" t="s">
        <v>1786</v>
      </c>
      <c r="G226" s="84" t="b">
        <v>1</v>
      </c>
      <c r="H226" s="84" t="b">
        <v>0</v>
      </c>
      <c r="I226" s="84" t="b">
        <v>0</v>
      </c>
      <c r="J226" s="84" t="b">
        <v>1</v>
      </c>
      <c r="K226" s="84" t="b">
        <v>0</v>
      </c>
      <c r="L226" s="84" t="b">
        <v>0</v>
      </c>
    </row>
    <row r="227" spans="1:12" ht="15">
      <c r="A227" s="84" t="s">
        <v>1296</v>
      </c>
      <c r="B227" s="84" t="s">
        <v>1710</v>
      </c>
      <c r="C227" s="84">
        <v>2</v>
      </c>
      <c r="D227" s="123">
        <v>0.0024567928671232813</v>
      </c>
      <c r="E227" s="123">
        <v>1.5954294124289492</v>
      </c>
      <c r="F227" s="84" t="s">
        <v>1786</v>
      </c>
      <c r="G227" s="84" t="b">
        <v>1</v>
      </c>
      <c r="H227" s="84" t="b">
        <v>0</v>
      </c>
      <c r="I227" s="84" t="b">
        <v>0</v>
      </c>
      <c r="J227" s="84" t="b">
        <v>0</v>
      </c>
      <c r="K227" s="84" t="b">
        <v>0</v>
      </c>
      <c r="L227" s="84" t="b">
        <v>0</v>
      </c>
    </row>
    <row r="228" spans="1:12" ht="15">
      <c r="A228" s="84" t="s">
        <v>1710</v>
      </c>
      <c r="B228" s="84" t="s">
        <v>1762</v>
      </c>
      <c r="C228" s="84">
        <v>2</v>
      </c>
      <c r="D228" s="123">
        <v>0.0024567928671232813</v>
      </c>
      <c r="E228" s="123">
        <v>2.6368220975871743</v>
      </c>
      <c r="F228" s="84" t="s">
        <v>1786</v>
      </c>
      <c r="G228" s="84" t="b">
        <v>0</v>
      </c>
      <c r="H228" s="84" t="b">
        <v>0</v>
      </c>
      <c r="I228" s="84" t="b">
        <v>0</v>
      </c>
      <c r="J228" s="84" t="b">
        <v>1</v>
      </c>
      <c r="K228" s="84" t="b">
        <v>0</v>
      </c>
      <c r="L228" s="84" t="b">
        <v>0</v>
      </c>
    </row>
    <row r="229" spans="1:12" ht="15">
      <c r="A229" s="84" t="s">
        <v>1762</v>
      </c>
      <c r="B229" s="84" t="s">
        <v>1763</v>
      </c>
      <c r="C229" s="84">
        <v>2</v>
      </c>
      <c r="D229" s="123">
        <v>0.0024567928671232813</v>
      </c>
      <c r="E229" s="123">
        <v>2.8129133566428557</v>
      </c>
      <c r="F229" s="84" t="s">
        <v>1786</v>
      </c>
      <c r="G229" s="84" t="b">
        <v>1</v>
      </c>
      <c r="H229" s="84" t="b">
        <v>0</v>
      </c>
      <c r="I229" s="84" t="b">
        <v>0</v>
      </c>
      <c r="J229" s="84" t="b">
        <v>0</v>
      </c>
      <c r="K229" s="84" t="b">
        <v>0</v>
      </c>
      <c r="L229" s="84" t="b">
        <v>0</v>
      </c>
    </row>
    <row r="230" spans="1:12" ht="15">
      <c r="A230" s="84" t="s">
        <v>1763</v>
      </c>
      <c r="B230" s="84" t="s">
        <v>366</v>
      </c>
      <c r="C230" s="84">
        <v>2</v>
      </c>
      <c r="D230" s="123">
        <v>0.0024567928671232813</v>
      </c>
      <c r="E230" s="123">
        <v>1.8834944309285628</v>
      </c>
      <c r="F230" s="84" t="s">
        <v>1786</v>
      </c>
      <c r="G230" s="84" t="b">
        <v>0</v>
      </c>
      <c r="H230" s="84" t="b">
        <v>0</v>
      </c>
      <c r="I230" s="84" t="b">
        <v>0</v>
      </c>
      <c r="J230" s="84" t="b">
        <v>0</v>
      </c>
      <c r="K230" s="84" t="b">
        <v>0</v>
      </c>
      <c r="L230" s="84" t="b">
        <v>0</v>
      </c>
    </row>
    <row r="231" spans="1:12" ht="15">
      <c r="A231" s="84" t="s">
        <v>230</v>
      </c>
      <c r="B231" s="84" t="s">
        <v>266</v>
      </c>
      <c r="C231" s="84">
        <v>2</v>
      </c>
      <c r="D231" s="123">
        <v>0.0024567928671232813</v>
      </c>
      <c r="E231" s="123">
        <v>1.6989700043360187</v>
      </c>
      <c r="F231" s="84" t="s">
        <v>1786</v>
      </c>
      <c r="G231" s="84" t="b">
        <v>0</v>
      </c>
      <c r="H231" s="84" t="b">
        <v>0</v>
      </c>
      <c r="I231" s="84" t="b">
        <v>0</v>
      </c>
      <c r="J231" s="84" t="b">
        <v>0</v>
      </c>
      <c r="K231" s="84" t="b">
        <v>0</v>
      </c>
      <c r="L231" s="84" t="b">
        <v>0</v>
      </c>
    </row>
    <row r="232" spans="1:12" ht="15">
      <c r="A232" s="84" t="s">
        <v>1674</v>
      </c>
      <c r="B232" s="84" t="s">
        <v>1767</v>
      </c>
      <c r="C232" s="84">
        <v>2</v>
      </c>
      <c r="D232" s="123">
        <v>0.0024567928671232813</v>
      </c>
      <c r="E232" s="123">
        <v>2.5118833609788744</v>
      </c>
      <c r="F232" s="84" t="s">
        <v>1786</v>
      </c>
      <c r="G232" s="84" t="b">
        <v>0</v>
      </c>
      <c r="H232" s="84" t="b">
        <v>1</v>
      </c>
      <c r="I232" s="84" t="b">
        <v>0</v>
      </c>
      <c r="J232" s="84" t="b">
        <v>0</v>
      </c>
      <c r="K232" s="84" t="b">
        <v>0</v>
      </c>
      <c r="L232" s="84" t="b">
        <v>0</v>
      </c>
    </row>
    <row r="233" spans="1:12" ht="15">
      <c r="A233" s="84" t="s">
        <v>1350</v>
      </c>
      <c r="B233" s="84" t="s">
        <v>1293</v>
      </c>
      <c r="C233" s="84">
        <v>2</v>
      </c>
      <c r="D233" s="123">
        <v>0.0024567928671232813</v>
      </c>
      <c r="E233" s="123">
        <v>0.6156327985172363</v>
      </c>
      <c r="F233" s="84" t="s">
        <v>1786</v>
      </c>
      <c r="G233" s="84" t="b">
        <v>0</v>
      </c>
      <c r="H233" s="84" t="b">
        <v>0</v>
      </c>
      <c r="I233" s="84" t="b">
        <v>0</v>
      </c>
      <c r="J233" s="84" t="b">
        <v>0</v>
      </c>
      <c r="K233" s="84" t="b">
        <v>0</v>
      </c>
      <c r="L233" s="84" t="b">
        <v>0</v>
      </c>
    </row>
    <row r="234" spans="1:12" ht="15">
      <c r="A234" s="84" t="s">
        <v>1293</v>
      </c>
      <c r="B234" s="84" t="s">
        <v>1334</v>
      </c>
      <c r="C234" s="84">
        <v>2</v>
      </c>
      <c r="D234" s="123">
        <v>0.0024567928671232813</v>
      </c>
      <c r="E234" s="123">
        <v>0.5799172462507017</v>
      </c>
      <c r="F234" s="84" t="s">
        <v>1786</v>
      </c>
      <c r="G234" s="84" t="b">
        <v>0</v>
      </c>
      <c r="H234" s="84" t="b">
        <v>0</v>
      </c>
      <c r="I234" s="84" t="b">
        <v>0</v>
      </c>
      <c r="J234" s="84" t="b">
        <v>0</v>
      </c>
      <c r="K234" s="84" t="b">
        <v>0</v>
      </c>
      <c r="L234" s="84" t="b">
        <v>0</v>
      </c>
    </row>
    <row r="235" spans="1:12" ht="15">
      <c r="A235" s="84" t="s">
        <v>1768</v>
      </c>
      <c r="B235" s="84" t="s">
        <v>1769</v>
      </c>
      <c r="C235" s="84">
        <v>2</v>
      </c>
      <c r="D235" s="123">
        <v>0.0024567928671232813</v>
      </c>
      <c r="E235" s="123">
        <v>2.8129133566428557</v>
      </c>
      <c r="F235" s="84" t="s">
        <v>1786</v>
      </c>
      <c r="G235" s="84" t="b">
        <v>1</v>
      </c>
      <c r="H235" s="84" t="b">
        <v>0</v>
      </c>
      <c r="I235" s="84" t="b">
        <v>0</v>
      </c>
      <c r="J235" s="84" t="b">
        <v>0</v>
      </c>
      <c r="K235" s="84" t="b">
        <v>0</v>
      </c>
      <c r="L235" s="84" t="b">
        <v>0</v>
      </c>
    </row>
    <row r="236" spans="1:12" ht="15">
      <c r="A236" s="84" t="s">
        <v>1769</v>
      </c>
      <c r="B236" s="84" t="s">
        <v>247</v>
      </c>
      <c r="C236" s="84">
        <v>2</v>
      </c>
      <c r="D236" s="123">
        <v>0.0024567928671232813</v>
      </c>
      <c r="E236" s="123">
        <v>2.4149733479708178</v>
      </c>
      <c r="F236" s="84" t="s">
        <v>1786</v>
      </c>
      <c r="G236" s="84" t="b">
        <v>0</v>
      </c>
      <c r="H236" s="84" t="b">
        <v>0</v>
      </c>
      <c r="I236" s="84" t="b">
        <v>0</v>
      </c>
      <c r="J236" s="84" t="b">
        <v>0</v>
      </c>
      <c r="K236" s="84" t="b">
        <v>0</v>
      </c>
      <c r="L236" s="84" t="b">
        <v>0</v>
      </c>
    </row>
    <row r="237" spans="1:12" ht="15">
      <c r="A237" s="84" t="s">
        <v>247</v>
      </c>
      <c r="B237" s="84" t="s">
        <v>1770</v>
      </c>
      <c r="C237" s="84">
        <v>2</v>
      </c>
      <c r="D237" s="123">
        <v>0.0024567928671232813</v>
      </c>
      <c r="E237" s="123">
        <v>2.26884531229258</v>
      </c>
      <c r="F237" s="84" t="s">
        <v>1786</v>
      </c>
      <c r="G237" s="84" t="b">
        <v>0</v>
      </c>
      <c r="H237" s="84" t="b">
        <v>0</v>
      </c>
      <c r="I237" s="84" t="b">
        <v>0</v>
      </c>
      <c r="J237" s="84" t="b">
        <v>0</v>
      </c>
      <c r="K237" s="84" t="b">
        <v>0</v>
      </c>
      <c r="L237" s="84" t="b">
        <v>0</v>
      </c>
    </row>
    <row r="238" spans="1:12" ht="15">
      <c r="A238" s="84" t="s">
        <v>1770</v>
      </c>
      <c r="B238" s="84" t="s">
        <v>1296</v>
      </c>
      <c r="C238" s="84">
        <v>2</v>
      </c>
      <c r="D238" s="123">
        <v>0.0024567928671232813</v>
      </c>
      <c r="E238" s="123">
        <v>1.7917240575729174</v>
      </c>
      <c r="F238" s="84" t="s">
        <v>1786</v>
      </c>
      <c r="G238" s="84" t="b">
        <v>0</v>
      </c>
      <c r="H238" s="84" t="b">
        <v>0</v>
      </c>
      <c r="I238" s="84" t="b">
        <v>0</v>
      </c>
      <c r="J238" s="84" t="b">
        <v>1</v>
      </c>
      <c r="K238" s="84" t="b">
        <v>0</v>
      </c>
      <c r="L238" s="84" t="b">
        <v>0</v>
      </c>
    </row>
    <row r="239" spans="1:12" ht="15">
      <c r="A239" s="84" t="s">
        <v>1296</v>
      </c>
      <c r="B239" s="84" t="s">
        <v>1771</v>
      </c>
      <c r="C239" s="84">
        <v>2</v>
      </c>
      <c r="D239" s="123">
        <v>0.0024567928671232813</v>
      </c>
      <c r="E239" s="123">
        <v>1.7715206714846305</v>
      </c>
      <c r="F239" s="84" t="s">
        <v>1786</v>
      </c>
      <c r="G239" s="84" t="b">
        <v>1</v>
      </c>
      <c r="H239" s="84" t="b">
        <v>0</v>
      </c>
      <c r="I239" s="84" t="b">
        <v>0</v>
      </c>
      <c r="J239" s="84" t="b">
        <v>0</v>
      </c>
      <c r="K239" s="84" t="b">
        <v>0</v>
      </c>
      <c r="L239" s="84" t="b">
        <v>0</v>
      </c>
    </row>
    <row r="240" spans="1:12" ht="15">
      <c r="A240" s="84" t="s">
        <v>1771</v>
      </c>
      <c r="B240" s="84" t="s">
        <v>1683</v>
      </c>
      <c r="C240" s="84">
        <v>2</v>
      </c>
      <c r="D240" s="123">
        <v>0.0024567928671232813</v>
      </c>
      <c r="E240" s="123">
        <v>2.5118833609788744</v>
      </c>
      <c r="F240" s="84" t="s">
        <v>1786</v>
      </c>
      <c r="G240" s="84" t="b">
        <v>0</v>
      </c>
      <c r="H240" s="84" t="b">
        <v>0</v>
      </c>
      <c r="I240" s="84" t="b">
        <v>0</v>
      </c>
      <c r="J240" s="84" t="b">
        <v>0</v>
      </c>
      <c r="K240" s="84" t="b">
        <v>0</v>
      </c>
      <c r="L240" s="84" t="b">
        <v>0</v>
      </c>
    </row>
    <row r="241" spans="1:12" ht="15">
      <c r="A241" s="84" t="s">
        <v>1293</v>
      </c>
      <c r="B241" s="84" t="s">
        <v>1772</v>
      </c>
      <c r="C241" s="84">
        <v>2</v>
      </c>
      <c r="D241" s="123">
        <v>0.0024567928671232813</v>
      </c>
      <c r="E241" s="123">
        <v>1.5341597556900266</v>
      </c>
      <c r="F241" s="84" t="s">
        <v>1786</v>
      </c>
      <c r="G241" s="84" t="b">
        <v>0</v>
      </c>
      <c r="H241" s="84" t="b">
        <v>0</v>
      </c>
      <c r="I241" s="84" t="b">
        <v>0</v>
      </c>
      <c r="J241" s="84" t="b">
        <v>0</v>
      </c>
      <c r="K241" s="84" t="b">
        <v>0</v>
      </c>
      <c r="L241" s="84" t="b">
        <v>0</v>
      </c>
    </row>
    <row r="242" spans="1:12" ht="15">
      <c r="A242" s="84" t="s">
        <v>247</v>
      </c>
      <c r="B242" s="84" t="s">
        <v>270</v>
      </c>
      <c r="C242" s="84">
        <v>2</v>
      </c>
      <c r="D242" s="123">
        <v>0.0024567928671232813</v>
      </c>
      <c r="E242" s="123">
        <v>2.26884531229258</v>
      </c>
      <c r="F242" s="84" t="s">
        <v>1786</v>
      </c>
      <c r="G242" s="84" t="b">
        <v>0</v>
      </c>
      <c r="H242" s="84" t="b">
        <v>0</v>
      </c>
      <c r="I242" s="84" t="b">
        <v>0</v>
      </c>
      <c r="J242" s="84" t="b">
        <v>0</v>
      </c>
      <c r="K242" s="84" t="b">
        <v>0</v>
      </c>
      <c r="L242" s="84" t="b">
        <v>0</v>
      </c>
    </row>
    <row r="243" spans="1:12" ht="15">
      <c r="A243" s="84" t="s">
        <v>270</v>
      </c>
      <c r="B243" s="84" t="s">
        <v>269</v>
      </c>
      <c r="C243" s="84">
        <v>2</v>
      </c>
      <c r="D243" s="123">
        <v>0.0024567928671232813</v>
      </c>
      <c r="E243" s="123">
        <v>2.8129133566428557</v>
      </c>
      <c r="F243" s="84" t="s">
        <v>1786</v>
      </c>
      <c r="G243" s="84" t="b">
        <v>0</v>
      </c>
      <c r="H243" s="84" t="b">
        <v>0</v>
      </c>
      <c r="I243" s="84" t="b">
        <v>0</v>
      </c>
      <c r="J243" s="84" t="b">
        <v>0</v>
      </c>
      <c r="K243" s="84" t="b">
        <v>0</v>
      </c>
      <c r="L243" s="84" t="b">
        <v>0</v>
      </c>
    </row>
    <row r="244" spans="1:12" ht="15">
      <c r="A244" s="84" t="s">
        <v>1714</v>
      </c>
      <c r="B244" s="84" t="s">
        <v>1773</v>
      </c>
      <c r="C244" s="84">
        <v>2</v>
      </c>
      <c r="D244" s="123">
        <v>0.0024567928671232813</v>
      </c>
      <c r="E244" s="123">
        <v>2.6368220975871743</v>
      </c>
      <c r="F244" s="84" t="s">
        <v>1786</v>
      </c>
      <c r="G244" s="84" t="b">
        <v>0</v>
      </c>
      <c r="H244" s="84" t="b">
        <v>0</v>
      </c>
      <c r="I244" s="84" t="b">
        <v>0</v>
      </c>
      <c r="J244" s="84" t="b">
        <v>0</v>
      </c>
      <c r="K244" s="84" t="b">
        <v>0</v>
      </c>
      <c r="L244" s="84" t="b">
        <v>0</v>
      </c>
    </row>
    <row r="245" spans="1:12" ht="15">
      <c r="A245" s="84" t="s">
        <v>1774</v>
      </c>
      <c r="B245" s="84" t="s">
        <v>1640</v>
      </c>
      <c r="C245" s="84">
        <v>2</v>
      </c>
      <c r="D245" s="123">
        <v>0.0024567928671232813</v>
      </c>
      <c r="E245" s="123">
        <v>2.26884531229258</v>
      </c>
      <c r="F245" s="84" t="s">
        <v>1786</v>
      </c>
      <c r="G245" s="84" t="b">
        <v>1</v>
      </c>
      <c r="H245" s="84" t="b">
        <v>0</v>
      </c>
      <c r="I245" s="84" t="b">
        <v>0</v>
      </c>
      <c r="J245" s="84" t="b">
        <v>0</v>
      </c>
      <c r="K245" s="84" t="b">
        <v>0</v>
      </c>
      <c r="L245" s="84" t="b">
        <v>0</v>
      </c>
    </row>
    <row r="246" spans="1:12" ht="15">
      <c r="A246" s="84" t="s">
        <v>1334</v>
      </c>
      <c r="B246" s="84" t="s">
        <v>239</v>
      </c>
      <c r="C246" s="84">
        <v>2</v>
      </c>
      <c r="D246" s="123">
        <v>0.0024567928671232813</v>
      </c>
      <c r="E246" s="123">
        <v>0.8421017457703378</v>
      </c>
      <c r="F246" s="84" t="s">
        <v>1786</v>
      </c>
      <c r="G246" s="84" t="b">
        <v>0</v>
      </c>
      <c r="H246" s="84" t="b">
        <v>0</v>
      </c>
      <c r="I246" s="84" t="b">
        <v>0</v>
      </c>
      <c r="J246" s="84" t="b">
        <v>0</v>
      </c>
      <c r="K246" s="84" t="b">
        <v>0</v>
      </c>
      <c r="L246" s="84" t="b">
        <v>0</v>
      </c>
    </row>
    <row r="247" spans="1:12" ht="15">
      <c r="A247" s="84" t="s">
        <v>239</v>
      </c>
      <c r="B247" s="84" t="s">
        <v>1632</v>
      </c>
      <c r="C247" s="84">
        <v>2</v>
      </c>
      <c r="D247" s="123">
        <v>0.0024567928671232813</v>
      </c>
      <c r="E247" s="123">
        <v>1.034762106259212</v>
      </c>
      <c r="F247" s="84" t="s">
        <v>1786</v>
      </c>
      <c r="G247" s="84" t="b">
        <v>0</v>
      </c>
      <c r="H247" s="84" t="b">
        <v>0</v>
      </c>
      <c r="I247" s="84" t="b">
        <v>0</v>
      </c>
      <c r="J247" s="84" t="b">
        <v>1</v>
      </c>
      <c r="K247" s="84" t="b">
        <v>0</v>
      </c>
      <c r="L247" s="84" t="b">
        <v>0</v>
      </c>
    </row>
    <row r="248" spans="1:12" ht="15">
      <c r="A248" s="84" t="s">
        <v>1632</v>
      </c>
      <c r="B248" s="84" t="s">
        <v>265</v>
      </c>
      <c r="C248" s="84">
        <v>2</v>
      </c>
      <c r="D248" s="123">
        <v>0.0024567928671232813</v>
      </c>
      <c r="E248" s="123">
        <v>1.5576408515395495</v>
      </c>
      <c r="F248" s="84" t="s">
        <v>1786</v>
      </c>
      <c r="G248" s="84" t="b">
        <v>1</v>
      </c>
      <c r="H248" s="84" t="b">
        <v>0</v>
      </c>
      <c r="I248" s="84" t="b">
        <v>0</v>
      </c>
      <c r="J248" s="84" t="b">
        <v>0</v>
      </c>
      <c r="K248" s="84" t="b">
        <v>0</v>
      </c>
      <c r="L248" s="84" t="b">
        <v>0</v>
      </c>
    </row>
    <row r="249" spans="1:12" ht="15">
      <c r="A249" s="84" t="s">
        <v>1293</v>
      </c>
      <c r="B249" s="84" t="s">
        <v>1717</v>
      </c>
      <c r="C249" s="84">
        <v>2</v>
      </c>
      <c r="D249" s="123">
        <v>0.0024567928671232813</v>
      </c>
      <c r="E249" s="123">
        <v>1.3580684966343455</v>
      </c>
      <c r="F249" s="84" t="s">
        <v>1786</v>
      </c>
      <c r="G249" s="84" t="b">
        <v>0</v>
      </c>
      <c r="H249" s="84" t="b">
        <v>0</v>
      </c>
      <c r="I249" s="84" t="b">
        <v>0</v>
      </c>
      <c r="J249" s="84" t="b">
        <v>0</v>
      </c>
      <c r="K249" s="84" t="b">
        <v>0</v>
      </c>
      <c r="L249" s="84" t="b">
        <v>0</v>
      </c>
    </row>
    <row r="250" spans="1:12" ht="15">
      <c r="A250" s="84" t="s">
        <v>229</v>
      </c>
      <c r="B250" s="84" t="s">
        <v>1632</v>
      </c>
      <c r="C250" s="84">
        <v>2</v>
      </c>
      <c r="D250" s="123">
        <v>0.0024567928671232813</v>
      </c>
      <c r="E250" s="123">
        <v>1.8129133566428555</v>
      </c>
      <c r="F250" s="84" t="s">
        <v>1786</v>
      </c>
      <c r="G250" s="84" t="b">
        <v>0</v>
      </c>
      <c r="H250" s="84" t="b">
        <v>0</v>
      </c>
      <c r="I250" s="84" t="b">
        <v>0</v>
      </c>
      <c r="J250" s="84" t="b">
        <v>1</v>
      </c>
      <c r="K250" s="84" t="b">
        <v>0</v>
      </c>
      <c r="L250" s="84" t="b">
        <v>0</v>
      </c>
    </row>
    <row r="251" spans="1:12" ht="15">
      <c r="A251" s="84" t="s">
        <v>1301</v>
      </c>
      <c r="B251" s="84" t="s">
        <v>1776</v>
      </c>
      <c r="C251" s="84">
        <v>2</v>
      </c>
      <c r="D251" s="123">
        <v>0.0024567928671232813</v>
      </c>
      <c r="E251" s="123">
        <v>1.9678153166285988</v>
      </c>
      <c r="F251" s="84" t="s">
        <v>1786</v>
      </c>
      <c r="G251" s="84" t="b">
        <v>0</v>
      </c>
      <c r="H251" s="84" t="b">
        <v>0</v>
      </c>
      <c r="I251" s="84" t="b">
        <v>0</v>
      </c>
      <c r="J251" s="84" t="b">
        <v>0</v>
      </c>
      <c r="K251" s="84" t="b">
        <v>0</v>
      </c>
      <c r="L251" s="84" t="b">
        <v>0</v>
      </c>
    </row>
    <row r="252" spans="1:12" ht="15">
      <c r="A252" s="84" t="s">
        <v>1684</v>
      </c>
      <c r="B252" s="84" t="s">
        <v>1293</v>
      </c>
      <c r="C252" s="84">
        <v>2</v>
      </c>
      <c r="D252" s="123">
        <v>0.0024567928671232813</v>
      </c>
      <c r="E252" s="123">
        <v>1.138511543797574</v>
      </c>
      <c r="F252" s="84" t="s">
        <v>1786</v>
      </c>
      <c r="G252" s="84" t="b">
        <v>0</v>
      </c>
      <c r="H252" s="84" t="b">
        <v>0</v>
      </c>
      <c r="I252" s="84" t="b">
        <v>0</v>
      </c>
      <c r="J252" s="84" t="b">
        <v>0</v>
      </c>
      <c r="K252" s="84" t="b">
        <v>0</v>
      </c>
      <c r="L252" s="84" t="b">
        <v>0</v>
      </c>
    </row>
    <row r="253" spans="1:12" ht="15">
      <c r="A253" s="84" t="s">
        <v>1294</v>
      </c>
      <c r="B253" s="84" t="s">
        <v>1298</v>
      </c>
      <c r="C253" s="84">
        <v>2</v>
      </c>
      <c r="D253" s="123">
        <v>0.0024567928671232813</v>
      </c>
      <c r="E253" s="123">
        <v>1.0084331675368627</v>
      </c>
      <c r="F253" s="84" t="s">
        <v>1786</v>
      </c>
      <c r="G253" s="84" t="b">
        <v>0</v>
      </c>
      <c r="H253" s="84" t="b">
        <v>0</v>
      </c>
      <c r="I253" s="84" t="b">
        <v>0</v>
      </c>
      <c r="J253" s="84" t="b">
        <v>0</v>
      </c>
      <c r="K253" s="84" t="b">
        <v>0</v>
      </c>
      <c r="L253" s="84" t="b">
        <v>0</v>
      </c>
    </row>
    <row r="254" spans="1:12" ht="15">
      <c r="A254" s="84" t="s">
        <v>1295</v>
      </c>
      <c r="B254" s="84" t="s">
        <v>1777</v>
      </c>
      <c r="C254" s="84">
        <v>2</v>
      </c>
      <c r="D254" s="123">
        <v>0.0024567928671232813</v>
      </c>
      <c r="E254" s="123">
        <v>1.6825795881478494</v>
      </c>
      <c r="F254" s="84" t="s">
        <v>1786</v>
      </c>
      <c r="G254" s="84" t="b">
        <v>0</v>
      </c>
      <c r="H254" s="84" t="b">
        <v>0</v>
      </c>
      <c r="I254" s="84" t="b">
        <v>0</v>
      </c>
      <c r="J254" s="84" t="b">
        <v>0</v>
      </c>
      <c r="K254" s="84" t="b">
        <v>0</v>
      </c>
      <c r="L254" s="84" t="b">
        <v>0</v>
      </c>
    </row>
    <row r="255" spans="1:12" ht="15">
      <c r="A255" s="84" t="s">
        <v>1777</v>
      </c>
      <c r="B255" s="84" t="s">
        <v>1778</v>
      </c>
      <c r="C255" s="84">
        <v>2</v>
      </c>
      <c r="D255" s="123">
        <v>0.0024567928671232813</v>
      </c>
      <c r="E255" s="123">
        <v>2.8129133566428557</v>
      </c>
      <c r="F255" s="84" t="s">
        <v>1786</v>
      </c>
      <c r="G255" s="84" t="b">
        <v>0</v>
      </c>
      <c r="H255" s="84" t="b">
        <v>0</v>
      </c>
      <c r="I255" s="84" t="b">
        <v>0</v>
      </c>
      <c r="J255" s="84" t="b">
        <v>0</v>
      </c>
      <c r="K255" s="84" t="b">
        <v>0</v>
      </c>
      <c r="L255" s="84" t="b">
        <v>0</v>
      </c>
    </row>
    <row r="256" spans="1:12" ht="15">
      <c r="A256" s="84" t="s">
        <v>1778</v>
      </c>
      <c r="B256" s="84" t="s">
        <v>1779</v>
      </c>
      <c r="C256" s="84">
        <v>2</v>
      </c>
      <c r="D256" s="123">
        <v>0.0024567928671232813</v>
      </c>
      <c r="E256" s="123">
        <v>2.8129133566428557</v>
      </c>
      <c r="F256" s="84" t="s">
        <v>1786</v>
      </c>
      <c r="G256" s="84" t="b">
        <v>0</v>
      </c>
      <c r="H256" s="84" t="b">
        <v>0</v>
      </c>
      <c r="I256" s="84" t="b">
        <v>0</v>
      </c>
      <c r="J256" s="84" t="b">
        <v>0</v>
      </c>
      <c r="K256" s="84" t="b">
        <v>0</v>
      </c>
      <c r="L256" s="84" t="b">
        <v>0</v>
      </c>
    </row>
    <row r="257" spans="1:12" ht="15">
      <c r="A257" s="84" t="s">
        <v>1781</v>
      </c>
      <c r="B257" s="84" t="s">
        <v>1719</v>
      </c>
      <c r="C257" s="84">
        <v>2</v>
      </c>
      <c r="D257" s="123">
        <v>0.0024567928671232813</v>
      </c>
      <c r="E257" s="123">
        <v>2.6368220975871743</v>
      </c>
      <c r="F257" s="84" t="s">
        <v>1786</v>
      </c>
      <c r="G257" s="84" t="b">
        <v>0</v>
      </c>
      <c r="H257" s="84" t="b">
        <v>1</v>
      </c>
      <c r="I257" s="84" t="b">
        <v>0</v>
      </c>
      <c r="J257" s="84" t="b">
        <v>0</v>
      </c>
      <c r="K257" s="84" t="b">
        <v>0</v>
      </c>
      <c r="L257" s="84" t="b">
        <v>0</v>
      </c>
    </row>
    <row r="258" spans="1:12" ht="15">
      <c r="A258" s="84" t="s">
        <v>1294</v>
      </c>
      <c r="B258" s="84" t="s">
        <v>1644</v>
      </c>
      <c r="C258" s="84">
        <v>2</v>
      </c>
      <c r="D258" s="123">
        <v>0.0024567928671232813</v>
      </c>
      <c r="E258" s="123">
        <v>0.929251921489238</v>
      </c>
      <c r="F258" s="84" t="s">
        <v>1786</v>
      </c>
      <c r="G258" s="84" t="b">
        <v>0</v>
      </c>
      <c r="H258" s="84" t="b">
        <v>0</v>
      </c>
      <c r="I258" s="84" t="b">
        <v>0</v>
      </c>
      <c r="J258" s="84" t="b">
        <v>0</v>
      </c>
      <c r="K258" s="84" t="b">
        <v>0</v>
      </c>
      <c r="L258" s="84" t="b">
        <v>0</v>
      </c>
    </row>
    <row r="259" spans="1:12" ht="15">
      <c r="A259" s="84" t="s">
        <v>266</v>
      </c>
      <c r="B259" s="84" t="s">
        <v>1645</v>
      </c>
      <c r="C259" s="84">
        <v>2</v>
      </c>
      <c r="D259" s="123">
        <v>0.0024567928671232813</v>
      </c>
      <c r="E259" s="123">
        <v>1.460730838531493</v>
      </c>
      <c r="F259" s="84" t="s">
        <v>1786</v>
      </c>
      <c r="G259" s="84" t="b">
        <v>0</v>
      </c>
      <c r="H259" s="84" t="b">
        <v>0</v>
      </c>
      <c r="I259" s="84" t="b">
        <v>0</v>
      </c>
      <c r="J259" s="84" t="b">
        <v>0</v>
      </c>
      <c r="K259" s="84" t="b">
        <v>0</v>
      </c>
      <c r="L259" s="84" t="b">
        <v>0</v>
      </c>
    </row>
    <row r="260" spans="1:12" ht="15">
      <c r="A260" s="84" t="s">
        <v>1645</v>
      </c>
      <c r="B260" s="84" t="s">
        <v>1782</v>
      </c>
      <c r="C260" s="84">
        <v>2</v>
      </c>
      <c r="D260" s="123">
        <v>0.0024567928671232813</v>
      </c>
      <c r="E260" s="123">
        <v>2.335792101923193</v>
      </c>
      <c r="F260" s="84" t="s">
        <v>1786</v>
      </c>
      <c r="G260" s="84" t="b">
        <v>0</v>
      </c>
      <c r="H260" s="84" t="b">
        <v>0</v>
      </c>
      <c r="I260" s="84" t="b">
        <v>0</v>
      </c>
      <c r="J260" s="84" t="b">
        <v>0</v>
      </c>
      <c r="K260" s="84" t="b">
        <v>0</v>
      </c>
      <c r="L260" s="84" t="b">
        <v>0</v>
      </c>
    </row>
    <row r="261" spans="1:12" ht="15">
      <c r="A261" s="84" t="s">
        <v>1782</v>
      </c>
      <c r="B261" s="84" t="s">
        <v>366</v>
      </c>
      <c r="C261" s="84">
        <v>2</v>
      </c>
      <c r="D261" s="123">
        <v>0.0024567928671232813</v>
      </c>
      <c r="E261" s="123">
        <v>1.8834944309285628</v>
      </c>
      <c r="F261" s="84" t="s">
        <v>1786</v>
      </c>
      <c r="G261" s="84" t="b">
        <v>0</v>
      </c>
      <c r="H261" s="84" t="b">
        <v>0</v>
      </c>
      <c r="I261" s="84" t="b">
        <v>0</v>
      </c>
      <c r="J261" s="84" t="b">
        <v>0</v>
      </c>
      <c r="K261" s="84" t="b">
        <v>0</v>
      </c>
      <c r="L261" s="84" t="b">
        <v>0</v>
      </c>
    </row>
    <row r="262" spans="1:12" ht="15">
      <c r="A262" s="84" t="s">
        <v>266</v>
      </c>
      <c r="B262" s="84" t="s">
        <v>1647</v>
      </c>
      <c r="C262" s="84">
        <v>5</v>
      </c>
      <c r="D262" s="123">
        <v>0.010607631236630093</v>
      </c>
      <c r="E262" s="123">
        <v>1.587336734507256</v>
      </c>
      <c r="F262" s="84" t="s">
        <v>1186</v>
      </c>
      <c r="G262" s="84" t="b">
        <v>0</v>
      </c>
      <c r="H262" s="84" t="b">
        <v>0</v>
      </c>
      <c r="I262" s="84" t="b">
        <v>0</v>
      </c>
      <c r="J262" s="84" t="b">
        <v>0</v>
      </c>
      <c r="K262" s="84" t="b">
        <v>0</v>
      </c>
      <c r="L262" s="84" t="b">
        <v>0</v>
      </c>
    </row>
    <row r="263" spans="1:12" ht="15">
      <c r="A263" s="84" t="s">
        <v>1647</v>
      </c>
      <c r="B263" s="84" t="s">
        <v>1317</v>
      </c>
      <c r="C263" s="84">
        <v>5</v>
      </c>
      <c r="D263" s="123">
        <v>0.010607631236630093</v>
      </c>
      <c r="E263" s="123">
        <v>1.842609239610562</v>
      </c>
      <c r="F263" s="84" t="s">
        <v>1186</v>
      </c>
      <c r="G263" s="84" t="b">
        <v>0</v>
      </c>
      <c r="H263" s="84" t="b">
        <v>0</v>
      </c>
      <c r="I263" s="84" t="b">
        <v>0</v>
      </c>
      <c r="J263" s="84" t="b">
        <v>0</v>
      </c>
      <c r="K263" s="84" t="b">
        <v>0</v>
      </c>
      <c r="L263" s="84" t="b">
        <v>0</v>
      </c>
    </row>
    <row r="264" spans="1:12" ht="15">
      <c r="A264" s="84" t="s">
        <v>1317</v>
      </c>
      <c r="B264" s="84" t="s">
        <v>1648</v>
      </c>
      <c r="C264" s="84">
        <v>5</v>
      </c>
      <c r="D264" s="123">
        <v>0.010607631236630093</v>
      </c>
      <c r="E264" s="123">
        <v>1.842609239610562</v>
      </c>
      <c r="F264" s="84" t="s">
        <v>1186</v>
      </c>
      <c r="G264" s="84" t="b">
        <v>0</v>
      </c>
      <c r="H264" s="84" t="b">
        <v>0</v>
      </c>
      <c r="I264" s="84" t="b">
        <v>0</v>
      </c>
      <c r="J264" s="84" t="b">
        <v>0</v>
      </c>
      <c r="K264" s="84" t="b">
        <v>0</v>
      </c>
      <c r="L264" s="84" t="b">
        <v>0</v>
      </c>
    </row>
    <row r="265" spans="1:12" ht="15">
      <c r="A265" s="84" t="s">
        <v>1648</v>
      </c>
      <c r="B265" s="84" t="s">
        <v>1294</v>
      </c>
      <c r="C265" s="84">
        <v>5</v>
      </c>
      <c r="D265" s="123">
        <v>0.010607631236630093</v>
      </c>
      <c r="E265" s="123">
        <v>1.462397997898956</v>
      </c>
      <c r="F265" s="84" t="s">
        <v>1186</v>
      </c>
      <c r="G265" s="84" t="b">
        <v>0</v>
      </c>
      <c r="H265" s="84" t="b">
        <v>0</v>
      </c>
      <c r="I265" s="84" t="b">
        <v>0</v>
      </c>
      <c r="J265" s="84" t="b">
        <v>0</v>
      </c>
      <c r="K265" s="84" t="b">
        <v>0</v>
      </c>
      <c r="L265" s="84" t="b">
        <v>0</v>
      </c>
    </row>
    <row r="266" spans="1:12" ht="15">
      <c r="A266" s="84" t="s">
        <v>1294</v>
      </c>
      <c r="B266" s="84" t="s">
        <v>1649</v>
      </c>
      <c r="C266" s="84">
        <v>5</v>
      </c>
      <c r="D266" s="123">
        <v>0.010607631236630093</v>
      </c>
      <c r="E266" s="123">
        <v>1.462397997898956</v>
      </c>
      <c r="F266" s="84" t="s">
        <v>1186</v>
      </c>
      <c r="G266" s="84" t="b">
        <v>0</v>
      </c>
      <c r="H266" s="84" t="b">
        <v>0</v>
      </c>
      <c r="I266" s="84" t="b">
        <v>0</v>
      </c>
      <c r="J266" s="84" t="b">
        <v>0</v>
      </c>
      <c r="K266" s="84" t="b">
        <v>0</v>
      </c>
      <c r="L266" s="84" t="b">
        <v>0</v>
      </c>
    </row>
    <row r="267" spans="1:12" ht="15">
      <c r="A267" s="84" t="s">
        <v>1649</v>
      </c>
      <c r="B267" s="84" t="s">
        <v>1650</v>
      </c>
      <c r="C267" s="84">
        <v>5</v>
      </c>
      <c r="D267" s="123">
        <v>0.010607631236630093</v>
      </c>
      <c r="E267" s="123">
        <v>1.842609239610562</v>
      </c>
      <c r="F267" s="84" t="s">
        <v>1186</v>
      </c>
      <c r="G267" s="84" t="b">
        <v>0</v>
      </c>
      <c r="H267" s="84" t="b">
        <v>0</v>
      </c>
      <c r="I267" s="84" t="b">
        <v>0</v>
      </c>
      <c r="J267" s="84" t="b">
        <v>0</v>
      </c>
      <c r="K267" s="84" t="b">
        <v>0</v>
      </c>
      <c r="L267" s="84" t="b">
        <v>0</v>
      </c>
    </row>
    <row r="268" spans="1:12" ht="15">
      <c r="A268" s="84" t="s">
        <v>1650</v>
      </c>
      <c r="B268" s="84" t="s">
        <v>1651</v>
      </c>
      <c r="C268" s="84">
        <v>5</v>
      </c>
      <c r="D268" s="123">
        <v>0.010607631236630093</v>
      </c>
      <c r="E268" s="123">
        <v>1.842609239610562</v>
      </c>
      <c r="F268" s="84" t="s">
        <v>1186</v>
      </c>
      <c r="G268" s="84" t="b">
        <v>0</v>
      </c>
      <c r="H268" s="84" t="b">
        <v>0</v>
      </c>
      <c r="I268" s="84" t="b">
        <v>0</v>
      </c>
      <c r="J268" s="84" t="b">
        <v>0</v>
      </c>
      <c r="K268" s="84" t="b">
        <v>0</v>
      </c>
      <c r="L268" s="84" t="b">
        <v>0</v>
      </c>
    </row>
    <row r="269" spans="1:12" ht="15">
      <c r="A269" s="84" t="s">
        <v>1651</v>
      </c>
      <c r="B269" s="84" t="s">
        <v>1652</v>
      </c>
      <c r="C269" s="84">
        <v>5</v>
      </c>
      <c r="D269" s="123">
        <v>0.010607631236630093</v>
      </c>
      <c r="E269" s="123">
        <v>1.842609239610562</v>
      </c>
      <c r="F269" s="84" t="s">
        <v>1186</v>
      </c>
      <c r="G269" s="84" t="b">
        <v>0</v>
      </c>
      <c r="H269" s="84" t="b">
        <v>0</v>
      </c>
      <c r="I269" s="84" t="b">
        <v>0</v>
      </c>
      <c r="J269" s="84" t="b">
        <v>0</v>
      </c>
      <c r="K269" s="84" t="b">
        <v>1</v>
      </c>
      <c r="L269" s="84" t="b">
        <v>0</v>
      </c>
    </row>
    <row r="270" spans="1:12" ht="15">
      <c r="A270" s="84" t="s">
        <v>1652</v>
      </c>
      <c r="B270" s="84" t="s">
        <v>1653</v>
      </c>
      <c r="C270" s="84">
        <v>5</v>
      </c>
      <c r="D270" s="123">
        <v>0.010607631236630093</v>
      </c>
      <c r="E270" s="123">
        <v>1.842609239610562</v>
      </c>
      <c r="F270" s="84" t="s">
        <v>1186</v>
      </c>
      <c r="G270" s="84" t="b">
        <v>0</v>
      </c>
      <c r="H270" s="84" t="b">
        <v>1</v>
      </c>
      <c r="I270" s="84" t="b">
        <v>0</v>
      </c>
      <c r="J270" s="84" t="b">
        <v>0</v>
      </c>
      <c r="K270" s="84" t="b">
        <v>0</v>
      </c>
      <c r="L270" s="84" t="b">
        <v>0</v>
      </c>
    </row>
    <row r="271" spans="1:12" ht="15">
      <c r="A271" s="84" t="s">
        <v>1653</v>
      </c>
      <c r="B271" s="84" t="s">
        <v>1654</v>
      </c>
      <c r="C271" s="84">
        <v>5</v>
      </c>
      <c r="D271" s="123">
        <v>0.010607631236630093</v>
      </c>
      <c r="E271" s="123">
        <v>1.842609239610562</v>
      </c>
      <c r="F271" s="84" t="s">
        <v>1186</v>
      </c>
      <c r="G271" s="84" t="b">
        <v>0</v>
      </c>
      <c r="H271" s="84" t="b">
        <v>0</v>
      </c>
      <c r="I271" s="84" t="b">
        <v>0</v>
      </c>
      <c r="J271" s="84" t="b">
        <v>0</v>
      </c>
      <c r="K271" s="84" t="b">
        <v>0</v>
      </c>
      <c r="L271" s="84" t="b">
        <v>0</v>
      </c>
    </row>
    <row r="272" spans="1:12" ht="15">
      <c r="A272" s="84" t="s">
        <v>1298</v>
      </c>
      <c r="B272" s="84" t="s">
        <v>1634</v>
      </c>
      <c r="C272" s="84">
        <v>4</v>
      </c>
      <c r="D272" s="123">
        <v>0.01267494718585184</v>
      </c>
      <c r="E272" s="123">
        <v>1.7634279935629373</v>
      </c>
      <c r="F272" s="84" t="s">
        <v>1186</v>
      </c>
      <c r="G272" s="84" t="b">
        <v>0</v>
      </c>
      <c r="H272" s="84" t="b">
        <v>0</v>
      </c>
      <c r="I272" s="84" t="b">
        <v>0</v>
      </c>
      <c r="J272" s="84" t="b">
        <v>0</v>
      </c>
      <c r="K272" s="84" t="b">
        <v>0</v>
      </c>
      <c r="L272" s="84" t="b">
        <v>0</v>
      </c>
    </row>
    <row r="273" spans="1:12" ht="15">
      <c r="A273" s="84" t="s">
        <v>1634</v>
      </c>
      <c r="B273" s="84" t="s">
        <v>1295</v>
      </c>
      <c r="C273" s="84">
        <v>4</v>
      </c>
      <c r="D273" s="123">
        <v>0.01267494718585184</v>
      </c>
      <c r="E273" s="123">
        <v>1.6384892569546374</v>
      </c>
      <c r="F273" s="84" t="s">
        <v>1186</v>
      </c>
      <c r="G273" s="84" t="b">
        <v>0</v>
      </c>
      <c r="H273" s="84" t="b">
        <v>0</v>
      </c>
      <c r="I273" s="84" t="b">
        <v>0</v>
      </c>
      <c r="J273" s="84" t="b">
        <v>0</v>
      </c>
      <c r="K273" s="84" t="b">
        <v>0</v>
      </c>
      <c r="L273" s="84" t="b">
        <v>0</v>
      </c>
    </row>
    <row r="274" spans="1:12" ht="15">
      <c r="A274" s="84" t="s">
        <v>1295</v>
      </c>
      <c r="B274" s="84" t="s">
        <v>1294</v>
      </c>
      <c r="C274" s="84">
        <v>4</v>
      </c>
      <c r="D274" s="123">
        <v>0.00950621038938888</v>
      </c>
      <c r="E274" s="123">
        <v>1.161368002234975</v>
      </c>
      <c r="F274" s="84" t="s">
        <v>1186</v>
      </c>
      <c r="G274" s="84" t="b">
        <v>0</v>
      </c>
      <c r="H274" s="84" t="b">
        <v>0</v>
      </c>
      <c r="I274" s="84" t="b">
        <v>0</v>
      </c>
      <c r="J274" s="84" t="b">
        <v>0</v>
      </c>
      <c r="K274" s="84" t="b">
        <v>0</v>
      </c>
      <c r="L274" s="84" t="b">
        <v>0</v>
      </c>
    </row>
    <row r="275" spans="1:12" ht="15">
      <c r="A275" s="84" t="s">
        <v>237</v>
      </c>
      <c r="B275" s="84" t="s">
        <v>266</v>
      </c>
      <c r="C275" s="84">
        <v>4</v>
      </c>
      <c r="D275" s="123">
        <v>0.00950621038938888</v>
      </c>
      <c r="E275" s="123">
        <v>1.587336734507256</v>
      </c>
      <c r="F275" s="84" t="s">
        <v>1186</v>
      </c>
      <c r="G275" s="84" t="b">
        <v>0</v>
      </c>
      <c r="H275" s="84" t="b">
        <v>0</v>
      </c>
      <c r="I275" s="84" t="b">
        <v>0</v>
      </c>
      <c r="J275" s="84" t="b">
        <v>0</v>
      </c>
      <c r="K275" s="84" t="b">
        <v>0</v>
      </c>
      <c r="L275" s="84" t="b">
        <v>0</v>
      </c>
    </row>
    <row r="276" spans="1:12" ht="15">
      <c r="A276" s="84" t="s">
        <v>1636</v>
      </c>
      <c r="B276" s="84" t="s">
        <v>1720</v>
      </c>
      <c r="C276" s="84">
        <v>3</v>
      </c>
      <c r="D276" s="123">
        <v>0.008116016238949291</v>
      </c>
      <c r="E276" s="123">
        <v>2.0644579892269186</v>
      </c>
      <c r="F276" s="84" t="s">
        <v>1186</v>
      </c>
      <c r="G276" s="84" t="b">
        <v>0</v>
      </c>
      <c r="H276" s="84" t="b">
        <v>0</v>
      </c>
      <c r="I276" s="84" t="b">
        <v>0</v>
      </c>
      <c r="J276" s="84" t="b">
        <v>0</v>
      </c>
      <c r="K276" s="84" t="b">
        <v>0</v>
      </c>
      <c r="L276" s="84" t="b">
        <v>0</v>
      </c>
    </row>
    <row r="277" spans="1:12" ht="15">
      <c r="A277" s="84" t="s">
        <v>1720</v>
      </c>
      <c r="B277" s="84" t="s">
        <v>1684</v>
      </c>
      <c r="C277" s="84">
        <v>3</v>
      </c>
      <c r="D277" s="123">
        <v>0.008116016238949291</v>
      </c>
      <c r="E277" s="123">
        <v>2.0644579892269186</v>
      </c>
      <c r="F277" s="84" t="s">
        <v>1186</v>
      </c>
      <c r="G277" s="84" t="b">
        <v>0</v>
      </c>
      <c r="H277" s="84" t="b">
        <v>0</v>
      </c>
      <c r="I277" s="84" t="b">
        <v>0</v>
      </c>
      <c r="J277" s="84" t="b">
        <v>0</v>
      </c>
      <c r="K277" s="84" t="b">
        <v>0</v>
      </c>
      <c r="L277" s="84" t="b">
        <v>0</v>
      </c>
    </row>
    <row r="278" spans="1:12" ht="15">
      <c r="A278" s="84" t="s">
        <v>1294</v>
      </c>
      <c r="B278" s="84" t="s">
        <v>1298</v>
      </c>
      <c r="C278" s="84">
        <v>2</v>
      </c>
      <c r="D278" s="123">
        <v>0.00633747359292592</v>
      </c>
      <c r="E278" s="123">
        <v>1.0644579892269186</v>
      </c>
      <c r="F278" s="84" t="s">
        <v>1186</v>
      </c>
      <c r="G278" s="84" t="b">
        <v>0</v>
      </c>
      <c r="H278" s="84" t="b">
        <v>0</v>
      </c>
      <c r="I278" s="84" t="b">
        <v>0</v>
      </c>
      <c r="J278" s="84" t="b">
        <v>0</v>
      </c>
      <c r="K278" s="84" t="b">
        <v>0</v>
      </c>
      <c r="L278" s="84" t="b">
        <v>0</v>
      </c>
    </row>
    <row r="279" spans="1:12" ht="15">
      <c r="A279" s="84" t="s">
        <v>1295</v>
      </c>
      <c r="B279" s="84" t="s">
        <v>1777</v>
      </c>
      <c r="C279" s="84">
        <v>2</v>
      </c>
      <c r="D279" s="123">
        <v>0.00633747359292592</v>
      </c>
      <c r="E279" s="123">
        <v>1.6384892569546374</v>
      </c>
      <c r="F279" s="84" t="s">
        <v>1186</v>
      </c>
      <c r="G279" s="84" t="b">
        <v>0</v>
      </c>
      <c r="H279" s="84" t="b">
        <v>0</v>
      </c>
      <c r="I279" s="84" t="b">
        <v>0</v>
      </c>
      <c r="J279" s="84" t="b">
        <v>0</v>
      </c>
      <c r="K279" s="84" t="b">
        <v>0</v>
      </c>
      <c r="L279" s="84" t="b">
        <v>0</v>
      </c>
    </row>
    <row r="280" spans="1:12" ht="15">
      <c r="A280" s="84" t="s">
        <v>1777</v>
      </c>
      <c r="B280" s="84" t="s">
        <v>1778</v>
      </c>
      <c r="C280" s="84">
        <v>2</v>
      </c>
      <c r="D280" s="123">
        <v>0.00633747359292592</v>
      </c>
      <c r="E280" s="123">
        <v>2.2405492482826</v>
      </c>
      <c r="F280" s="84" t="s">
        <v>1186</v>
      </c>
      <c r="G280" s="84" t="b">
        <v>0</v>
      </c>
      <c r="H280" s="84" t="b">
        <v>0</v>
      </c>
      <c r="I280" s="84" t="b">
        <v>0</v>
      </c>
      <c r="J280" s="84" t="b">
        <v>0</v>
      </c>
      <c r="K280" s="84" t="b">
        <v>0</v>
      </c>
      <c r="L280" s="84" t="b">
        <v>0</v>
      </c>
    </row>
    <row r="281" spans="1:12" ht="15">
      <c r="A281" s="84" t="s">
        <v>1778</v>
      </c>
      <c r="B281" s="84" t="s">
        <v>1779</v>
      </c>
      <c r="C281" s="84">
        <v>2</v>
      </c>
      <c r="D281" s="123">
        <v>0.00633747359292592</v>
      </c>
      <c r="E281" s="123">
        <v>2.2405492482826</v>
      </c>
      <c r="F281" s="84" t="s">
        <v>1186</v>
      </c>
      <c r="G281" s="84" t="b">
        <v>0</v>
      </c>
      <c r="H281" s="84" t="b">
        <v>0</v>
      </c>
      <c r="I281" s="84" t="b">
        <v>0</v>
      </c>
      <c r="J281" s="84" t="b">
        <v>0</v>
      </c>
      <c r="K281" s="84" t="b">
        <v>0</v>
      </c>
      <c r="L281" s="84" t="b">
        <v>0</v>
      </c>
    </row>
    <row r="282" spans="1:12" ht="15">
      <c r="A282" s="84" t="s">
        <v>1684</v>
      </c>
      <c r="B282" s="84" t="s">
        <v>1293</v>
      </c>
      <c r="C282" s="84">
        <v>2</v>
      </c>
      <c r="D282" s="123">
        <v>0.00633747359292592</v>
      </c>
      <c r="E282" s="123">
        <v>1.0037601488733068</v>
      </c>
      <c r="F282" s="84" t="s">
        <v>1186</v>
      </c>
      <c r="G282" s="84" t="b">
        <v>0</v>
      </c>
      <c r="H282" s="84" t="b">
        <v>0</v>
      </c>
      <c r="I282" s="84" t="b">
        <v>0</v>
      </c>
      <c r="J282" s="84" t="b">
        <v>0</v>
      </c>
      <c r="K282" s="84" t="b">
        <v>0</v>
      </c>
      <c r="L282" s="84" t="b">
        <v>0</v>
      </c>
    </row>
    <row r="283" spans="1:12" ht="15">
      <c r="A283" s="84" t="s">
        <v>1294</v>
      </c>
      <c r="B283" s="84" t="s">
        <v>1334</v>
      </c>
      <c r="C283" s="84">
        <v>2</v>
      </c>
      <c r="D283" s="123">
        <v>0.00633747359292592</v>
      </c>
      <c r="E283" s="123">
        <v>1.161368002234975</v>
      </c>
      <c r="F283" s="84" t="s">
        <v>1186</v>
      </c>
      <c r="G283" s="84" t="b">
        <v>0</v>
      </c>
      <c r="H283" s="84" t="b">
        <v>0</v>
      </c>
      <c r="I283" s="84" t="b">
        <v>0</v>
      </c>
      <c r="J283" s="84" t="b">
        <v>0</v>
      </c>
      <c r="K283" s="84" t="b">
        <v>0</v>
      </c>
      <c r="L283" s="84" t="b">
        <v>0</v>
      </c>
    </row>
    <row r="284" spans="1:12" ht="15">
      <c r="A284" s="84" t="s">
        <v>1719</v>
      </c>
      <c r="B284" s="84" t="s">
        <v>1294</v>
      </c>
      <c r="C284" s="84">
        <v>2</v>
      </c>
      <c r="D284" s="123">
        <v>0.00633747359292592</v>
      </c>
      <c r="E284" s="123">
        <v>1.462397997898956</v>
      </c>
      <c r="F284" s="84" t="s">
        <v>1186</v>
      </c>
      <c r="G284" s="84" t="b">
        <v>0</v>
      </c>
      <c r="H284" s="84" t="b">
        <v>0</v>
      </c>
      <c r="I284" s="84" t="b">
        <v>0</v>
      </c>
      <c r="J284" s="84" t="b">
        <v>0</v>
      </c>
      <c r="K284" s="84" t="b">
        <v>0</v>
      </c>
      <c r="L284" s="84" t="b">
        <v>0</v>
      </c>
    </row>
    <row r="285" spans="1:12" ht="15">
      <c r="A285" s="84" t="s">
        <v>1293</v>
      </c>
      <c r="B285" s="84" t="s">
        <v>1717</v>
      </c>
      <c r="C285" s="84">
        <v>2</v>
      </c>
      <c r="D285" s="123">
        <v>0.00633747359292592</v>
      </c>
      <c r="E285" s="123">
        <v>1.286306738843275</v>
      </c>
      <c r="F285" s="84" t="s">
        <v>1186</v>
      </c>
      <c r="G285" s="84" t="b">
        <v>0</v>
      </c>
      <c r="H285" s="84" t="b">
        <v>0</v>
      </c>
      <c r="I285" s="84" t="b">
        <v>0</v>
      </c>
      <c r="J285" s="84" t="b">
        <v>0</v>
      </c>
      <c r="K285" s="84" t="b">
        <v>0</v>
      </c>
      <c r="L285" s="84" t="b">
        <v>0</v>
      </c>
    </row>
    <row r="286" spans="1:12" ht="15">
      <c r="A286" s="84" t="s">
        <v>266</v>
      </c>
      <c r="B286" s="84" t="s">
        <v>1711</v>
      </c>
      <c r="C286" s="84">
        <v>2</v>
      </c>
      <c r="D286" s="123">
        <v>0.00633747359292592</v>
      </c>
      <c r="E286" s="123">
        <v>1.587336734507256</v>
      </c>
      <c r="F286" s="84" t="s">
        <v>1186</v>
      </c>
      <c r="G286" s="84" t="b">
        <v>0</v>
      </c>
      <c r="H286" s="84" t="b">
        <v>0</v>
      </c>
      <c r="I286" s="84" t="b">
        <v>0</v>
      </c>
      <c r="J286" s="84" t="b">
        <v>0</v>
      </c>
      <c r="K286" s="84" t="b">
        <v>0</v>
      </c>
      <c r="L286" s="84" t="b">
        <v>0</v>
      </c>
    </row>
    <row r="287" spans="1:12" ht="15">
      <c r="A287" s="84" t="s">
        <v>1711</v>
      </c>
      <c r="B287" s="84" t="s">
        <v>1293</v>
      </c>
      <c r="C287" s="84">
        <v>2</v>
      </c>
      <c r="D287" s="123">
        <v>0.00633747359292592</v>
      </c>
      <c r="E287" s="123">
        <v>1.1798514079289881</v>
      </c>
      <c r="F287" s="84" t="s">
        <v>1186</v>
      </c>
      <c r="G287" s="84" t="b">
        <v>0</v>
      </c>
      <c r="H287" s="84" t="b">
        <v>0</v>
      </c>
      <c r="I287" s="84" t="b">
        <v>0</v>
      </c>
      <c r="J287" s="84" t="b">
        <v>0</v>
      </c>
      <c r="K287" s="84" t="b">
        <v>0</v>
      </c>
      <c r="L287" s="84" t="b">
        <v>0</v>
      </c>
    </row>
    <row r="288" spans="1:12" ht="15">
      <c r="A288" s="84" t="s">
        <v>1293</v>
      </c>
      <c r="B288" s="84" t="s">
        <v>1712</v>
      </c>
      <c r="C288" s="84">
        <v>2</v>
      </c>
      <c r="D288" s="123">
        <v>0.00633747359292592</v>
      </c>
      <c r="E288" s="123">
        <v>1.462397997898956</v>
      </c>
      <c r="F288" s="84" t="s">
        <v>1186</v>
      </c>
      <c r="G288" s="84" t="b">
        <v>0</v>
      </c>
      <c r="H288" s="84" t="b">
        <v>0</v>
      </c>
      <c r="I288" s="84" t="b">
        <v>0</v>
      </c>
      <c r="J288" s="84" t="b">
        <v>0</v>
      </c>
      <c r="K288" s="84" t="b">
        <v>0</v>
      </c>
      <c r="L288" s="84" t="b">
        <v>0</v>
      </c>
    </row>
    <row r="289" spans="1:12" ht="15">
      <c r="A289" s="84" t="s">
        <v>1712</v>
      </c>
      <c r="B289" s="84" t="s">
        <v>1673</v>
      </c>
      <c r="C289" s="84">
        <v>2</v>
      </c>
      <c r="D289" s="123">
        <v>0.00633747359292592</v>
      </c>
      <c r="E289" s="123">
        <v>2.2405492482826</v>
      </c>
      <c r="F289" s="84" t="s">
        <v>1186</v>
      </c>
      <c r="G289" s="84" t="b">
        <v>0</v>
      </c>
      <c r="H289" s="84" t="b">
        <v>0</v>
      </c>
      <c r="I289" s="84" t="b">
        <v>0</v>
      </c>
      <c r="J289" s="84" t="b">
        <v>0</v>
      </c>
      <c r="K289" s="84" t="b">
        <v>0</v>
      </c>
      <c r="L289" s="84" t="b">
        <v>0</v>
      </c>
    </row>
    <row r="290" spans="1:12" ht="15">
      <c r="A290" s="84" t="s">
        <v>1673</v>
      </c>
      <c r="B290" s="84" t="s">
        <v>1713</v>
      </c>
      <c r="C290" s="84">
        <v>2</v>
      </c>
      <c r="D290" s="123">
        <v>0.00633747359292592</v>
      </c>
      <c r="E290" s="123">
        <v>2.2405492482826</v>
      </c>
      <c r="F290" s="84" t="s">
        <v>1186</v>
      </c>
      <c r="G290" s="84" t="b">
        <v>0</v>
      </c>
      <c r="H290" s="84" t="b">
        <v>0</v>
      </c>
      <c r="I290" s="84" t="b">
        <v>0</v>
      </c>
      <c r="J290" s="84" t="b">
        <v>0</v>
      </c>
      <c r="K290" s="84" t="b">
        <v>0</v>
      </c>
      <c r="L290" s="84" t="b">
        <v>0</v>
      </c>
    </row>
    <row r="291" spans="1:12" ht="15">
      <c r="A291" s="84" t="s">
        <v>1713</v>
      </c>
      <c r="B291" s="84" t="s">
        <v>366</v>
      </c>
      <c r="C291" s="84">
        <v>2</v>
      </c>
      <c r="D291" s="123">
        <v>0.00633747359292592</v>
      </c>
      <c r="E291" s="123">
        <v>1.7634279935629373</v>
      </c>
      <c r="F291" s="84" t="s">
        <v>1186</v>
      </c>
      <c r="G291" s="84" t="b">
        <v>0</v>
      </c>
      <c r="H291" s="84" t="b">
        <v>0</v>
      </c>
      <c r="I291" s="84" t="b">
        <v>0</v>
      </c>
      <c r="J291" s="84" t="b">
        <v>0</v>
      </c>
      <c r="K291" s="84" t="b">
        <v>0</v>
      </c>
      <c r="L291" s="84" t="b">
        <v>0</v>
      </c>
    </row>
    <row r="292" spans="1:12" ht="15">
      <c r="A292" s="84" t="s">
        <v>366</v>
      </c>
      <c r="B292" s="84" t="s">
        <v>1301</v>
      </c>
      <c r="C292" s="84">
        <v>2</v>
      </c>
      <c r="D292" s="123">
        <v>0.00633747359292592</v>
      </c>
      <c r="E292" s="123">
        <v>1.587336734507256</v>
      </c>
      <c r="F292" s="84" t="s">
        <v>1186</v>
      </c>
      <c r="G292" s="84" t="b">
        <v>0</v>
      </c>
      <c r="H292" s="84" t="b">
        <v>0</v>
      </c>
      <c r="I292" s="84" t="b">
        <v>0</v>
      </c>
      <c r="J292" s="84" t="b">
        <v>0</v>
      </c>
      <c r="K292" s="84" t="b">
        <v>0</v>
      </c>
      <c r="L292" s="84" t="b">
        <v>0</v>
      </c>
    </row>
    <row r="293" spans="1:12" ht="15">
      <c r="A293" s="84" t="s">
        <v>1301</v>
      </c>
      <c r="B293" s="84" t="s">
        <v>1674</v>
      </c>
      <c r="C293" s="84">
        <v>2</v>
      </c>
      <c r="D293" s="123">
        <v>0.00633747359292592</v>
      </c>
      <c r="E293" s="123">
        <v>2.0644579892269186</v>
      </c>
      <c r="F293" s="84" t="s">
        <v>1186</v>
      </c>
      <c r="G293" s="84" t="b">
        <v>0</v>
      </c>
      <c r="H293" s="84" t="b">
        <v>0</v>
      </c>
      <c r="I293" s="84" t="b">
        <v>0</v>
      </c>
      <c r="J293" s="84" t="b">
        <v>0</v>
      </c>
      <c r="K293" s="84" t="b">
        <v>1</v>
      </c>
      <c r="L293" s="84" t="b">
        <v>0</v>
      </c>
    </row>
    <row r="294" spans="1:12" ht="15">
      <c r="A294" s="84" t="s">
        <v>1768</v>
      </c>
      <c r="B294" s="84" t="s">
        <v>1769</v>
      </c>
      <c r="C294" s="84">
        <v>2</v>
      </c>
      <c r="D294" s="123">
        <v>0.00633747359292592</v>
      </c>
      <c r="E294" s="123">
        <v>2.2405492482826</v>
      </c>
      <c r="F294" s="84" t="s">
        <v>1186</v>
      </c>
      <c r="G294" s="84" t="b">
        <v>1</v>
      </c>
      <c r="H294" s="84" t="b">
        <v>0</v>
      </c>
      <c r="I294" s="84" t="b">
        <v>0</v>
      </c>
      <c r="J294" s="84" t="b">
        <v>0</v>
      </c>
      <c r="K294" s="84" t="b">
        <v>0</v>
      </c>
      <c r="L294" s="84" t="b">
        <v>0</v>
      </c>
    </row>
    <row r="295" spans="1:12" ht="15">
      <c r="A295" s="84" t="s">
        <v>1769</v>
      </c>
      <c r="B295" s="84" t="s">
        <v>247</v>
      </c>
      <c r="C295" s="84">
        <v>2</v>
      </c>
      <c r="D295" s="123">
        <v>0.00633747359292592</v>
      </c>
      <c r="E295" s="123">
        <v>1.9395192526186185</v>
      </c>
      <c r="F295" s="84" t="s">
        <v>1186</v>
      </c>
      <c r="G295" s="84" t="b">
        <v>0</v>
      </c>
      <c r="H295" s="84" t="b">
        <v>0</v>
      </c>
      <c r="I295" s="84" t="b">
        <v>0</v>
      </c>
      <c r="J295" s="84" t="b">
        <v>0</v>
      </c>
      <c r="K295" s="84" t="b">
        <v>0</v>
      </c>
      <c r="L295" s="84" t="b">
        <v>0</v>
      </c>
    </row>
    <row r="296" spans="1:12" ht="15">
      <c r="A296" s="84" t="s">
        <v>247</v>
      </c>
      <c r="B296" s="84" t="s">
        <v>1770</v>
      </c>
      <c r="C296" s="84">
        <v>2</v>
      </c>
      <c r="D296" s="123">
        <v>0.00633747359292592</v>
      </c>
      <c r="E296" s="123">
        <v>1.7634279935629373</v>
      </c>
      <c r="F296" s="84" t="s">
        <v>1186</v>
      </c>
      <c r="G296" s="84" t="b">
        <v>0</v>
      </c>
      <c r="H296" s="84" t="b">
        <v>0</v>
      </c>
      <c r="I296" s="84" t="b">
        <v>0</v>
      </c>
      <c r="J296" s="84" t="b">
        <v>0</v>
      </c>
      <c r="K296" s="84" t="b">
        <v>0</v>
      </c>
      <c r="L296" s="84" t="b">
        <v>0</v>
      </c>
    </row>
    <row r="297" spans="1:12" ht="15">
      <c r="A297" s="84" t="s">
        <v>1770</v>
      </c>
      <c r="B297" s="84" t="s">
        <v>1296</v>
      </c>
      <c r="C297" s="84">
        <v>2</v>
      </c>
      <c r="D297" s="123">
        <v>0.00633747359292592</v>
      </c>
      <c r="E297" s="123">
        <v>1.6384892569546374</v>
      </c>
      <c r="F297" s="84" t="s">
        <v>1186</v>
      </c>
      <c r="G297" s="84" t="b">
        <v>0</v>
      </c>
      <c r="H297" s="84" t="b">
        <v>0</v>
      </c>
      <c r="I297" s="84" t="b">
        <v>0</v>
      </c>
      <c r="J297" s="84" t="b">
        <v>1</v>
      </c>
      <c r="K297" s="84" t="b">
        <v>0</v>
      </c>
      <c r="L297" s="84" t="b">
        <v>0</v>
      </c>
    </row>
    <row r="298" spans="1:12" ht="15">
      <c r="A298" s="84" t="s">
        <v>1296</v>
      </c>
      <c r="B298" s="84" t="s">
        <v>1771</v>
      </c>
      <c r="C298" s="84">
        <v>2</v>
      </c>
      <c r="D298" s="123">
        <v>0.00633747359292592</v>
      </c>
      <c r="E298" s="123">
        <v>1.6384892569546374</v>
      </c>
      <c r="F298" s="84" t="s">
        <v>1186</v>
      </c>
      <c r="G298" s="84" t="b">
        <v>1</v>
      </c>
      <c r="H298" s="84" t="b">
        <v>0</v>
      </c>
      <c r="I298" s="84" t="b">
        <v>0</v>
      </c>
      <c r="J298" s="84" t="b">
        <v>0</v>
      </c>
      <c r="K298" s="84" t="b">
        <v>0</v>
      </c>
      <c r="L298" s="84" t="b">
        <v>0</v>
      </c>
    </row>
    <row r="299" spans="1:12" ht="15">
      <c r="A299" s="84" t="s">
        <v>1771</v>
      </c>
      <c r="B299" s="84" t="s">
        <v>1683</v>
      </c>
      <c r="C299" s="84">
        <v>2</v>
      </c>
      <c r="D299" s="123">
        <v>0.00633747359292592</v>
      </c>
      <c r="E299" s="123">
        <v>2.0644579892269186</v>
      </c>
      <c r="F299" s="84" t="s">
        <v>1186</v>
      </c>
      <c r="G299" s="84" t="b">
        <v>0</v>
      </c>
      <c r="H299" s="84" t="b">
        <v>0</v>
      </c>
      <c r="I299" s="84" t="b">
        <v>0</v>
      </c>
      <c r="J299" s="84" t="b">
        <v>0</v>
      </c>
      <c r="K299" s="84" t="b">
        <v>0</v>
      </c>
      <c r="L299" s="84" t="b">
        <v>0</v>
      </c>
    </row>
    <row r="300" spans="1:12" ht="15">
      <c r="A300" s="84" t="s">
        <v>1683</v>
      </c>
      <c r="B300" s="84" t="s">
        <v>1293</v>
      </c>
      <c r="C300" s="84">
        <v>2</v>
      </c>
      <c r="D300" s="123">
        <v>0.00633747359292592</v>
      </c>
      <c r="E300" s="123">
        <v>1.0037601488733068</v>
      </c>
      <c r="F300" s="84" t="s">
        <v>1186</v>
      </c>
      <c r="G300" s="84" t="b">
        <v>0</v>
      </c>
      <c r="H300" s="84" t="b">
        <v>0</v>
      </c>
      <c r="I300" s="84" t="b">
        <v>0</v>
      </c>
      <c r="J300" s="84" t="b">
        <v>0</v>
      </c>
      <c r="K300" s="84" t="b">
        <v>0</v>
      </c>
      <c r="L300" s="84" t="b">
        <v>0</v>
      </c>
    </row>
    <row r="301" spans="1:12" ht="15">
      <c r="A301" s="84" t="s">
        <v>1293</v>
      </c>
      <c r="B301" s="84" t="s">
        <v>1772</v>
      </c>
      <c r="C301" s="84">
        <v>2</v>
      </c>
      <c r="D301" s="123">
        <v>0.00633747359292592</v>
      </c>
      <c r="E301" s="123">
        <v>1.462397997898956</v>
      </c>
      <c r="F301" s="84" t="s">
        <v>1186</v>
      </c>
      <c r="G301" s="84" t="b">
        <v>0</v>
      </c>
      <c r="H301" s="84" t="b">
        <v>0</v>
      </c>
      <c r="I301" s="84" t="b">
        <v>0</v>
      </c>
      <c r="J301" s="84" t="b">
        <v>0</v>
      </c>
      <c r="K301" s="84" t="b">
        <v>0</v>
      </c>
      <c r="L301" s="84" t="b">
        <v>0</v>
      </c>
    </row>
    <row r="302" spans="1:12" ht="15">
      <c r="A302" s="84" t="s">
        <v>239</v>
      </c>
      <c r="B302" s="84" t="s">
        <v>265</v>
      </c>
      <c r="C302" s="84">
        <v>2</v>
      </c>
      <c r="D302" s="123">
        <v>0.00633747359292592</v>
      </c>
      <c r="E302" s="123">
        <v>1.3654879848908996</v>
      </c>
      <c r="F302" s="84" t="s">
        <v>1186</v>
      </c>
      <c r="G302" s="84" t="b">
        <v>0</v>
      </c>
      <c r="H302" s="84" t="b">
        <v>0</v>
      </c>
      <c r="I302" s="84" t="b">
        <v>0</v>
      </c>
      <c r="J302" s="84" t="b">
        <v>0</v>
      </c>
      <c r="K302" s="84" t="b">
        <v>0</v>
      </c>
      <c r="L302" s="84" t="b">
        <v>0</v>
      </c>
    </row>
    <row r="303" spans="1:12" ht="15">
      <c r="A303" s="84" t="s">
        <v>1714</v>
      </c>
      <c r="B303" s="84" t="s">
        <v>1773</v>
      </c>
      <c r="C303" s="84">
        <v>2</v>
      </c>
      <c r="D303" s="123">
        <v>0.00633747359292592</v>
      </c>
      <c r="E303" s="123">
        <v>2.0644579892269186</v>
      </c>
      <c r="F303" s="84" t="s">
        <v>1186</v>
      </c>
      <c r="G303" s="84" t="b">
        <v>0</v>
      </c>
      <c r="H303" s="84" t="b">
        <v>0</v>
      </c>
      <c r="I303" s="84" t="b">
        <v>0</v>
      </c>
      <c r="J303" s="84" t="b">
        <v>0</v>
      </c>
      <c r="K303" s="84" t="b">
        <v>0</v>
      </c>
      <c r="L303" s="84" t="b">
        <v>0</v>
      </c>
    </row>
    <row r="304" spans="1:12" ht="15">
      <c r="A304" s="84" t="s">
        <v>1350</v>
      </c>
      <c r="B304" s="84" t="s">
        <v>1293</v>
      </c>
      <c r="C304" s="84">
        <v>2</v>
      </c>
      <c r="D304" s="123">
        <v>0.00633747359292592</v>
      </c>
      <c r="E304" s="123">
        <v>1.0037601488733068</v>
      </c>
      <c r="F304" s="84" t="s">
        <v>1186</v>
      </c>
      <c r="G304" s="84" t="b">
        <v>0</v>
      </c>
      <c r="H304" s="84" t="b">
        <v>0</v>
      </c>
      <c r="I304" s="84" t="b">
        <v>0</v>
      </c>
      <c r="J304" s="84" t="b">
        <v>0</v>
      </c>
      <c r="K304" s="84" t="b">
        <v>0</v>
      </c>
      <c r="L304" s="84" t="b">
        <v>0</v>
      </c>
    </row>
    <row r="305" spans="1:12" ht="15">
      <c r="A305" s="84" t="s">
        <v>247</v>
      </c>
      <c r="B305" s="84" t="s">
        <v>270</v>
      </c>
      <c r="C305" s="84">
        <v>2</v>
      </c>
      <c r="D305" s="123">
        <v>0.00633747359292592</v>
      </c>
      <c r="E305" s="123">
        <v>1.7634279935629373</v>
      </c>
      <c r="F305" s="84" t="s">
        <v>1186</v>
      </c>
      <c r="G305" s="84" t="b">
        <v>0</v>
      </c>
      <c r="H305" s="84" t="b">
        <v>0</v>
      </c>
      <c r="I305" s="84" t="b">
        <v>0</v>
      </c>
      <c r="J305" s="84" t="b">
        <v>0</v>
      </c>
      <c r="K305" s="84" t="b">
        <v>0</v>
      </c>
      <c r="L305" s="84" t="b">
        <v>0</v>
      </c>
    </row>
    <row r="306" spans="1:12" ht="15">
      <c r="A306" s="84" t="s">
        <v>270</v>
      </c>
      <c r="B306" s="84" t="s">
        <v>269</v>
      </c>
      <c r="C306" s="84">
        <v>2</v>
      </c>
      <c r="D306" s="123">
        <v>0.00633747359292592</v>
      </c>
      <c r="E306" s="123">
        <v>2.2405492482826</v>
      </c>
      <c r="F306" s="84" t="s">
        <v>1186</v>
      </c>
      <c r="G306" s="84" t="b">
        <v>0</v>
      </c>
      <c r="H306" s="84" t="b">
        <v>0</v>
      </c>
      <c r="I306" s="84" t="b">
        <v>0</v>
      </c>
      <c r="J306" s="84" t="b">
        <v>0</v>
      </c>
      <c r="K306" s="84" t="b">
        <v>0</v>
      </c>
      <c r="L306" s="84" t="b">
        <v>0</v>
      </c>
    </row>
    <row r="307" spans="1:12" ht="15">
      <c r="A307" s="84" t="s">
        <v>1293</v>
      </c>
      <c r="B307" s="84" t="s">
        <v>1334</v>
      </c>
      <c r="C307" s="84">
        <v>2</v>
      </c>
      <c r="D307" s="123">
        <v>0.00633747359292592</v>
      </c>
      <c r="E307" s="123">
        <v>1.161368002234975</v>
      </c>
      <c r="F307" s="84" t="s">
        <v>1186</v>
      </c>
      <c r="G307" s="84" t="b">
        <v>0</v>
      </c>
      <c r="H307" s="84" t="b">
        <v>0</v>
      </c>
      <c r="I307" s="84" t="b">
        <v>0</v>
      </c>
      <c r="J307" s="84" t="b">
        <v>0</v>
      </c>
      <c r="K307" s="84" t="b">
        <v>0</v>
      </c>
      <c r="L307" s="84" t="b">
        <v>0</v>
      </c>
    </row>
    <row r="308" spans="1:12" ht="15">
      <c r="A308" s="84" t="s">
        <v>1303</v>
      </c>
      <c r="B308" s="84" t="s">
        <v>1300</v>
      </c>
      <c r="C308" s="84">
        <v>5</v>
      </c>
      <c r="D308" s="123">
        <v>0.01100040336546019</v>
      </c>
      <c r="E308" s="123">
        <v>1.599337132992489</v>
      </c>
      <c r="F308" s="84" t="s">
        <v>1187</v>
      </c>
      <c r="G308" s="84" t="b">
        <v>0</v>
      </c>
      <c r="H308" s="84" t="b">
        <v>0</v>
      </c>
      <c r="I308" s="84" t="b">
        <v>0</v>
      </c>
      <c r="J308" s="84" t="b">
        <v>0</v>
      </c>
      <c r="K308" s="84" t="b">
        <v>0</v>
      </c>
      <c r="L308" s="84" t="b">
        <v>0</v>
      </c>
    </row>
    <row r="309" spans="1:12" ht="15">
      <c r="A309" s="84" t="s">
        <v>1294</v>
      </c>
      <c r="B309" s="84" t="s">
        <v>1301</v>
      </c>
      <c r="C309" s="84">
        <v>5</v>
      </c>
      <c r="D309" s="123">
        <v>0.01100040336546019</v>
      </c>
      <c r="E309" s="123">
        <v>1.423245873936808</v>
      </c>
      <c r="F309" s="84" t="s">
        <v>1187</v>
      </c>
      <c r="G309" s="84" t="b">
        <v>0</v>
      </c>
      <c r="H309" s="84" t="b">
        <v>0</v>
      </c>
      <c r="I309" s="84" t="b">
        <v>0</v>
      </c>
      <c r="J309" s="84" t="b">
        <v>0</v>
      </c>
      <c r="K309" s="84" t="b">
        <v>0</v>
      </c>
      <c r="L309" s="84" t="b">
        <v>0</v>
      </c>
    </row>
    <row r="310" spans="1:12" ht="15">
      <c r="A310" s="84" t="s">
        <v>1300</v>
      </c>
      <c r="B310" s="84" t="s">
        <v>1661</v>
      </c>
      <c r="C310" s="84">
        <v>4</v>
      </c>
      <c r="D310" s="123">
        <v>0.009917440997936526</v>
      </c>
      <c r="E310" s="123">
        <v>1.599337132992489</v>
      </c>
      <c r="F310" s="84" t="s">
        <v>1187</v>
      </c>
      <c r="G310" s="84" t="b">
        <v>0</v>
      </c>
      <c r="H310" s="84" t="b">
        <v>0</v>
      </c>
      <c r="I310" s="84" t="b">
        <v>0</v>
      </c>
      <c r="J310" s="84" t="b">
        <v>0</v>
      </c>
      <c r="K310" s="84" t="b">
        <v>0</v>
      </c>
      <c r="L310" s="84" t="b">
        <v>0</v>
      </c>
    </row>
    <row r="311" spans="1:12" ht="15">
      <c r="A311" s="84" t="s">
        <v>1661</v>
      </c>
      <c r="B311" s="84" t="s">
        <v>1662</v>
      </c>
      <c r="C311" s="84">
        <v>4</v>
      </c>
      <c r="D311" s="123">
        <v>0.009917440997936526</v>
      </c>
      <c r="E311" s="123">
        <v>1.9003671286564703</v>
      </c>
      <c r="F311" s="84" t="s">
        <v>1187</v>
      </c>
      <c r="G311" s="84" t="b">
        <v>0</v>
      </c>
      <c r="H311" s="84" t="b">
        <v>0</v>
      </c>
      <c r="I311" s="84" t="b">
        <v>0</v>
      </c>
      <c r="J311" s="84" t="b">
        <v>0</v>
      </c>
      <c r="K311" s="84" t="b">
        <v>0</v>
      </c>
      <c r="L311" s="84" t="b">
        <v>0</v>
      </c>
    </row>
    <row r="312" spans="1:12" ht="15">
      <c r="A312" s="84" t="s">
        <v>1662</v>
      </c>
      <c r="B312" s="84" t="s">
        <v>1663</v>
      </c>
      <c r="C312" s="84">
        <v>4</v>
      </c>
      <c r="D312" s="123">
        <v>0.009917440997936526</v>
      </c>
      <c r="E312" s="123">
        <v>1.9003671286564703</v>
      </c>
      <c r="F312" s="84" t="s">
        <v>1187</v>
      </c>
      <c r="G312" s="84" t="b">
        <v>0</v>
      </c>
      <c r="H312" s="84" t="b">
        <v>0</v>
      </c>
      <c r="I312" s="84" t="b">
        <v>0</v>
      </c>
      <c r="J312" s="84" t="b">
        <v>0</v>
      </c>
      <c r="K312" s="84" t="b">
        <v>0</v>
      </c>
      <c r="L312" s="84" t="b">
        <v>0</v>
      </c>
    </row>
    <row r="313" spans="1:12" ht="15">
      <c r="A313" s="84" t="s">
        <v>1663</v>
      </c>
      <c r="B313" s="84" t="s">
        <v>1274</v>
      </c>
      <c r="C313" s="84">
        <v>4</v>
      </c>
      <c r="D313" s="123">
        <v>0.009917440997936526</v>
      </c>
      <c r="E313" s="123">
        <v>1.6573290799701759</v>
      </c>
      <c r="F313" s="84" t="s">
        <v>1187</v>
      </c>
      <c r="G313" s="84" t="b">
        <v>0</v>
      </c>
      <c r="H313" s="84" t="b">
        <v>0</v>
      </c>
      <c r="I313" s="84" t="b">
        <v>0</v>
      </c>
      <c r="J313" s="84" t="b">
        <v>0</v>
      </c>
      <c r="K313" s="84" t="b">
        <v>0</v>
      </c>
      <c r="L313" s="84" t="b">
        <v>0</v>
      </c>
    </row>
    <row r="314" spans="1:12" ht="15">
      <c r="A314" s="84" t="s">
        <v>1274</v>
      </c>
      <c r="B314" s="84" t="s">
        <v>1664</v>
      </c>
      <c r="C314" s="84">
        <v>4</v>
      </c>
      <c r="D314" s="123">
        <v>0.009917440997936526</v>
      </c>
      <c r="E314" s="123">
        <v>1.6573290799701759</v>
      </c>
      <c r="F314" s="84" t="s">
        <v>1187</v>
      </c>
      <c r="G314" s="84" t="b">
        <v>0</v>
      </c>
      <c r="H314" s="84" t="b">
        <v>0</v>
      </c>
      <c r="I314" s="84" t="b">
        <v>0</v>
      </c>
      <c r="J314" s="84" t="b">
        <v>0</v>
      </c>
      <c r="K314" s="84" t="b">
        <v>0</v>
      </c>
      <c r="L314" s="84" t="b">
        <v>0</v>
      </c>
    </row>
    <row r="315" spans="1:12" ht="15">
      <c r="A315" s="84" t="s">
        <v>1664</v>
      </c>
      <c r="B315" s="84" t="s">
        <v>1296</v>
      </c>
      <c r="C315" s="84">
        <v>4</v>
      </c>
      <c r="D315" s="123">
        <v>0.009917440997936526</v>
      </c>
      <c r="E315" s="123">
        <v>1.599337132992489</v>
      </c>
      <c r="F315" s="84" t="s">
        <v>1187</v>
      </c>
      <c r="G315" s="84" t="b">
        <v>0</v>
      </c>
      <c r="H315" s="84" t="b">
        <v>0</v>
      </c>
      <c r="I315" s="84" t="b">
        <v>0</v>
      </c>
      <c r="J315" s="84" t="b">
        <v>1</v>
      </c>
      <c r="K315" s="84" t="b">
        <v>0</v>
      </c>
      <c r="L315" s="84" t="b">
        <v>0</v>
      </c>
    </row>
    <row r="316" spans="1:12" ht="15">
      <c r="A316" s="84" t="s">
        <v>1296</v>
      </c>
      <c r="B316" s="84" t="s">
        <v>1655</v>
      </c>
      <c r="C316" s="84">
        <v>4</v>
      </c>
      <c r="D316" s="123">
        <v>0.009917440997936526</v>
      </c>
      <c r="E316" s="123">
        <v>1.5481846105451078</v>
      </c>
      <c r="F316" s="84" t="s">
        <v>1187</v>
      </c>
      <c r="G316" s="84" t="b">
        <v>1</v>
      </c>
      <c r="H316" s="84" t="b">
        <v>0</v>
      </c>
      <c r="I316" s="84" t="b">
        <v>0</v>
      </c>
      <c r="J316" s="84" t="b">
        <v>0</v>
      </c>
      <c r="K316" s="84" t="b">
        <v>0</v>
      </c>
      <c r="L316" s="84" t="b">
        <v>0</v>
      </c>
    </row>
    <row r="317" spans="1:12" ht="15">
      <c r="A317" s="84" t="s">
        <v>1655</v>
      </c>
      <c r="B317" s="84" t="s">
        <v>1294</v>
      </c>
      <c r="C317" s="84">
        <v>4</v>
      </c>
      <c r="D317" s="123">
        <v>0.009917440997936526</v>
      </c>
      <c r="E317" s="123">
        <v>1.5024271199844328</v>
      </c>
      <c r="F317" s="84" t="s">
        <v>1187</v>
      </c>
      <c r="G317" s="84" t="b">
        <v>0</v>
      </c>
      <c r="H317" s="84" t="b">
        <v>0</v>
      </c>
      <c r="I317" s="84" t="b">
        <v>0</v>
      </c>
      <c r="J317" s="84" t="b">
        <v>0</v>
      </c>
      <c r="K317" s="84" t="b">
        <v>0</v>
      </c>
      <c r="L317" s="84" t="b">
        <v>0</v>
      </c>
    </row>
    <row r="318" spans="1:12" ht="15">
      <c r="A318" s="84" t="s">
        <v>1295</v>
      </c>
      <c r="B318" s="84" t="s">
        <v>1294</v>
      </c>
      <c r="C318" s="84">
        <v>4</v>
      </c>
      <c r="D318" s="123">
        <v>0.009917440997936526</v>
      </c>
      <c r="E318" s="123">
        <v>1.5024271199844328</v>
      </c>
      <c r="F318" s="84" t="s">
        <v>1187</v>
      </c>
      <c r="G318" s="84" t="b">
        <v>0</v>
      </c>
      <c r="H318" s="84" t="b">
        <v>0</v>
      </c>
      <c r="I318" s="84" t="b">
        <v>0</v>
      </c>
      <c r="J318" s="84" t="b">
        <v>0</v>
      </c>
      <c r="K318" s="84" t="b">
        <v>0</v>
      </c>
      <c r="L318" s="84" t="b">
        <v>0</v>
      </c>
    </row>
    <row r="319" spans="1:12" ht="15">
      <c r="A319" s="84" t="s">
        <v>1692</v>
      </c>
      <c r="B319" s="84" t="s">
        <v>1293</v>
      </c>
      <c r="C319" s="84">
        <v>3</v>
      </c>
      <c r="D319" s="123">
        <v>0.008518242736420406</v>
      </c>
      <c r="E319" s="123">
        <v>1.2719781986061587</v>
      </c>
      <c r="F319" s="84" t="s">
        <v>1187</v>
      </c>
      <c r="G319" s="84" t="b">
        <v>0</v>
      </c>
      <c r="H319" s="84" t="b">
        <v>0</v>
      </c>
      <c r="I319" s="84" t="b">
        <v>0</v>
      </c>
      <c r="J319" s="84" t="b">
        <v>0</v>
      </c>
      <c r="K319" s="84" t="b">
        <v>0</v>
      </c>
      <c r="L319" s="84" t="b">
        <v>0</v>
      </c>
    </row>
    <row r="320" spans="1:12" ht="15">
      <c r="A320" s="84" t="s">
        <v>1293</v>
      </c>
      <c r="B320" s="84" t="s">
        <v>1302</v>
      </c>
      <c r="C320" s="84">
        <v>3</v>
      </c>
      <c r="D320" s="123">
        <v>0.008518242736420406</v>
      </c>
      <c r="E320" s="123">
        <v>1.3263358609287514</v>
      </c>
      <c r="F320" s="84" t="s">
        <v>1187</v>
      </c>
      <c r="G320" s="84" t="b">
        <v>0</v>
      </c>
      <c r="H320" s="84" t="b">
        <v>0</v>
      </c>
      <c r="I320" s="84" t="b">
        <v>0</v>
      </c>
      <c r="J320" s="84" t="b">
        <v>1</v>
      </c>
      <c r="K320" s="84" t="b">
        <v>0</v>
      </c>
      <c r="L320" s="84" t="b">
        <v>0</v>
      </c>
    </row>
    <row r="321" spans="1:12" ht="15">
      <c r="A321" s="84" t="s">
        <v>1302</v>
      </c>
      <c r="B321" s="84" t="s">
        <v>1658</v>
      </c>
      <c r="C321" s="84">
        <v>3</v>
      </c>
      <c r="D321" s="123">
        <v>0.008518242736420406</v>
      </c>
      <c r="E321" s="123">
        <v>1.8034571156484138</v>
      </c>
      <c r="F321" s="84" t="s">
        <v>1187</v>
      </c>
      <c r="G321" s="84" t="b">
        <v>1</v>
      </c>
      <c r="H321" s="84" t="b">
        <v>0</v>
      </c>
      <c r="I321" s="84" t="b">
        <v>0</v>
      </c>
      <c r="J321" s="84" t="b">
        <v>0</v>
      </c>
      <c r="K321" s="84" t="b">
        <v>0</v>
      </c>
      <c r="L321" s="84" t="b">
        <v>0</v>
      </c>
    </row>
    <row r="322" spans="1:12" ht="15">
      <c r="A322" s="84" t="s">
        <v>1658</v>
      </c>
      <c r="B322" s="84" t="s">
        <v>239</v>
      </c>
      <c r="C322" s="84">
        <v>3</v>
      </c>
      <c r="D322" s="123">
        <v>0.008518242736420406</v>
      </c>
      <c r="E322" s="123">
        <v>1.5481846105451078</v>
      </c>
      <c r="F322" s="84" t="s">
        <v>1187</v>
      </c>
      <c r="G322" s="84" t="b">
        <v>0</v>
      </c>
      <c r="H322" s="84" t="b">
        <v>0</v>
      </c>
      <c r="I322" s="84" t="b">
        <v>0</v>
      </c>
      <c r="J322" s="84" t="b">
        <v>0</v>
      </c>
      <c r="K322" s="84" t="b">
        <v>0</v>
      </c>
      <c r="L322" s="84" t="b">
        <v>0</v>
      </c>
    </row>
    <row r="323" spans="1:12" ht="15">
      <c r="A323" s="84" t="s">
        <v>239</v>
      </c>
      <c r="B323" s="84" t="s">
        <v>1638</v>
      </c>
      <c r="C323" s="84">
        <v>3</v>
      </c>
      <c r="D323" s="123">
        <v>0.008518242736420406</v>
      </c>
      <c r="E323" s="123">
        <v>1.3263358609287514</v>
      </c>
      <c r="F323" s="84" t="s">
        <v>1187</v>
      </c>
      <c r="G323" s="84" t="b">
        <v>0</v>
      </c>
      <c r="H323" s="84" t="b">
        <v>0</v>
      </c>
      <c r="I323" s="84" t="b">
        <v>0</v>
      </c>
      <c r="J323" s="84" t="b">
        <v>0</v>
      </c>
      <c r="K323" s="84" t="b">
        <v>0</v>
      </c>
      <c r="L323" s="84" t="b">
        <v>0</v>
      </c>
    </row>
    <row r="324" spans="1:12" ht="15">
      <c r="A324" s="84" t="s">
        <v>1638</v>
      </c>
      <c r="B324" s="84" t="s">
        <v>1693</v>
      </c>
      <c r="C324" s="84">
        <v>3</v>
      </c>
      <c r="D324" s="123">
        <v>0.008518242736420406</v>
      </c>
      <c r="E324" s="123">
        <v>2.0253058652647704</v>
      </c>
      <c r="F324" s="84" t="s">
        <v>1187</v>
      </c>
      <c r="G324" s="84" t="b">
        <v>0</v>
      </c>
      <c r="H324" s="84" t="b">
        <v>0</v>
      </c>
      <c r="I324" s="84" t="b">
        <v>0</v>
      </c>
      <c r="J324" s="84" t="b">
        <v>0</v>
      </c>
      <c r="K324" s="84" t="b">
        <v>0</v>
      </c>
      <c r="L324" s="84" t="b">
        <v>0</v>
      </c>
    </row>
    <row r="325" spans="1:12" ht="15">
      <c r="A325" s="84" t="s">
        <v>1693</v>
      </c>
      <c r="B325" s="84" t="s">
        <v>1694</v>
      </c>
      <c r="C325" s="84">
        <v>3</v>
      </c>
      <c r="D325" s="123">
        <v>0.008518242736420406</v>
      </c>
      <c r="E325" s="123">
        <v>2.0253058652647704</v>
      </c>
      <c r="F325" s="84" t="s">
        <v>1187</v>
      </c>
      <c r="G325" s="84" t="b">
        <v>0</v>
      </c>
      <c r="H325" s="84" t="b">
        <v>0</v>
      </c>
      <c r="I325" s="84" t="b">
        <v>0</v>
      </c>
      <c r="J325" s="84" t="b">
        <v>0</v>
      </c>
      <c r="K325" s="84" t="b">
        <v>0</v>
      </c>
      <c r="L325" s="84" t="b">
        <v>0</v>
      </c>
    </row>
    <row r="326" spans="1:12" ht="15">
      <c r="A326" s="84" t="s">
        <v>1668</v>
      </c>
      <c r="B326" s="84" t="s">
        <v>1669</v>
      </c>
      <c r="C326" s="84">
        <v>3</v>
      </c>
      <c r="D326" s="123">
        <v>0.008518242736420406</v>
      </c>
      <c r="E326" s="123">
        <v>2.0253058652647704</v>
      </c>
      <c r="F326" s="84" t="s">
        <v>1187</v>
      </c>
      <c r="G326" s="84" t="b">
        <v>0</v>
      </c>
      <c r="H326" s="84" t="b">
        <v>0</v>
      </c>
      <c r="I326" s="84" t="b">
        <v>0</v>
      </c>
      <c r="J326" s="84" t="b">
        <v>0</v>
      </c>
      <c r="K326" s="84" t="b">
        <v>0</v>
      </c>
      <c r="L326" s="84" t="b">
        <v>0</v>
      </c>
    </row>
    <row r="327" spans="1:12" ht="15">
      <c r="A327" s="84" t="s">
        <v>1669</v>
      </c>
      <c r="B327" s="84" t="s">
        <v>1341</v>
      </c>
      <c r="C327" s="84">
        <v>3</v>
      </c>
      <c r="D327" s="123">
        <v>0.008518242736420406</v>
      </c>
      <c r="E327" s="123">
        <v>1.9003671286564703</v>
      </c>
      <c r="F327" s="84" t="s">
        <v>1187</v>
      </c>
      <c r="G327" s="84" t="b">
        <v>0</v>
      </c>
      <c r="H327" s="84" t="b">
        <v>0</v>
      </c>
      <c r="I327" s="84" t="b">
        <v>0</v>
      </c>
      <c r="J327" s="84" t="b">
        <v>0</v>
      </c>
      <c r="K327" s="84" t="b">
        <v>0</v>
      </c>
      <c r="L327" s="84" t="b">
        <v>0</v>
      </c>
    </row>
    <row r="328" spans="1:12" ht="15">
      <c r="A328" s="84" t="s">
        <v>1341</v>
      </c>
      <c r="B328" s="84" t="s">
        <v>1670</v>
      </c>
      <c r="C328" s="84">
        <v>3</v>
      </c>
      <c r="D328" s="123">
        <v>0.008518242736420406</v>
      </c>
      <c r="E328" s="123">
        <v>1.9003671286564703</v>
      </c>
      <c r="F328" s="84" t="s">
        <v>1187</v>
      </c>
      <c r="G328" s="84" t="b">
        <v>0</v>
      </c>
      <c r="H328" s="84" t="b">
        <v>0</v>
      </c>
      <c r="I328" s="84" t="b">
        <v>0</v>
      </c>
      <c r="J328" s="84" t="b">
        <v>0</v>
      </c>
      <c r="K328" s="84" t="b">
        <v>0</v>
      </c>
      <c r="L328" s="84" t="b">
        <v>0</v>
      </c>
    </row>
    <row r="329" spans="1:12" ht="15">
      <c r="A329" s="84" t="s">
        <v>1670</v>
      </c>
      <c r="B329" s="84" t="s">
        <v>1300</v>
      </c>
      <c r="C329" s="84">
        <v>3</v>
      </c>
      <c r="D329" s="123">
        <v>0.008518242736420406</v>
      </c>
      <c r="E329" s="123">
        <v>1.599337132992489</v>
      </c>
      <c r="F329" s="84" t="s">
        <v>1187</v>
      </c>
      <c r="G329" s="84" t="b">
        <v>0</v>
      </c>
      <c r="H329" s="84" t="b">
        <v>0</v>
      </c>
      <c r="I329" s="84" t="b">
        <v>0</v>
      </c>
      <c r="J329" s="84" t="b">
        <v>0</v>
      </c>
      <c r="K329" s="84" t="b">
        <v>0</v>
      </c>
      <c r="L329" s="84" t="b">
        <v>0</v>
      </c>
    </row>
    <row r="330" spans="1:12" ht="15">
      <c r="A330" s="84" t="s">
        <v>1300</v>
      </c>
      <c r="B330" s="84" t="s">
        <v>1340</v>
      </c>
      <c r="C330" s="84">
        <v>3</v>
      </c>
      <c r="D330" s="123">
        <v>0.008518242736420406</v>
      </c>
      <c r="E330" s="123">
        <v>1.4743983963841891</v>
      </c>
      <c r="F330" s="84" t="s">
        <v>1187</v>
      </c>
      <c r="G330" s="84" t="b">
        <v>0</v>
      </c>
      <c r="H330" s="84" t="b">
        <v>0</v>
      </c>
      <c r="I330" s="84" t="b">
        <v>0</v>
      </c>
      <c r="J330" s="84" t="b">
        <v>0</v>
      </c>
      <c r="K330" s="84" t="b">
        <v>0</v>
      </c>
      <c r="L330" s="84" t="b">
        <v>0</v>
      </c>
    </row>
    <row r="331" spans="1:12" ht="15">
      <c r="A331" s="84" t="s">
        <v>1340</v>
      </c>
      <c r="B331" s="84" t="s">
        <v>1630</v>
      </c>
      <c r="C331" s="84">
        <v>3</v>
      </c>
      <c r="D331" s="123">
        <v>0.008518242736420406</v>
      </c>
      <c r="E331" s="123">
        <v>1.7754283920481704</v>
      </c>
      <c r="F331" s="84" t="s">
        <v>1187</v>
      </c>
      <c r="G331" s="84" t="b">
        <v>0</v>
      </c>
      <c r="H331" s="84" t="b">
        <v>0</v>
      </c>
      <c r="I331" s="84" t="b">
        <v>0</v>
      </c>
      <c r="J331" s="84" t="b">
        <v>0</v>
      </c>
      <c r="K331" s="84" t="b">
        <v>0</v>
      </c>
      <c r="L331" s="84" t="b">
        <v>0</v>
      </c>
    </row>
    <row r="332" spans="1:12" ht="15">
      <c r="A332" s="84" t="s">
        <v>1630</v>
      </c>
      <c r="B332" s="84" t="s">
        <v>1671</v>
      </c>
      <c r="C332" s="84">
        <v>3</v>
      </c>
      <c r="D332" s="123">
        <v>0.008518242736420406</v>
      </c>
      <c r="E332" s="123">
        <v>1.9003671286564703</v>
      </c>
      <c r="F332" s="84" t="s">
        <v>1187</v>
      </c>
      <c r="G332" s="84" t="b">
        <v>0</v>
      </c>
      <c r="H332" s="84" t="b">
        <v>0</v>
      </c>
      <c r="I332" s="84" t="b">
        <v>0</v>
      </c>
      <c r="J332" s="84" t="b">
        <v>0</v>
      </c>
      <c r="K332" s="84" t="b">
        <v>0</v>
      </c>
      <c r="L332" s="84" t="b">
        <v>0</v>
      </c>
    </row>
    <row r="333" spans="1:12" ht="15">
      <c r="A333" s="84" t="s">
        <v>1671</v>
      </c>
      <c r="B333" s="84" t="s">
        <v>1304</v>
      </c>
      <c r="C333" s="84">
        <v>3</v>
      </c>
      <c r="D333" s="123">
        <v>0.008518242736420406</v>
      </c>
      <c r="E333" s="123">
        <v>1.8034571156484138</v>
      </c>
      <c r="F333" s="84" t="s">
        <v>1187</v>
      </c>
      <c r="G333" s="84" t="b">
        <v>0</v>
      </c>
      <c r="H333" s="84" t="b">
        <v>0</v>
      </c>
      <c r="I333" s="84" t="b">
        <v>0</v>
      </c>
      <c r="J333" s="84" t="b">
        <v>0</v>
      </c>
      <c r="K333" s="84" t="b">
        <v>0</v>
      </c>
      <c r="L333" s="84" t="b">
        <v>0</v>
      </c>
    </row>
    <row r="334" spans="1:12" ht="15">
      <c r="A334" s="84" t="s">
        <v>1294</v>
      </c>
      <c r="B334" s="84" t="s">
        <v>1334</v>
      </c>
      <c r="C334" s="84">
        <v>3</v>
      </c>
      <c r="D334" s="123">
        <v>0.008518242736420406</v>
      </c>
      <c r="E334" s="123">
        <v>1.5024271199844328</v>
      </c>
      <c r="F334" s="84" t="s">
        <v>1187</v>
      </c>
      <c r="G334" s="84" t="b">
        <v>0</v>
      </c>
      <c r="H334" s="84" t="b">
        <v>0</v>
      </c>
      <c r="I334" s="84" t="b">
        <v>0</v>
      </c>
      <c r="J334" s="84" t="b">
        <v>0</v>
      </c>
      <c r="K334" s="84" t="b">
        <v>0</v>
      </c>
      <c r="L334" s="84" t="b">
        <v>0</v>
      </c>
    </row>
    <row r="335" spans="1:12" ht="15">
      <c r="A335" s="84" t="s">
        <v>239</v>
      </c>
      <c r="B335" s="84" t="s">
        <v>1303</v>
      </c>
      <c r="C335" s="84">
        <v>3</v>
      </c>
      <c r="D335" s="123">
        <v>0.008518242736420406</v>
      </c>
      <c r="E335" s="123">
        <v>1.2013971243204515</v>
      </c>
      <c r="F335" s="84" t="s">
        <v>1187</v>
      </c>
      <c r="G335" s="84" t="b">
        <v>0</v>
      </c>
      <c r="H335" s="84" t="b">
        <v>0</v>
      </c>
      <c r="I335" s="84" t="b">
        <v>0</v>
      </c>
      <c r="J335" s="84" t="b">
        <v>0</v>
      </c>
      <c r="K335" s="84" t="b">
        <v>0</v>
      </c>
      <c r="L335" s="84" t="b">
        <v>0</v>
      </c>
    </row>
    <row r="336" spans="1:12" ht="15">
      <c r="A336" s="84" t="s">
        <v>1301</v>
      </c>
      <c r="B336" s="84" t="s">
        <v>1682</v>
      </c>
      <c r="C336" s="84">
        <v>3</v>
      </c>
      <c r="D336" s="123">
        <v>0.008518242736420406</v>
      </c>
      <c r="E336" s="123">
        <v>1.9003671286564703</v>
      </c>
      <c r="F336" s="84" t="s">
        <v>1187</v>
      </c>
      <c r="G336" s="84" t="b">
        <v>0</v>
      </c>
      <c r="H336" s="84" t="b">
        <v>0</v>
      </c>
      <c r="I336" s="84" t="b">
        <v>0</v>
      </c>
      <c r="J336" s="84" t="b">
        <v>0</v>
      </c>
      <c r="K336" s="84" t="b">
        <v>0</v>
      </c>
      <c r="L336" s="84" t="b">
        <v>0</v>
      </c>
    </row>
    <row r="337" spans="1:12" ht="15">
      <c r="A337" s="84" t="s">
        <v>259</v>
      </c>
      <c r="B337" s="84" t="s">
        <v>1692</v>
      </c>
      <c r="C337" s="84">
        <v>2</v>
      </c>
      <c r="D337" s="123">
        <v>0.0066937637016425055</v>
      </c>
      <c r="E337" s="123">
        <v>2.2013971243204513</v>
      </c>
      <c r="F337" s="84" t="s">
        <v>1187</v>
      </c>
      <c r="G337" s="84" t="b">
        <v>0</v>
      </c>
      <c r="H337" s="84" t="b">
        <v>0</v>
      </c>
      <c r="I337" s="84" t="b">
        <v>0</v>
      </c>
      <c r="J337" s="84" t="b">
        <v>0</v>
      </c>
      <c r="K337" s="84" t="b">
        <v>0</v>
      </c>
      <c r="L337" s="84" t="b">
        <v>0</v>
      </c>
    </row>
    <row r="338" spans="1:12" ht="15">
      <c r="A338" s="84" t="s">
        <v>1304</v>
      </c>
      <c r="B338" s="84" t="s">
        <v>1293</v>
      </c>
      <c r="C338" s="84">
        <v>2</v>
      </c>
      <c r="D338" s="123">
        <v>0.0066937637016425055</v>
      </c>
      <c r="E338" s="123">
        <v>0.9709482029421775</v>
      </c>
      <c r="F338" s="84" t="s">
        <v>1187</v>
      </c>
      <c r="G338" s="84" t="b">
        <v>0</v>
      </c>
      <c r="H338" s="84" t="b">
        <v>0</v>
      </c>
      <c r="I338" s="84" t="b">
        <v>0</v>
      </c>
      <c r="J338" s="84" t="b">
        <v>0</v>
      </c>
      <c r="K338" s="84" t="b">
        <v>0</v>
      </c>
      <c r="L338" s="84" t="b">
        <v>0</v>
      </c>
    </row>
    <row r="339" spans="1:12" ht="15">
      <c r="A339" s="84" t="s">
        <v>366</v>
      </c>
      <c r="B339" s="84" t="s">
        <v>1293</v>
      </c>
      <c r="C339" s="84">
        <v>2</v>
      </c>
      <c r="D339" s="123">
        <v>0.0066937637016425055</v>
      </c>
      <c r="E339" s="123">
        <v>1.0958869395504776</v>
      </c>
      <c r="F339" s="84" t="s">
        <v>1187</v>
      </c>
      <c r="G339" s="84" t="b">
        <v>0</v>
      </c>
      <c r="H339" s="84" t="b">
        <v>0</v>
      </c>
      <c r="I339" s="84" t="b">
        <v>0</v>
      </c>
      <c r="J339" s="84" t="b">
        <v>0</v>
      </c>
      <c r="K339" s="84" t="b">
        <v>0</v>
      </c>
      <c r="L339" s="84" t="b">
        <v>0</v>
      </c>
    </row>
    <row r="340" spans="1:12" ht="15">
      <c r="A340" s="84" t="s">
        <v>1721</v>
      </c>
      <c r="B340" s="84" t="s">
        <v>1637</v>
      </c>
      <c r="C340" s="84">
        <v>2</v>
      </c>
      <c r="D340" s="123">
        <v>0.0066937637016425055</v>
      </c>
      <c r="E340" s="123">
        <v>1.8034571156484138</v>
      </c>
      <c r="F340" s="84" t="s">
        <v>1187</v>
      </c>
      <c r="G340" s="84" t="b">
        <v>0</v>
      </c>
      <c r="H340" s="84" t="b">
        <v>0</v>
      </c>
      <c r="I340" s="84" t="b">
        <v>0</v>
      </c>
      <c r="J340" s="84" t="b">
        <v>1</v>
      </c>
      <c r="K340" s="84" t="b">
        <v>0</v>
      </c>
      <c r="L340" s="84" t="b">
        <v>0</v>
      </c>
    </row>
    <row r="341" spans="1:12" ht="15">
      <c r="A341" s="84" t="s">
        <v>1637</v>
      </c>
      <c r="B341" s="84" t="s">
        <v>1688</v>
      </c>
      <c r="C341" s="84">
        <v>2</v>
      </c>
      <c r="D341" s="123">
        <v>0.0066937637016425055</v>
      </c>
      <c r="E341" s="123">
        <v>1.8034571156484138</v>
      </c>
      <c r="F341" s="84" t="s">
        <v>1187</v>
      </c>
      <c r="G341" s="84" t="b">
        <v>1</v>
      </c>
      <c r="H341" s="84" t="b">
        <v>0</v>
      </c>
      <c r="I341" s="84" t="b">
        <v>0</v>
      </c>
      <c r="J341" s="84" t="b">
        <v>0</v>
      </c>
      <c r="K341" s="84" t="b">
        <v>0</v>
      </c>
      <c r="L341" s="84" t="b">
        <v>0</v>
      </c>
    </row>
    <row r="342" spans="1:12" ht="15">
      <c r="A342" s="84" t="s">
        <v>1688</v>
      </c>
      <c r="B342" s="84" t="s">
        <v>1637</v>
      </c>
      <c r="C342" s="84">
        <v>2</v>
      </c>
      <c r="D342" s="123">
        <v>0.0066937637016425055</v>
      </c>
      <c r="E342" s="123">
        <v>1.8034571156484138</v>
      </c>
      <c r="F342" s="84" t="s">
        <v>1187</v>
      </c>
      <c r="G342" s="84" t="b">
        <v>0</v>
      </c>
      <c r="H342" s="84" t="b">
        <v>0</v>
      </c>
      <c r="I342" s="84" t="b">
        <v>0</v>
      </c>
      <c r="J342" s="84" t="b">
        <v>1</v>
      </c>
      <c r="K342" s="84" t="b">
        <v>0</v>
      </c>
      <c r="L342" s="84" t="b">
        <v>0</v>
      </c>
    </row>
    <row r="343" spans="1:12" ht="15">
      <c r="A343" s="84" t="s">
        <v>1637</v>
      </c>
      <c r="B343" s="84" t="s">
        <v>1689</v>
      </c>
      <c r="C343" s="84">
        <v>2</v>
      </c>
      <c r="D343" s="123">
        <v>0.0066937637016425055</v>
      </c>
      <c r="E343" s="123">
        <v>1.8034571156484138</v>
      </c>
      <c r="F343" s="84" t="s">
        <v>1187</v>
      </c>
      <c r="G343" s="84" t="b">
        <v>1</v>
      </c>
      <c r="H343" s="84" t="b">
        <v>0</v>
      </c>
      <c r="I343" s="84" t="b">
        <v>0</v>
      </c>
      <c r="J343" s="84" t="b">
        <v>0</v>
      </c>
      <c r="K343" s="84" t="b">
        <v>0</v>
      </c>
      <c r="L343" s="84" t="b">
        <v>0</v>
      </c>
    </row>
    <row r="344" spans="1:12" ht="15">
      <c r="A344" s="84" t="s">
        <v>1689</v>
      </c>
      <c r="B344" s="84" t="s">
        <v>1665</v>
      </c>
      <c r="C344" s="84">
        <v>2</v>
      </c>
      <c r="D344" s="123">
        <v>0.0066937637016425055</v>
      </c>
      <c r="E344" s="123">
        <v>2.2013971243204513</v>
      </c>
      <c r="F344" s="84" t="s">
        <v>1187</v>
      </c>
      <c r="G344" s="84" t="b">
        <v>0</v>
      </c>
      <c r="H344" s="84" t="b">
        <v>0</v>
      </c>
      <c r="I344" s="84" t="b">
        <v>0</v>
      </c>
      <c r="J344" s="84" t="b">
        <v>0</v>
      </c>
      <c r="K344" s="84" t="b">
        <v>0</v>
      </c>
      <c r="L344" s="84" t="b">
        <v>0</v>
      </c>
    </row>
    <row r="345" spans="1:12" ht="15">
      <c r="A345" s="84" t="s">
        <v>1665</v>
      </c>
      <c r="B345" s="84" t="s">
        <v>1690</v>
      </c>
      <c r="C345" s="84">
        <v>2</v>
      </c>
      <c r="D345" s="123">
        <v>0.0066937637016425055</v>
      </c>
      <c r="E345" s="123">
        <v>2.2013971243204513</v>
      </c>
      <c r="F345" s="84" t="s">
        <v>1187</v>
      </c>
      <c r="G345" s="84" t="b">
        <v>0</v>
      </c>
      <c r="H345" s="84" t="b">
        <v>0</v>
      </c>
      <c r="I345" s="84" t="b">
        <v>0</v>
      </c>
      <c r="J345" s="84" t="b">
        <v>0</v>
      </c>
      <c r="K345" s="84" t="b">
        <v>0</v>
      </c>
      <c r="L345" s="84" t="b">
        <v>0</v>
      </c>
    </row>
    <row r="346" spans="1:12" ht="15">
      <c r="A346" s="84" t="s">
        <v>1690</v>
      </c>
      <c r="B346" s="84" t="s">
        <v>1657</v>
      </c>
      <c r="C346" s="84">
        <v>2</v>
      </c>
      <c r="D346" s="123">
        <v>0.0066937637016425055</v>
      </c>
      <c r="E346" s="123">
        <v>2.2013971243204513</v>
      </c>
      <c r="F346" s="84" t="s">
        <v>1187</v>
      </c>
      <c r="G346" s="84" t="b">
        <v>0</v>
      </c>
      <c r="H346" s="84" t="b">
        <v>0</v>
      </c>
      <c r="I346" s="84" t="b">
        <v>0</v>
      </c>
      <c r="J346" s="84" t="b">
        <v>0</v>
      </c>
      <c r="K346" s="84" t="b">
        <v>0</v>
      </c>
      <c r="L346" s="84" t="b">
        <v>0</v>
      </c>
    </row>
    <row r="347" spans="1:12" ht="15">
      <c r="A347" s="84" t="s">
        <v>1657</v>
      </c>
      <c r="B347" s="84" t="s">
        <v>1642</v>
      </c>
      <c r="C347" s="84">
        <v>2</v>
      </c>
      <c r="D347" s="123">
        <v>0.0066937637016425055</v>
      </c>
      <c r="E347" s="123">
        <v>2.2013971243204513</v>
      </c>
      <c r="F347" s="84" t="s">
        <v>1187</v>
      </c>
      <c r="G347" s="84" t="b">
        <v>0</v>
      </c>
      <c r="H347" s="84" t="b">
        <v>0</v>
      </c>
      <c r="I347" s="84" t="b">
        <v>0</v>
      </c>
      <c r="J347" s="84" t="b">
        <v>0</v>
      </c>
      <c r="K347" s="84" t="b">
        <v>0</v>
      </c>
      <c r="L347" s="84" t="b">
        <v>0</v>
      </c>
    </row>
    <row r="348" spans="1:12" ht="15">
      <c r="A348" s="84" t="s">
        <v>1642</v>
      </c>
      <c r="B348" s="84" t="s">
        <v>1691</v>
      </c>
      <c r="C348" s="84">
        <v>2</v>
      </c>
      <c r="D348" s="123">
        <v>0.0066937637016425055</v>
      </c>
      <c r="E348" s="123">
        <v>2.2013971243204513</v>
      </c>
      <c r="F348" s="84" t="s">
        <v>1187</v>
      </c>
      <c r="G348" s="84" t="b">
        <v>0</v>
      </c>
      <c r="H348" s="84" t="b">
        <v>0</v>
      </c>
      <c r="I348" s="84" t="b">
        <v>0</v>
      </c>
      <c r="J348" s="84" t="b">
        <v>0</v>
      </c>
      <c r="K348" s="84" t="b">
        <v>0</v>
      </c>
      <c r="L348" s="84" t="b">
        <v>0</v>
      </c>
    </row>
    <row r="349" spans="1:12" ht="15">
      <c r="A349" s="84" t="s">
        <v>1691</v>
      </c>
      <c r="B349" s="84" t="s">
        <v>266</v>
      </c>
      <c r="C349" s="84">
        <v>2</v>
      </c>
      <c r="D349" s="123">
        <v>0.0066937637016425055</v>
      </c>
      <c r="E349" s="123">
        <v>1.9003671286564703</v>
      </c>
      <c r="F349" s="84" t="s">
        <v>1187</v>
      </c>
      <c r="G349" s="84" t="b">
        <v>0</v>
      </c>
      <c r="H349" s="84" t="b">
        <v>0</v>
      </c>
      <c r="I349" s="84" t="b">
        <v>0</v>
      </c>
      <c r="J349" s="84" t="b">
        <v>0</v>
      </c>
      <c r="K349" s="84" t="b">
        <v>0</v>
      </c>
      <c r="L349" s="84" t="b">
        <v>0</v>
      </c>
    </row>
    <row r="350" spans="1:12" ht="15">
      <c r="A350" s="84" t="s">
        <v>1640</v>
      </c>
      <c r="B350" s="84" t="s">
        <v>1643</v>
      </c>
      <c r="C350" s="84">
        <v>2</v>
      </c>
      <c r="D350" s="123">
        <v>0.0066937637016425055</v>
      </c>
      <c r="E350" s="123">
        <v>2.2013971243204513</v>
      </c>
      <c r="F350" s="84" t="s">
        <v>1187</v>
      </c>
      <c r="G350" s="84" t="b">
        <v>0</v>
      </c>
      <c r="H350" s="84" t="b">
        <v>0</v>
      </c>
      <c r="I350" s="84" t="b">
        <v>0</v>
      </c>
      <c r="J350" s="84" t="b">
        <v>0</v>
      </c>
      <c r="K350" s="84" t="b">
        <v>0</v>
      </c>
      <c r="L350" s="84" t="b">
        <v>0</v>
      </c>
    </row>
    <row r="351" spans="1:12" ht="15">
      <c r="A351" s="84" t="s">
        <v>1643</v>
      </c>
      <c r="B351" s="84" t="s">
        <v>1295</v>
      </c>
      <c r="C351" s="84">
        <v>2</v>
      </c>
      <c r="D351" s="123">
        <v>0.0066937637016425055</v>
      </c>
      <c r="E351" s="123">
        <v>1.9003671286564703</v>
      </c>
      <c r="F351" s="84" t="s">
        <v>1187</v>
      </c>
      <c r="G351" s="84" t="b">
        <v>0</v>
      </c>
      <c r="H351" s="84" t="b">
        <v>0</v>
      </c>
      <c r="I351" s="84" t="b">
        <v>0</v>
      </c>
      <c r="J351" s="84" t="b">
        <v>0</v>
      </c>
      <c r="K351" s="84" t="b">
        <v>0</v>
      </c>
      <c r="L351" s="84" t="b">
        <v>0</v>
      </c>
    </row>
    <row r="352" spans="1:12" ht="15">
      <c r="A352" s="84" t="s">
        <v>1347</v>
      </c>
      <c r="B352" s="84" t="s">
        <v>1754</v>
      </c>
      <c r="C352" s="84">
        <v>2</v>
      </c>
      <c r="D352" s="123">
        <v>0.0066937637016425055</v>
      </c>
      <c r="E352" s="123">
        <v>2.0253058652647704</v>
      </c>
      <c r="F352" s="84" t="s">
        <v>1187</v>
      </c>
      <c r="G352" s="84" t="b">
        <v>1</v>
      </c>
      <c r="H352" s="84" t="b">
        <v>0</v>
      </c>
      <c r="I352" s="84" t="b">
        <v>0</v>
      </c>
      <c r="J352" s="84" t="b">
        <v>0</v>
      </c>
      <c r="K352" s="84" t="b">
        <v>0</v>
      </c>
      <c r="L352" s="84" t="b">
        <v>0</v>
      </c>
    </row>
    <row r="353" spans="1:12" ht="15">
      <c r="A353" s="84" t="s">
        <v>1754</v>
      </c>
      <c r="B353" s="84" t="s">
        <v>1755</v>
      </c>
      <c r="C353" s="84">
        <v>2</v>
      </c>
      <c r="D353" s="123">
        <v>0.0066937637016425055</v>
      </c>
      <c r="E353" s="123">
        <v>2.2013971243204513</v>
      </c>
      <c r="F353" s="84" t="s">
        <v>1187</v>
      </c>
      <c r="G353" s="84" t="b">
        <v>0</v>
      </c>
      <c r="H353" s="84" t="b">
        <v>0</v>
      </c>
      <c r="I353" s="84" t="b">
        <v>0</v>
      </c>
      <c r="J353" s="84" t="b">
        <v>0</v>
      </c>
      <c r="K353" s="84" t="b">
        <v>0</v>
      </c>
      <c r="L353" s="84" t="b">
        <v>0</v>
      </c>
    </row>
    <row r="354" spans="1:12" ht="15">
      <c r="A354" s="84" t="s">
        <v>1755</v>
      </c>
      <c r="B354" s="84" t="s">
        <v>239</v>
      </c>
      <c r="C354" s="84">
        <v>2</v>
      </c>
      <c r="D354" s="123">
        <v>0.0066937637016425055</v>
      </c>
      <c r="E354" s="123">
        <v>1.5481846105451078</v>
      </c>
      <c r="F354" s="84" t="s">
        <v>1187</v>
      </c>
      <c r="G354" s="84" t="b">
        <v>0</v>
      </c>
      <c r="H354" s="84" t="b">
        <v>0</v>
      </c>
      <c r="I354" s="84" t="b">
        <v>0</v>
      </c>
      <c r="J354" s="84" t="b">
        <v>0</v>
      </c>
      <c r="K354" s="84" t="b">
        <v>0</v>
      </c>
      <c r="L354" s="84" t="b">
        <v>0</v>
      </c>
    </row>
    <row r="355" spans="1:12" ht="15">
      <c r="A355" s="84" t="s">
        <v>239</v>
      </c>
      <c r="B355" s="84" t="s">
        <v>1293</v>
      </c>
      <c r="C355" s="84">
        <v>2</v>
      </c>
      <c r="D355" s="123">
        <v>0.0066937637016425055</v>
      </c>
      <c r="E355" s="123">
        <v>0.3969169352144587</v>
      </c>
      <c r="F355" s="84" t="s">
        <v>1187</v>
      </c>
      <c r="G355" s="84" t="b">
        <v>0</v>
      </c>
      <c r="H355" s="84" t="b">
        <v>0</v>
      </c>
      <c r="I355" s="84" t="b">
        <v>0</v>
      </c>
      <c r="J355" s="84" t="b">
        <v>0</v>
      </c>
      <c r="K355" s="84" t="b">
        <v>0</v>
      </c>
      <c r="L355" s="84" t="b">
        <v>0</v>
      </c>
    </row>
    <row r="356" spans="1:12" ht="15">
      <c r="A356" s="84" t="s">
        <v>1293</v>
      </c>
      <c r="B356" s="84" t="s">
        <v>1705</v>
      </c>
      <c r="C356" s="84">
        <v>2</v>
      </c>
      <c r="D356" s="123">
        <v>0.0066937637016425055</v>
      </c>
      <c r="E356" s="123">
        <v>1.5481846105451078</v>
      </c>
      <c r="F356" s="84" t="s">
        <v>1187</v>
      </c>
      <c r="G356" s="84" t="b">
        <v>0</v>
      </c>
      <c r="H356" s="84" t="b">
        <v>0</v>
      </c>
      <c r="I356" s="84" t="b">
        <v>0</v>
      </c>
      <c r="J356" s="84" t="b">
        <v>0</v>
      </c>
      <c r="K356" s="84" t="b">
        <v>0</v>
      </c>
      <c r="L356" s="84" t="b">
        <v>0</v>
      </c>
    </row>
    <row r="357" spans="1:12" ht="15">
      <c r="A357" s="84" t="s">
        <v>1705</v>
      </c>
      <c r="B357" s="84" t="s">
        <v>1756</v>
      </c>
      <c r="C357" s="84">
        <v>2</v>
      </c>
      <c r="D357" s="123">
        <v>0.0066937637016425055</v>
      </c>
      <c r="E357" s="123">
        <v>2.2013971243204513</v>
      </c>
      <c r="F357" s="84" t="s">
        <v>1187</v>
      </c>
      <c r="G357" s="84" t="b">
        <v>0</v>
      </c>
      <c r="H357" s="84" t="b">
        <v>0</v>
      </c>
      <c r="I357" s="84" t="b">
        <v>0</v>
      </c>
      <c r="J357" s="84" t="b">
        <v>0</v>
      </c>
      <c r="K357" s="84" t="b">
        <v>0</v>
      </c>
      <c r="L357" s="84" t="b">
        <v>0</v>
      </c>
    </row>
    <row r="358" spans="1:12" ht="15">
      <c r="A358" s="84" t="s">
        <v>1756</v>
      </c>
      <c r="B358" s="84" t="s">
        <v>1706</v>
      </c>
      <c r="C358" s="84">
        <v>2</v>
      </c>
      <c r="D358" s="123">
        <v>0.0066937637016425055</v>
      </c>
      <c r="E358" s="123">
        <v>2.2013971243204513</v>
      </c>
      <c r="F358" s="84" t="s">
        <v>1187</v>
      </c>
      <c r="G358" s="84" t="b">
        <v>0</v>
      </c>
      <c r="H358" s="84" t="b">
        <v>0</v>
      </c>
      <c r="I358" s="84" t="b">
        <v>0</v>
      </c>
      <c r="J358" s="84" t="b">
        <v>0</v>
      </c>
      <c r="K358" s="84" t="b">
        <v>0</v>
      </c>
      <c r="L358" s="84" t="b">
        <v>0</v>
      </c>
    </row>
    <row r="359" spans="1:12" ht="15">
      <c r="A359" s="84" t="s">
        <v>1706</v>
      </c>
      <c r="B359" s="84" t="s">
        <v>1296</v>
      </c>
      <c r="C359" s="84">
        <v>2</v>
      </c>
      <c r="D359" s="123">
        <v>0.0066937637016425055</v>
      </c>
      <c r="E359" s="123">
        <v>1.599337132992489</v>
      </c>
      <c r="F359" s="84" t="s">
        <v>1187</v>
      </c>
      <c r="G359" s="84" t="b">
        <v>0</v>
      </c>
      <c r="H359" s="84" t="b">
        <v>0</v>
      </c>
      <c r="I359" s="84" t="b">
        <v>0</v>
      </c>
      <c r="J359" s="84" t="b">
        <v>1</v>
      </c>
      <c r="K359" s="84" t="b">
        <v>0</v>
      </c>
      <c r="L359" s="84" t="b">
        <v>0</v>
      </c>
    </row>
    <row r="360" spans="1:12" ht="15">
      <c r="A360" s="84" t="s">
        <v>1296</v>
      </c>
      <c r="B360" s="84" t="s">
        <v>1707</v>
      </c>
      <c r="C360" s="84">
        <v>2</v>
      </c>
      <c r="D360" s="123">
        <v>0.0066937637016425055</v>
      </c>
      <c r="E360" s="123">
        <v>1.5481846105451078</v>
      </c>
      <c r="F360" s="84" t="s">
        <v>1187</v>
      </c>
      <c r="G360" s="84" t="b">
        <v>1</v>
      </c>
      <c r="H360" s="84" t="b">
        <v>0</v>
      </c>
      <c r="I360" s="84" t="b">
        <v>0</v>
      </c>
      <c r="J360" s="84" t="b">
        <v>0</v>
      </c>
      <c r="K360" s="84" t="b">
        <v>0</v>
      </c>
      <c r="L360" s="84" t="b">
        <v>0</v>
      </c>
    </row>
    <row r="361" spans="1:12" ht="15">
      <c r="A361" s="84" t="s">
        <v>1707</v>
      </c>
      <c r="B361" s="84" t="s">
        <v>1681</v>
      </c>
      <c r="C361" s="84">
        <v>2</v>
      </c>
      <c r="D361" s="123">
        <v>0.0066937637016425055</v>
      </c>
      <c r="E361" s="123">
        <v>2.2013971243204513</v>
      </c>
      <c r="F361" s="84" t="s">
        <v>1187</v>
      </c>
      <c r="G361" s="84" t="b">
        <v>0</v>
      </c>
      <c r="H361" s="84" t="b">
        <v>0</v>
      </c>
      <c r="I361" s="84" t="b">
        <v>0</v>
      </c>
      <c r="J361" s="84" t="b">
        <v>0</v>
      </c>
      <c r="K361" s="84" t="b">
        <v>0</v>
      </c>
      <c r="L361" s="84" t="b">
        <v>0</v>
      </c>
    </row>
    <row r="362" spans="1:12" ht="15">
      <c r="A362" s="84" t="s">
        <v>1681</v>
      </c>
      <c r="B362" s="84" t="s">
        <v>1757</v>
      </c>
      <c r="C362" s="84">
        <v>2</v>
      </c>
      <c r="D362" s="123">
        <v>0.0066937637016425055</v>
      </c>
      <c r="E362" s="123">
        <v>2.2013971243204513</v>
      </c>
      <c r="F362" s="84" t="s">
        <v>1187</v>
      </c>
      <c r="G362" s="84" t="b">
        <v>0</v>
      </c>
      <c r="H362" s="84" t="b">
        <v>0</v>
      </c>
      <c r="I362" s="84" t="b">
        <v>0</v>
      </c>
      <c r="J362" s="84" t="b">
        <v>0</v>
      </c>
      <c r="K362" s="84" t="b">
        <v>0</v>
      </c>
      <c r="L362" s="84" t="b">
        <v>0</v>
      </c>
    </row>
    <row r="363" spans="1:12" ht="15">
      <c r="A363" s="84" t="s">
        <v>1636</v>
      </c>
      <c r="B363" s="84" t="s">
        <v>271</v>
      </c>
      <c r="C363" s="84">
        <v>2</v>
      </c>
      <c r="D363" s="123">
        <v>0.0066937637016425055</v>
      </c>
      <c r="E363" s="123">
        <v>1.9003671286564703</v>
      </c>
      <c r="F363" s="84" t="s">
        <v>1187</v>
      </c>
      <c r="G363" s="84" t="b">
        <v>0</v>
      </c>
      <c r="H363" s="84" t="b">
        <v>0</v>
      </c>
      <c r="I363" s="84" t="b">
        <v>0</v>
      </c>
      <c r="J363" s="84" t="b">
        <v>0</v>
      </c>
      <c r="K363" s="84" t="b">
        <v>0</v>
      </c>
      <c r="L363" s="84" t="b">
        <v>0</v>
      </c>
    </row>
    <row r="364" spans="1:12" ht="15">
      <c r="A364" s="84" t="s">
        <v>271</v>
      </c>
      <c r="B364" s="84" t="s">
        <v>1747</v>
      </c>
      <c r="C364" s="84">
        <v>2</v>
      </c>
      <c r="D364" s="123">
        <v>0.0066937637016425055</v>
      </c>
      <c r="E364" s="123">
        <v>2.2013971243204513</v>
      </c>
      <c r="F364" s="84" t="s">
        <v>1187</v>
      </c>
      <c r="G364" s="84" t="b">
        <v>0</v>
      </c>
      <c r="H364" s="84" t="b">
        <v>0</v>
      </c>
      <c r="I364" s="84" t="b">
        <v>0</v>
      </c>
      <c r="J364" s="84" t="b">
        <v>0</v>
      </c>
      <c r="K364" s="84" t="b">
        <v>0</v>
      </c>
      <c r="L364" s="84" t="b">
        <v>0</v>
      </c>
    </row>
    <row r="365" spans="1:12" ht="15">
      <c r="A365" s="84" t="s">
        <v>1747</v>
      </c>
      <c r="B365" s="84" t="s">
        <v>239</v>
      </c>
      <c r="C365" s="84">
        <v>2</v>
      </c>
      <c r="D365" s="123">
        <v>0.0066937637016425055</v>
      </c>
      <c r="E365" s="123">
        <v>1.5481846105451078</v>
      </c>
      <c r="F365" s="84" t="s">
        <v>1187</v>
      </c>
      <c r="G365" s="84" t="b">
        <v>0</v>
      </c>
      <c r="H365" s="84" t="b">
        <v>0</v>
      </c>
      <c r="I365" s="84" t="b">
        <v>0</v>
      </c>
      <c r="J365" s="84" t="b">
        <v>0</v>
      </c>
      <c r="K365" s="84" t="b">
        <v>0</v>
      </c>
      <c r="L365" s="84" t="b">
        <v>0</v>
      </c>
    </row>
    <row r="366" spans="1:12" ht="15">
      <c r="A366" s="84" t="s">
        <v>239</v>
      </c>
      <c r="B366" s="84" t="s">
        <v>1748</v>
      </c>
      <c r="C366" s="84">
        <v>2</v>
      </c>
      <c r="D366" s="123">
        <v>0.0066937637016425055</v>
      </c>
      <c r="E366" s="123">
        <v>1.3263358609287514</v>
      </c>
      <c r="F366" s="84" t="s">
        <v>1187</v>
      </c>
      <c r="G366" s="84" t="b">
        <v>0</v>
      </c>
      <c r="H366" s="84" t="b">
        <v>0</v>
      </c>
      <c r="I366" s="84" t="b">
        <v>0</v>
      </c>
      <c r="J366" s="84" t="b">
        <v>0</v>
      </c>
      <c r="K366" s="84" t="b">
        <v>0</v>
      </c>
      <c r="L366" s="84" t="b">
        <v>0</v>
      </c>
    </row>
    <row r="367" spans="1:12" ht="15">
      <c r="A367" s="84" t="s">
        <v>1748</v>
      </c>
      <c r="B367" s="84" t="s">
        <v>1317</v>
      </c>
      <c r="C367" s="84">
        <v>2</v>
      </c>
      <c r="D367" s="123">
        <v>0.0066937637016425055</v>
      </c>
      <c r="E367" s="123">
        <v>2.2013971243204513</v>
      </c>
      <c r="F367" s="84" t="s">
        <v>1187</v>
      </c>
      <c r="G367" s="84" t="b">
        <v>0</v>
      </c>
      <c r="H367" s="84" t="b">
        <v>0</v>
      </c>
      <c r="I367" s="84" t="b">
        <v>0</v>
      </c>
      <c r="J367" s="84" t="b">
        <v>0</v>
      </c>
      <c r="K367" s="84" t="b">
        <v>0</v>
      </c>
      <c r="L367" s="84" t="b">
        <v>0</v>
      </c>
    </row>
    <row r="368" spans="1:12" ht="15">
      <c r="A368" s="84" t="s">
        <v>1317</v>
      </c>
      <c r="B368" s="84" t="s">
        <v>1274</v>
      </c>
      <c r="C368" s="84">
        <v>2</v>
      </c>
      <c r="D368" s="123">
        <v>0.0066937637016425055</v>
      </c>
      <c r="E368" s="123">
        <v>1.6573290799701759</v>
      </c>
      <c r="F368" s="84" t="s">
        <v>1187</v>
      </c>
      <c r="G368" s="84" t="b">
        <v>0</v>
      </c>
      <c r="H368" s="84" t="b">
        <v>0</v>
      </c>
      <c r="I368" s="84" t="b">
        <v>0</v>
      </c>
      <c r="J368" s="84" t="b">
        <v>0</v>
      </c>
      <c r="K368" s="84" t="b">
        <v>0</v>
      </c>
      <c r="L368" s="84" t="b">
        <v>0</v>
      </c>
    </row>
    <row r="369" spans="1:12" ht="15">
      <c r="A369" s="84" t="s">
        <v>1274</v>
      </c>
      <c r="B369" s="84" t="s">
        <v>1749</v>
      </c>
      <c r="C369" s="84">
        <v>2</v>
      </c>
      <c r="D369" s="123">
        <v>0.0066937637016425055</v>
      </c>
      <c r="E369" s="123">
        <v>1.6573290799701759</v>
      </c>
      <c r="F369" s="84" t="s">
        <v>1187</v>
      </c>
      <c r="G369" s="84" t="b">
        <v>0</v>
      </c>
      <c r="H369" s="84" t="b">
        <v>0</v>
      </c>
      <c r="I369" s="84" t="b">
        <v>0</v>
      </c>
      <c r="J369" s="84" t="b">
        <v>0</v>
      </c>
      <c r="K369" s="84" t="b">
        <v>0</v>
      </c>
      <c r="L369" s="84" t="b">
        <v>0</v>
      </c>
    </row>
    <row r="370" spans="1:12" ht="15">
      <c r="A370" s="84" t="s">
        <v>1749</v>
      </c>
      <c r="B370" s="84" t="s">
        <v>1704</v>
      </c>
      <c r="C370" s="84">
        <v>2</v>
      </c>
      <c r="D370" s="123">
        <v>0.0066937637016425055</v>
      </c>
      <c r="E370" s="123">
        <v>2.2013971243204513</v>
      </c>
      <c r="F370" s="84" t="s">
        <v>1187</v>
      </c>
      <c r="G370" s="84" t="b">
        <v>0</v>
      </c>
      <c r="H370" s="84" t="b">
        <v>0</v>
      </c>
      <c r="I370" s="84" t="b">
        <v>0</v>
      </c>
      <c r="J370" s="84" t="b">
        <v>0</v>
      </c>
      <c r="K370" s="84" t="b">
        <v>0</v>
      </c>
      <c r="L370" s="84" t="b">
        <v>0</v>
      </c>
    </row>
    <row r="371" spans="1:12" ht="15">
      <c r="A371" s="84" t="s">
        <v>1704</v>
      </c>
      <c r="B371" s="84" t="s">
        <v>1750</v>
      </c>
      <c r="C371" s="84">
        <v>2</v>
      </c>
      <c r="D371" s="123">
        <v>0.0066937637016425055</v>
      </c>
      <c r="E371" s="123">
        <v>2.2013971243204513</v>
      </c>
      <c r="F371" s="84" t="s">
        <v>1187</v>
      </c>
      <c r="G371" s="84" t="b">
        <v>0</v>
      </c>
      <c r="H371" s="84" t="b">
        <v>0</v>
      </c>
      <c r="I371" s="84" t="b">
        <v>0</v>
      </c>
      <c r="J371" s="84" t="b">
        <v>0</v>
      </c>
      <c r="K371" s="84" t="b">
        <v>0</v>
      </c>
      <c r="L371" s="84" t="b">
        <v>0</v>
      </c>
    </row>
    <row r="372" spans="1:12" ht="15">
      <c r="A372" s="84" t="s">
        <v>1750</v>
      </c>
      <c r="B372" s="84" t="s">
        <v>1751</v>
      </c>
      <c r="C372" s="84">
        <v>2</v>
      </c>
      <c r="D372" s="123">
        <v>0.0066937637016425055</v>
      </c>
      <c r="E372" s="123">
        <v>2.2013971243204513</v>
      </c>
      <c r="F372" s="84" t="s">
        <v>1187</v>
      </c>
      <c r="G372" s="84" t="b">
        <v>0</v>
      </c>
      <c r="H372" s="84" t="b">
        <v>0</v>
      </c>
      <c r="I372" s="84" t="b">
        <v>0</v>
      </c>
      <c r="J372" s="84" t="b">
        <v>0</v>
      </c>
      <c r="K372" s="84" t="b">
        <v>0</v>
      </c>
      <c r="L372" s="84" t="b">
        <v>0</v>
      </c>
    </row>
    <row r="373" spans="1:12" ht="15">
      <c r="A373" s="84" t="s">
        <v>1751</v>
      </c>
      <c r="B373" s="84" t="s">
        <v>1752</v>
      </c>
      <c r="C373" s="84">
        <v>2</v>
      </c>
      <c r="D373" s="123">
        <v>0.0066937637016425055</v>
      </c>
      <c r="E373" s="123">
        <v>2.2013971243204513</v>
      </c>
      <c r="F373" s="84" t="s">
        <v>1187</v>
      </c>
      <c r="G373" s="84" t="b">
        <v>0</v>
      </c>
      <c r="H373" s="84" t="b">
        <v>0</v>
      </c>
      <c r="I373" s="84" t="b">
        <v>0</v>
      </c>
      <c r="J373" s="84" t="b">
        <v>0</v>
      </c>
      <c r="K373" s="84" t="b">
        <v>0</v>
      </c>
      <c r="L373" s="84" t="b">
        <v>0</v>
      </c>
    </row>
    <row r="374" spans="1:12" ht="15">
      <c r="A374" s="84" t="s">
        <v>1296</v>
      </c>
      <c r="B374" s="84" t="s">
        <v>1740</v>
      </c>
      <c r="C374" s="84">
        <v>2</v>
      </c>
      <c r="D374" s="123">
        <v>0.0066937637016425055</v>
      </c>
      <c r="E374" s="123">
        <v>1.5481846105451078</v>
      </c>
      <c r="F374" s="84" t="s">
        <v>1187</v>
      </c>
      <c r="G374" s="84" t="b">
        <v>1</v>
      </c>
      <c r="H374" s="84" t="b">
        <v>0</v>
      </c>
      <c r="I374" s="84" t="b">
        <v>0</v>
      </c>
      <c r="J374" s="84" t="b">
        <v>0</v>
      </c>
      <c r="K374" s="84" t="b">
        <v>0</v>
      </c>
      <c r="L374" s="84" t="b">
        <v>0</v>
      </c>
    </row>
    <row r="375" spans="1:12" ht="15">
      <c r="A375" s="84" t="s">
        <v>1740</v>
      </c>
      <c r="B375" s="84" t="s">
        <v>1741</v>
      </c>
      <c r="C375" s="84">
        <v>2</v>
      </c>
      <c r="D375" s="123">
        <v>0.0066937637016425055</v>
      </c>
      <c r="E375" s="123">
        <v>2.2013971243204513</v>
      </c>
      <c r="F375" s="84" t="s">
        <v>1187</v>
      </c>
      <c r="G375" s="84" t="b">
        <v>0</v>
      </c>
      <c r="H375" s="84" t="b">
        <v>0</v>
      </c>
      <c r="I375" s="84" t="b">
        <v>0</v>
      </c>
      <c r="J375" s="84" t="b">
        <v>0</v>
      </c>
      <c r="K375" s="84" t="b">
        <v>0</v>
      </c>
      <c r="L375" s="84" t="b">
        <v>0</v>
      </c>
    </row>
    <row r="376" spans="1:12" ht="15">
      <c r="A376" s="84" t="s">
        <v>1741</v>
      </c>
      <c r="B376" s="84" t="s">
        <v>1742</v>
      </c>
      <c r="C376" s="84">
        <v>2</v>
      </c>
      <c r="D376" s="123">
        <v>0.0066937637016425055</v>
      </c>
      <c r="E376" s="123">
        <v>2.2013971243204513</v>
      </c>
      <c r="F376" s="84" t="s">
        <v>1187</v>
      </c>
      <c r="G376" s="84" t="b">
        <v>0</v>
      </c>
      <c r="H376" s="84" t="b">
        <v>0</v>
      </c>
      <c r="I376" s="84" t="b">
        <v>0</v>
      </c>
      <c r="J376" s="84" t="b">
        <v>0</v>
      </c>
      <c r="K376" s="84" t="b">
        <v>0</v>
      </c>
      <c r="L376" s="84" t="b">
        <v>0</v>
      </c>
    </row>
    <row r="377" spans="1:12" ht="15">
      <c r="A377" s="84" t="s">
        <v>1742</v>
      </c>
      <c r="B377" s="84" t="s">
        <v>241</v>
      </c>
      <c r="C377" s="84">
        <v>2</v>
      </c>
      <c r="D377" s="123">
        <v>0.0066937637016425055</v>
      </c>
      <c r="E377" s="123">
        <v>2.2013971243204513</v>
      </c>
      <c r="F377" s="84" t="s">
        <v>1187</v>
      </c>
      <c r="G377" s="84" t="b">
        <v>0</v>
      </c>
      <c r="H377" s="84" t="b">
        <v>0</v>
      </c>
      <c r="I377" s="84" t="b">
        <v>0</v>
      </c>
      <c r="J377" s="84" t="b">
        <v>0</v>
      </c>
      <c r="K377" s="84" t="b">
        <v>0</v>
      </c>
      <c r="L377" s="84" t="b">
        <v>0</v>
      </c>
    </row>
    <row r="378" spans="1:12" ht="15">
      <c r="A378" s="84" t="s">
        <v>241</v>
      </c>
      <c r="B378" s="84" t="s">
        <v>1646</v>
      </c>
      <c r="C378" s="84">
        <v>2</v>
      </c>
      <c r="D378" s="123">
        <v>0.0066937637016425055</v>
      </c>
      <c r="E378" s="123">
        <v>2.2013971243204513</v>
      </c>
      <c r="F378" s="84" t="s">
        <v>1187</v>
      </c>
      <c r="G378" s="84" t="b">
        <v>0</v>
      </c>
      <c r="H378" s="84" t="b">
        <v>0</v>
      </c>
      <c r="I378" s="84" t="b">
        <v>0</v>
      </c>
      <c r="J378" s="84" t="b">
        <v>1</v>
      </c>
      <c r="K378" s="84" t="b">
        <v>0</v>
      </c>
      <c r="L378" s="84" t="b">
        <v>0</v>
      </c>
    </row>
    <row r="379" spans="1:12" ht="15">
      <c r="A379" s="84" t="s">
        <v>1646</v>
      </c>
      <c r="B379" s="84" t="s">
        <v>1743</v>
      </c>
      <c r="C379" s="84">
        <v>2</v>
      </c>
      <c r="D379" s="123">
        <v>0.0066937637016425055</v>
      </c>
      <c r="E379" s="123">
        <v>2.2013971243204513</v>
      </c>
      <c r="F379" s="84" t="s">
        <v>1187</v>
      </c>
      <c r="G379" s="84" t="b">
        <v>1</v>
      </c>
      <c r="H379" s="84" t="b">
        <v>0</v>
      </c>
      <c r="I379" s="84" t="b">
        <v>0</v>
      </c>
      <c r="J379" s="84" t="b">
        <v>0</v>
      </c>
      <c r="K379" s="84" t="b">
        <v>0</v>
      </c>
      <c r="L379" s="84" t="b">
        <v>0</v>
      </c>
    </row>
    <row r="380" spans="1:12" ht="15">
      <c r="A380" s="84" t="s">
        <v>1743</v>
      </c>
      <c r="B380" s="84" t="s">
        <v>1744</v>
      </c>
      <c r="C380" s="84">
        <v>2</v>
      </c>
      <c r="D380" s="123">
        <v>0.0066937637016425055</v>
      </c>
      <c r="E380" s="123">
        <v>2.2013971243204513</v>
      </c>
      <c r="F380" s="84" t="s">
        <v>1187</v>
      </c>
      <c r="G380" s="84" t="b">
        <v>0</v>
      </c>
      <c r="H380" s="84" t="b">
        <v>0</v>
      </c>
      <c r="I380" s="84" t="b">
        <v>0</v>
      </c>
      <c r="J380" s="84" t="b">
        <v>0</v>
      </c>
      <c r="K380" s="84" t="b">
        <v>1</v>
      </c>
      <c r="L380" s="84" t="b">
        <v>0</v>
      </c>
    </row>
    <row r="381" spans="1:12" ht="15">
      <c r="A381" s="84" t="s">
        <v>1744</v>
      </c>
      <c r="B381" s="84" t="s">
        <v>1659</v>
      </c>
      <c r="C381" s="84">
        <v>2</v>
      </c>
      <c r="D381" s="123">
        <v>0.0066937637016425055</v>
      </c>
      <c r="E381" s="123">
        <v>2.0253058652647704</v>
      </c>
      <c r="F381" s="84" t="s">
        <v>1187</v>
      </c>
      <c r="G381" s="84" t="b">
        <v>0</v>
      </c>
      <c r="H381" s="84" t="b">
        <v>1</v>
      </c>
      <c r="I381" s="84" t="b">
        <v>0</v>
      </c>
      <c r="J381" s="84" t="b">
        <v>0</v>
      </c>
      <c r="K381" s="84" t="b">
        <v>0</v>
      </c>
      <c r="L381" s="84" t="b">
        <v>0</v>
      </c>
    </row>
    <row r="382" spans="1:12" ht="15">
      <c r="A382" s="84" t="s">
        <v>1659</v>
      </c>
      <c r="B382" s="84" t="s">
        <v>1745</v>
      </c>
      <c r="C382" s="84">
        <v>2</v>
      </c>
      <c r="D382" s="123">
        <v>0.0066937637016425055</v>
      </c>
      <c r="E382" s="123">
        <v>2.0253058652647704</v>
      </c>
      <c r="F382" s="84" t="s">
        <v>1187</v>
      </c>
      <c r="G382" s="84" t="b">
        <v>0</v>
      </c>
      <c r="H382" s="84" t="b">
        <v>0</v>
      </c>
      <c r="I382" s="84" t="b">
        <v>0</v>
      </c>
      <c r="J382" s="84" t="b">
        <v>0</v>
      </c>
      <c r="K382" s="84" t="b">
        <v>0</v>
      </c>
      <c r="L382" s="84" t="b">
        <v>0</v>
      </c>
    </row>
    <row r="383" spans="1:12" ht="15">
      <c r="A383" s="84" t="s">
        <v>1745</v>
      </c>
      <c r="B383" s="84" t="s">
        <v>1746</v>
      </c>
      <c r="C383" s="84">
        <v>2</v>
      </c>
      <c r="D383" s="123">
        <v>0.0066937637016425055</v>
      </c>
      <c r="E383" s="123">
        <v>2.2013971243204513</v>
      </c>
      <c r="F383" s="84" t="s">
        <v>1187</v>
      </c>
      <c r="G383" s="84" t="b">
        <v>0</v>
      </c>
      <c r="H383" s="84" t="b">
        <v>0</v>
      </c>
      <c r="I383" s="84" t="b">
        <v>0</v>
      </c>
      <c r="J383" s="84" t="b">
        <v>0</v>
      </c>
      <c r="K383" s="84" t="b">
        <v>0</v>
      </c>
      <c r="L383" s="84" t="b">
        <v>0</v>
      </c>
    </row>
    <row r="384" spans="1:12" ht="15">
      <c r="A384" s="84" t="s">
        <v>1746</v>
      </c>
      <c r="B384" s="84" t="s">
        <v>1304</v>
      </c>
      <c r="C384" s="84">
        <v>2</v>
      </c>
      <c r="D384" s="123">
        <v>0.0066937637016425055</v>
      </c>
      <c r="E384" s="123">
        <v>1.8034571156484138</v>
      </c>
      <c r="F384" s="84" t="s">
        <v>1187</v>
      </c>
      <c r="G384" s="84" t="b">
        <v>0</v>
      </c>
      <c r="H384" s="84" t="b">
        <v>0</v>
      </c>
      <c r="I384" s="84" t="b">
        <v>0</v>
      </c>
      <c r="J384" s="84" t="b">
        <v>0</v>
      </c>
      <c r="K384" s="84" t="b">
        <v>0</v>
      </c>
      <c r="L384" s="84" t="b">
        <v>0</v>
      </c>
    </row>
    <row r="385" spans="1:12" ht="15">
      <c r="A385" s="84" t="s">
        <v>239</v>
      </c>
      <c r="B385" s="84" t="s">
        <v>1668</v>
      </c>
      <c r="C385" s="84">
        <v>2</v>
      </c>
      <c r="D385" s="123">
        <v>0.0066937637016425055</v>
      </c>
      <c r="E385" s="123">
        <v>1.3263358609287514</v>
      </c>
      <c r="F385" s="84" t="s">
        <v>1187</v>
      </c>
      <c r="G385" s="84" t="b">
        <v>0</v>
      </c>
      <c r="H385" s="84" t="b">
        <v>0</v>
      </c>
      <c r="I385" s="84" t="b">
        <v>0</v>
      </c>
      <c r="J385" s="84" t="b">
        <v>0</v>
      </c>
      <c r="K385" s="84" t="b">
        <v>0</v>
      </c>
      <c r="L385" s="84" t="b">
        <v>0</v>
      </c>
    </row>
    <row r="386" spans="1:12" ht="15">
      <c r="A386" s="84" t="s">
        <v>1304</v>
      </c>
      <c r="B386" s="84" t="s">
        <v>1698</v>
      </c>
      <c r="C386" s="84">
        <v>2</v>
      </c>
      <c r="D386" s="123">
        <v>0.0066937637016425055</v>
      </c>
      <c r="E386" s="123">
        <v>1.9003671286564703</v>
      </c>
      <c r="F386" s="84" t="s">
        <v>1187</v>
      </c>
      <c r="G386" s="84" t="b">
        <v>0</v>
      </c>
      <c r="H386" s="84" t="b">
        <v>0</v>
      </c>
      <c r="I386" s="84" t="b">
        <v>0</v>
      </c>
      <c r="J386" s="84" t="b">
        <v>0</v>
      </c>
      <c r="K386" s="84" t="b">
        <v>0</v>
      </c>
      <c r="L386" s="84" t="b">
        <v>0</v>
      </c>
    </row>
    <row r="387" spans="1:12" ht="15">
      <c r="A387" s="84" t="s">
        <v>1306</v>
      </c>
      <c r="B387" s="84" t="s">
        <v>1307</v>
      </c>
      <c r="C387" s="84">
        <v>4</v>
      </c>
      <c r="D387" s="123">
        <v>0.012144224762460775</v>
      </c>
      <c r="E387" s="123">
        <v>1.4273237863572472</v>
      </c>
      <c r="F387" s="84" t="s">
        <v>1188</v>
      </c>
      <c r="G387" s="84" t="b">
        <v>1</v>
      </c>
      <c r="H387" s="84" t="b">
        <v>0</v>
      </c>
      <c r="I387" s="84" t="b">
        <v>0</v>
      </c>
      <c r="J387" s="84" t="b">
        <v>0</v>
      </c>
      <c r="K387" s="84" t="b">
        <v>0</v>
      </c>
      <c r="L387" s="84" t="b">
        <v>0</v>
      </c>
    </row>
    <row r="388" spans="1:12" ht="15">
      <c r="A388" s="84" t="s">
        <v>1307</v>
      </c>
      <c r="B388" s="84" t="s">
        <v>1308</v>
      </c>
      <c r="C388" s="84">
        <v>4</v>
      </c>
      <c r="D388" s="123">
        <v>0.012144224762460775</v>
      </c>
      <c r="E388" s="123">
        <v>1.4273237863572472</v>
      </c>
      <c r="F388" s="84" t="s">
        <v>1188</v>
      </c>
      <c r="G388" s="84" t="b">
        <v>0</v>
      </c>
      <c r="H388" s="84" t="b">
        <v>0</v>
      </c>
      <c r="I388" s="84" t="b">
        <v>0</v>
      </c>
      <c r="J388" s="84" t="b">
        <v>0</v>
      </c>
      <c r="K388" s="84" t="b">
        <v>0</v>
      </c>
      <c r="L388" s="84" t="b">
        <v>0</v>
      </c>
    </row>
    <row r="389" spans="1:12" ht="15">
      <c r="A389" s="84" t="s">
        <v>1308</v>
      </c>
      <c r="B389" s="84" t="s">
        <v>1309</v>
      </c>
      <c r="C389" s="84">
        <v>4</v>
      </c>
      <c r="D389" s="123">
        <v>0.012144224762460775</v>
      </c>
      <c r="E389" s="123">
        <v>1.4273237863572472</v>
      </c>
      <c r="F389" s="84" t="s">
        <v>1188</v>
      </c>
      <c r="G389" s="84" t="b">
        <v>0</v>
      </c>
      <c r="H389" s="84" t="b">
        <v>0</v>
      </c>
      <c r="I389" s="84" t="b">
        <v>0</v>
      </c>
      <c r="J389" s="84" t="b">
        <v>0</v>
      </c>
      <c r="K389" s="84" t="b">
        <v>0</v>
      </c>
      <c r="L389" s="84" t="b">
        <v>0</v>
      </c>
    </row>
    <row r="390" spans="1:12" ht="15">
      <c r="A390" s="84" t="s">
        <v>1309</v>
      </c>
      <c r="B390" s="84" t="s">
        <v>1310</v>
      </c>
      <c r="C390" s="84">
        <v>4</v>
      </c>
      <c r="D390" s="123">
        <v>0.012144224762460775</v>
      </c>
      <c r="E390" s="123">
        <v>1.4273237863572472</v>
      </c>
      <c r="F390" s="84" t="s">
        <v>1188</v>
      </c>
      <c r="G390" s="84" t="b">
        <v>0</v>
      </c>
      <c r="H390" s="84" t="b">
        <v>0</v>
      </c>
      <c r="I390" s="84" t="b">
        <v>0</v>
      </c>
      <c r="J390" s="84" t="b">
        <v>0</v>
      </c>
      <c r="K390" s="84" t="b">
        <v>0</v>
      </c>
      <c r="L390" s="84" t="b">
        <v>0</v>
      </c>
    </row>
    <row r="391" spans="1:12" ht="15">
      <c r="A391" s="84" t="s">
        <v>1310</v>
      </c>
      <c r="B391" s="84" t="s">
        <v>1311</v>
      </c>
      <c r="C391" s="84">
        <v>4</v>
      </c>
      <c r="D391" s="123">
        <v>0.012144224762460775</v>
      </c>
      <c r="E391" s="123">
        <v>1.4273237863572472</v>
      </c>
      <c r="F391" s="84" t="s">
        <v>1188</v>
      </c>
      <c r="G391" s="84" t="b">
        <v>0</v>
      </c>
      <c r="H391" s="84" t="b">
        <v>0</v>
      </c>
      <c r="I391" s="84" t="b">
        <v>0</v>
      </c>
      <c r="J391" s="84" t="b">
        <v>0</v>
      </c>
      <c r="K391" s="84" t="b">
        <v>0</v>
      </c>
      <c r="L391" s="84" t="b">
        <v>0</v>
      </c>
    </row>
    <row r="392" spans="1:12" ht="15">
      <c r="A392" s="84" t="s">
        <v>1311</v>
      </c>
      <c r="B392" s="84" t="s">
        <v>1312</v>
      </c>
      <c r="C392" s="84">
        <v>4</v>
      </c>
      <c r="D392" s="123">
        <v>0.012144224762460775</v>
      </c>
      <c r="E392" s="123">
        <v>1.4273237863572472</v>
      </c>
      <c r="F392" s="84" t="s">
        <v>1188</v>
      </c>
      <c r="G392" s="84" t="b">
        <v>0</v>
      </c>
      <c r="H392" s="84" t="b">
        <v>0</v>
      </c>
      <c r="I392" s="84" t="b">
        <v>0</v>
      </c>
      <c r="J392" s="84" t="b">
        <v>0</v>
      </c>
      <c r="K392" s="84" t="b">
        <v>0</v>
      </c>
      <c r="L392" s="84" t="b">
        <v>0</v>
      </c>
    </row>
    <row r="393" spans="1:12" ht="15">
      <c r="A393" s="84" t="s">
        <v>1312</v>
      </c>
      <c r="B393" s="84" t="s">
        <v>1313</v>
      </c>
      <c r="C393" s="84">
        <v>4</v>
      </c>
      <c r="D393" s="123">
        <v>0.012144224762460775</v>
      </c>
      <c r="E393" s="123">
        <v>1.4273237863572472</v>
      </c>
      <c r="F393" s="84" t="s">
        <v>1188</v>
      </c>
      <c r="G393" s="84" t="b">
        <v>0</v>
      </c>
      <c r="H393" s="84" t="b">
        <v>0</v>
      </c>
      <c r="I393" s="84" t="b">
        <v>0</v>
      </c>
      <c r="J393" s="84" t="b">
        <v>0</v>
      </c>
      <c r="K393" s="84" t="b">
        <v>0</v>
      </c>
      <c r="L393" s="84" t="b">
        <v>0</v>
      </c>
    </row>
    <row r="394" spans="1:12" ht="15">
      <c r="A394" s="84" t="s">
        <v>1313</v>
      </c>
      <c r="B394" s="84" t="s">
        <v>1314</v>
      </c>
      <c r="C394" s="84">
        <v>4</v>
      </c>
      <c r="D394" s="123">
        <v>0.012144224762460775</v>
      </c>
      <c r="E394" s="123">
        <v>1.4273237863572472</v>
      </c>
      <c r="F394" s="84" t="s">
        <v>1188</v>
      </c>
      <c r="G394" s="84" t="b">
        <v>0</v>
      </c>
      <c r="H394" s="84" t="b">
        <v>0</v>
      </c>
      <c r="I394" s="84" t="b">
        <v>0</v>
      </c>
      <c r="J394" s="84" t="b">
        <v>0</v>
      </c>
      <c r="K394" s="84" t="b">
        <v>0</v>
      </c>
      <c r="L394" s="84" t="b">
        <v>0</v>
      </c>
    </row>
    <row r="395" spans="1:12" ht="15">
      <c r="A395" s="84" t="s">
        <v>1314</v>
      </c>
      <c r="B395" s="84" t="s">
        <v>1666</v>
      </c>
      <c r="C395" s="84">
        <v>4</v>
      </c>
      <c r="D395" s="123">
        <v>0.012144224762460775</v>
      </c>
      <c r="E395" s="123">
        <v>1.4273237863572472</v>
      </c>
      <c r="F395" s="84" t="s">
        <v>1188</v>
      </c>
      <c r="G395" s="84" t="b">
        <v>0</v>
      </c>
      <c r="H395" s="84" t="b">
        <v>0</v>
      </c>
      <c r="I395" s="84" t="b">
        <v>0</v>
      </c>
      <c r="J395" s="84" t="b">
        <v>0</v>
      </c>
      <c r="K395" s="84" t="b">
        <v>0</v>
      </c>
      <c r="L395" s="84" t="b">
        <v>0</v>
      </c>
    </row>
    <row r="396" spans="1:12" ht="15">
      <c r="A396" s="84" t="s">
        <v>1675</v>
      </c>
      <c r="B396" s="84" t="s">
        <v>1631</v>
      </c>
      <c r="C396" s="84">
        <v>4</v>
      </c>
      <c r="D396" s="123">
        <v>0.012144224762460775</v>
      </c>
      <c r="E396" s="123">
        <v>1.4273237863572472</v>
      </c>
      <c r="F396" s="84" t="s">
        <v>1188</v>
      </c>
      <c r="G396" s="84" t="b">
        <v>0</v>
      </c>
      <c r="H396" s="84" t="b">
        <v>0</v>
      </c>
      <c r="I396" s="84" t="b">
        <v>0</v>
      </c>
      <c r="J396" s="84" t="b">
        <v>0</v>
      </c>
      <c r="K396" s="84" t="b">
        <v>0</v>
      </c>
      <c r="L396" s="84" t="b">
        <v>0</v>
      </c>
    </row>
    <row r="397" spans="1:12" ht="15">
      <c r="A397" s="84" t="s">
        <v>1631</v>
      </c>
      <c r="B397" s="84" t="s">
        <v>1676</v>
      </c>
      <c r="C397" s="84">
        <v>4</v>
      </c>
      <c r="D397" s="123">
        <v>0.012144224762460775</v>
      </c>
      <c r="E397" s="123">
        <v>1.4273237863572472</v>
      </c>
      <c r="F397" s="84" t="s">
        <v>1188</v>
      </c>
      <c r="G397" s="84" t="b">
        <v>0</v>
      </c>
      <c r="H397" s="84" t="b">
        <v>0</v>
      </c>
      <c r="I397" s="84" t="b">
        <v>0</v>
      </c>
      <c r="J397" s="84" t="b">
        <v>1</v>
      </c>
      <c r="K397" s="84" t="b">
        <v>0</v>
      </c>
      <c r="L397" s="84" t="b">
        <v>0</v>
      </c>
    </row>
    <row r="398" spans="1:12" ht="15">
      <c r="A398" s="84" t="s">
        <v>1676</v>
      </c>
      <c r="B398" s="84" t="s">
        <v>1645</v>
      </c>
      <c r="C398" s="84">
        <v>4</v>
      </c>
      <c r="D398" s="123">
        <v>0.012144224762460775</v>
      </c>
      <c r="E398" s="123">
        <v>1.4273237863572472</v>
      </c>
      <c r="F398" s="84" t="s">
        <v>1188</v>
      </c>
      <c r="G398" s="84" t="b">
        <v>1</v>
      </c>
      <c r="H398" s="84" t="b">
        <v>0</v>
      </c>
      <c r="I398" s="84" t="b">
        <v>0</v>
      </c>
      <c r="J398" s="84" t="b">
        <v>0</v>
      </c>
      <c r="K398" s="84" t="b">
        <v>0</v>
      </c>
      <c r="L398" s="84" t="b">
        <v>0</v>
      </c>
    </row>
    <row r="399" spans="1:12" ht="15">
      <c r="A399" s="84" t="s">
        <v>1645</v>
      </c>
      <c r="B399" s="84" t="s">
        <v>1677</v>
      </c>
      <c r="C399" s="84">
        <v>4</v>
      </c>
      <c r="D399" s="123">
        <v>0.012144224762460775</v>
      </c>
      <c r="E399" s="123">
        <v>1.4273237863572472</v>
      </c>
      <c r="F399" s="84" t="s">
        <v>1188</v>
      </c>
      <c r="G399" s="84" t="b">
        <v>0</v>
      </c>
      <c r="H399" s="84" t="b">
        <v>0</v>
      </c>
      <c r="I399" s="84" t="b">
        <v>0</v>
      </c>
      <c r="J399" s="84" t="b">
        <v>0</v>
      </c>
      <c r="K399" s="84" t="b">
        <v>0</v>
      </c>
      <c r="L399" s="84" t="b">
        <v>0</v>
      </c>
    </row>
    <row r="400" spans="1:12" ht="15">
      <c r="A400" s="84" t="s">
        <v>1677</v>
      </c>
      <c r="B400" s="84" t="s">
        <v>1322</v>
      </c>
      <c r="C400" s="84">
        <v>4</v>
      </c>
      <c r="D400" s="123">
        <v>0.012144224762460775</v>
      </c>
      <c r="E400" s="123">
        <v>1.4273237863572472</v>
      </c>
      <c r="F400" s="84" t="s">
        <v>1188</v>
      </c>
      <c r="G400" s="84" t="b">
        <v>0</v>
      </c>
      <c r="H400" s="84" t="b">
        <v>0</v>
      </c>
      <c r="I400" s="84" t="b">
        <v>0</v>
      </c>
      <c r="J400" s="84" t="b">
        <v>0</v>
      </c>
      <c r="K400" s="84" t="b">
        <v>0</v>
      </c>
      <c r="L400" s="84" t="b">
        <v>0</v>
      </c>
    </row>
    <row r="401" spans="1:12" ht="15">
      <c r="A401" s="84" t="s">
        <v>1322</v>
      </c>
      <c r="B401" s="84" t="s">
        <v>1660</v>
      </c>
      <c r="C401" s="84">
        <v>4</v>
      </c>
      <c r="D401" s="123">
        <v>0.012144224762460775</v>
      </c>
      <c r="E401" s="123">
        <v>1.4273237863572472</v>
      </c>
      <c r="F401" s="84" t="s">
        <v>1188</v>
      </c>
      <c r="G401" s="84" t="b">
        <v>0</v>
      </c>
      <c r="H401" s="84" t="b">
        <v>0</v>
      </c>
      <c r="I401" s="84" t="b">
        <v>0</v>
      </c>
      <c r="J401" s="84" t="b">
        <v>0</v>
      </c>
      <c r="K401" s="84" t="b">
        <v>0</v>
      </c>
      <c r="L401" s="84" t="b">
        <v>0</v>
      </c>
    </row>
    <row r="402" spans="1:12" ht="15">
      <c r="A402" s="84" t="s">
        <v>1660</v>
      </c>
      <c r="B402" s="84" t="s">
        <v>366</v>
      </c>
      <c r="C402" s="84">
        <v>4</v>
      </c>
      <c r="D402" s="123">
        <v>0.012144224762460775</v>
      </c>
      <c r="E402" s="123">
        <v>1.4273237863572472</v>
      </c>
      <c r="F402" s="84" t="s">
        <v>1188</v>
      </c>
      <c r="G402" s="84" t="b">
        <v>0</v>
      </c>
      <c r="H402" s="84" t="b">
        <v>0</v>
      </c>
      <c r="I402" s="84" t="b">
        <v>0</v>
      </c>
      <c r="J402" s="84" t="b">
        <v>0</v>
      </c>
      <c r="K402" s="84" t="b">
        <v>0</v>
      </c>
      <c r="L402" s="84" t="b">
        <v>0</v>
      </c>
    </row>
    <row r="403" spans="1:12" ht="15">
      <c r="A403" s="84" t="s">
        <v>366</v>
      </c>
      <c r="B403" s="84" t="s">
        <v>1678</v>
      </c>
      <c r="C403" s="84">
        <v>4</v>
      </c>
      <c r="D403" s="123">
        <v>0.012144224762460775</v>
      </c>
      <c r="E403" s="123">
        <v>1.4273237863572472</v>
      </c>
      <c r="F403" s="84" t="s">
        <v>1188</v>
      </c>
      <c r="G403" s="84" t="b">
        <v>0</v>
      </c>
      <c r="H403" s="84" t="b">
        <v>0</v>
      </c>
      <c r="I403" s="84" t="b">
        <v>0</v>
      </c>
      <c r="J403" s="84" t="b">
        <v>0</v>
      </c>
      <c r="K403" s="84" t="b">
        <v>0</v>
      </c>
      <c r="L403" s="84" t="b">
        <v>0</v>
      </c>
    </row>
    <row r="404" spans="1:12" ht="15">
      <c r="A404" s="84" t="s">
        <v>1678</v>
      </c>
      <c r="B404" s="84" t="s">
        <v>1293</v>
      </c>
      <c r="C404" s="84">
        <v>4</v>
      </c>
      <c r="D404" s="123">
        <v>0.012144224762460775</v>
      </c>
      <c r="E404" s="123">
        <v>1.330413773349191</v>
      </c>
      <c r="F404" s="84" t="s">
        <v>1188</v>
      </c>
      <c r="G404" s="84" t="b">
        <v>0</v>
      </c>
      <c r="H404" s="84" t="b">
        <v>0</v>
      </c>
      <c r="I404" s="84" t="b">
        <v>0</v>
      </c>
      <c r="J404" s="84" t="b">
        <v>0</v>
      </c>
      <c r="K404" s="84" t="b">
        <v>0</v>
      </c>
      <c r="L404" s="84" t="b">
        <v>0</v>
      </c>
    </row>
    <row r="405" spans="1:12" ht="15">
      <c r="A405" s="84" t="s">
        <v>224</v>
      </c>
      <c r="B405" s="84" t="s">
        <v>1306</v>
      </c>
      <c r="C405" s="84">
        <v>3</v>
      </c>
      <c r="D405" s="123">
        <v>0.012339342794474028</v>
      </c>
      <c r="E405" s="123">
        <v>1.5522625229655473</v>
      </c>
      <c r="F405" s="84" t="s">
        <v>1188</v>
      </c>
      <c r="G405" s="84" t="b">
        <v>0</v>
      </c>
      <c r="H405" s="84" t="b">
        <v>0</v>
      </c>
      <c r="I405" s="84" t="b">
        <v>0</v>
      </c>
      <c r="J405" s="84" t="b">
        <v>1</v>
      </c>
      <c r="K405" s="84" t="b">
        <v>0</v>
      </c>
      <c r="L405" s="84" t="b">
        <v>0</v>
      </c>
    </row>
    <row r="406" spans="1:12" ht="15">
      <c r="A406" s="84" t="s">
        <v>1666</v>
      </c>
      <c r="B406" s="84" t="s">
        <v>1469</v>
      </c>
      <c r="C406" s="84">
        <v>3</v>
      </c>
      <c r="D406" s="123">
        <v>0.012339342794474028</v>
      </c>
      <c r="E406" s="123">
        <v>1.4273237863572472</v>
      </c>
      <c r="F406" s="84" t="s">
        <v>1188</v>
      </c>
      <c r="G406" s="84" t="b">
        <v>0</v>
      </c>
      <c r="H406" s="84" t="b">
        <v>0</v>
      </c>
      <c r="I406" s="84" t="b">
        <v>0</v>
      </c>
      <c r="J406" s="84" t="b">
        <v>0</v>
      </c>
      <c r="K406" s="84" t="b">
        <v>0</v>
      </c>
      <c r="L406" s="84" t="b">
        <v>0</v>
      </c>
    </row>
    <row r="407" spans="1:12" ht="15">
      <c r="A407" s="84" t="s">
        <v>245</v>
      </c>
      <c r="B407" s="84" t="s">
        <v>1675</v>
      </c>
      <c r="C407" s="84">
        <v>3</v>
      </c>
      <c r="D407" s="123">
        <v>0.012339342794474028</v>
      </c>
      <c r="E407" s="123">
        <v>1.5522625229655473</v>
      </c>
      <c r="F407" s="84" t="s">
        <v>1188</v>
      </c>
      <c r="G407" s="84" t="b">
        <v>0</v>
      </c>
      <c r="H407" s="84" t="b">
        <v>0</v>
      </c>
      <c r="I407" s="84" t="b">
        <v>0</v>
      </c>
      <c r="J407" s="84" t="b">
        <v>0</v>
      </c>
      <c r="K407" s="84" t="b">
        <v>0</v>
      </c>
      <c r="L407" s="84" t="b">
        <v>0</v>
      </c>
    </row>
    <row r="408" spans="1:12" ht="15">
      <c r="A408" s="84" t="s">
        <v>1293</v>
      </c>
      <c r="B408" s="84" t="s">
        <v>1703</v>
      </c>
      <c r="C408" s="84">
        <v>3</v>
      </c>
      <c r="D408" s="123">
        <v>0.012339342794474028</v>
      </c>
      <c r="E408" s="123">
        <v>1.4273237863572472</v>
      </c>
      <c r="F408" s="84" t="s">
        <v>1188</v>
      </c>
      <c r="G408" s="84" t="b">
        <v>0</v>
      </c>
      <c r="H408" s="84" t="b">
        <v>0</v>
      </c>
      <c r="I408" s="84" t="b">
        <v>0</v>
      </c>
      <c r="J408" s="84" t="b">
        <v>0</v>
      </c>
      <c r="K408" s="84" t="b">
        <v>0</v>
      </c>
      <c r="L408" s="84" t="b">
        <v>0</v>
      </c>
    </row>
    <row r="409" spans="1:12" ht="15">
      <c r="A409" s="84" t="s">
        <v>1318</v>
      </c>
      <c r="B409" s="84" t="s">
        <v>1319</v>
      </c>
      <c r="C409" s="84">
        <v>3</v>
      </c>
      <c r="D409" s="123">
        <v>0.010127801430126452</v>
      </c>
      <c r="E409" s="123">
        <v>1.5314789170422551</v>
      </c>
      <c r="F409" s="84" t="s">
        <v>1189</v>
      </c>
      <c r="G409" s="84" t="b">
        <v>0</v>
      </c>
      <c r="H409" s="84" t="b">
        <v>0</v>
      </c>
      <c r="I409" s="84" t="b">
        <v>0</v>
      </c>
      <c r="J409" s="84" t="b">
        <v>1</v>
      </c>
      <c r="K409" s="84" t="b">
        <v>0</v>
      </c>
      <c r="L409" s="84" t="b">
        <v>0</v>
      </c>
    </row>
    <row r="410" spans="1:12" ht="15">
      <c r="A410" s="84" t="s">
        <v>1319</v>
      </c>
      <c r="B410" s="84" t="s">
        <v>1320</v>
      </c>
      <c r="C410" s="84">
        <v>3</v>
      </c>
      <c r="D410" s="123">
        <v>0.010127801430126452</v>
      </c>
      <c r="E410" s="123">
        <v>1.5314789170422551</v>
      </c>
      <c r="F410" s="84" t="s">
        <v>1189</v>
      </c>
      <c r="G410" s="84" t="b">
        <v>1</v>
      </c>
      <c r="H410" s="84" t="b">
        <v>0</v>
      </c>
      <c r="I410" s="84" t="b">
        <v>0</v>
      </c>
      <c r="J410" s="84" t="b">
        <v>0</v>
      </c>
      <c r="K410" s="84" t="b">
        <v>0</v>
      </c>
      <c r="L410" s="84" t="b">
        <v>0</v>
      </c>
    </row>
    <row r="411" spans="1:12" ht="15">
      <c r="A411" s="84" t="s">
        <v>1320</v>
      </c>
      <c r="B411" s="84" t="s">
        <v>1321</v>
      </c>
      <c r="C411" s="84">
        <v>3</v>
      </c>
      <c r="D411" s="123">
        <v>0.010127801430126452</v>
      </c>
      <c r="E411" s="123">
        <v>1.5314789170422551</v>
      </c>
      <c r="F411" s="84" t="s">
        <v>1189</v>
      </c>
      <c r="G411" s="84" t="b">
        <v>0</v>
      </c>
      <c r="H411" s="84" t="b">
        <v>0</v>
      </c>
      <c r="I411" s="84" t="b">
        <v>0</v>
      </c>
      <c r="J411" s="84" t="b">
        <v>0</v>
      </c>
      <c r="K411" s="84" t="b">
        <v>0</v>
      </c>
      <c r="L411" s="84" t="b">
        <v>0</v>
      </c>
    </row>
    <row r="412" spans="1:12" ht="15">
      <c r="A412" s="84" t="s">
        <v>1321</v>
      </c>
      <c r="B412" s="84" t="s">
        <v>1322</v>
      </c>
      <c r="C412" s="84">
        <v>3</v>
      </c>
      <c r="D412" s="123">
        <v>0.010127801430126452</v>
      </c>
      <c r="E412" s="123">
        <v>1.5314789170422551</v>
      </c>
      <c r="F412" s="84" t="s">
        <v>1189</v>
      </c>
      <c r="G412" s="84" t="b">
        <v>0</v>
      </c>
      <c r="H412" s="84" t="b">
        <v>0</v>
      </c>
      <c r="I412" s="84" t="b">
        <v>0</v>
      </c>
      <c r="J412" s="84" t="b">
        <v>0</v>
      </c>
      <c r="K412" s="84" t="b">
        <v>0</v>
      </c>
      <c r="L412" s="84" t="b">
        <v>0</v>
      </c>
    </row>
    <row r="413" spans="1:12" ht="15">
      <c r="A413" s="84" t="s">
        <v>1322</v>
      </c>
      <c r="B413" s="84" t="s">
        <v>1303</v>
      </c>
      <c r="C413" s="84">
        <v>3</v>
      </c>
      <c r="D413" s="123">
        <v>0.010127801430126452</v>
      </c>
      <c r="E413" s="123">
        <v>1.5314789170422551</v>
      </c>
      <c r="F413" s="84" t="s">
        <v>1189</v>
      </c>
      <c r="G413" s="84" t="b">
        <v>0</v>
      </c>
      <c r="H413" s="84" t="b">
        <v>0</v>
      </c>
      <c r="I413" s="84" t="b">
        <v>0</v>
      </c>
      <c r="J413" s="84" t="b">
        <v>0</v>
      </c>
      <c r="K413" s="84" t="b">
        <v>0</v>
      </c>
      <c r="L413" s="84" t="b">
        <v>0</v>
      </c>
    </row>
    <row r="414" spans="1:12" ht="15">
      <c r="A414" s="84" t="s">
        <v>1303</v>
      </c>
      <c r="B414" s="84" t="s">
        <v>1679</v>
      </c>
      <c r="C414" s="84">
        <v>3</v>
      </c>
      <c r="D414" s="123">
        <v>0.010127801430126452</v>
      </c>
      <c r="E414" s="123">
        <v>1.5314789170422551</v>
      </c>
      <c r="F414" s="84" t="s">
        <v>1189</v>
      </c>
      <c r="G414" s="84" t="b">
        <v>0</v>
      </c>
      <c r="H414" s="84" t="b">
        <v>0</v>
      </c>
      <c r="I414" s="84" t="b">
        <v>0</v>
      </c>
      <c r="J414" s="84" t="b">
        <v>0</v>
      </c>
      <c r="K414" s="84" t="b">
        <v>0</v>
      </c>
      <c r="L414" s="84" t="b">
        <v>0</v>
      </c>
    </row>
    <row r="415" spans="1:12" ht="15">
      <c r="A415" s="84" t="s">
        <v>1679</v>
      </c>
      <c r="B415" s="84" t="s">
        <v>248</v>
      </c>
      <c r="C415" s="84">
        <v>3</v>
      </c>
      <c r="D415" s="123">
        <v>0.010127801430126452</v>
      </c>
      <c r="E415" s="123">
        <v>1.5314789170422551</v>
      </c>
      <c r="F415" s="84" t="s">
        <v>1189</v>
      </c>
      <c r="G415" s="84" t="b">
        <v>0</v>
      </c>
      <c r="H415" s="84" t="b">
        <v>0</v>
      </c>
      <c r="I415" s="84" t="b">
        <v>0</v>
      </c>
      <c r="J415" s="84" t="b">
        <v>0</v>
      </c>
      <c r="K415" s="84" t="b">
        <v>0</v>
      </c>
      <c r="L415" s="84" t="b">
        <v>0</v>
      </c>
    </row>
    <row r="416" spans="1:12" ht="15">
      <c r="A416" s="84" t="s">
        <v>248</v>
      </c>
      <c r="B416" s="84" t="s">
        <v>1646</v>
      </c>
      <c r="C416" s="84">
        <v>3</v>
      </c>
      <c r="D416" s="123">
        <v>0.010127801430126452</v>
      </c>
      <c r="E416" s="123">
        <v>1.4065401804339552</v>
      </c>
      <c r="F416" s="84" t="s">
        <v>1189</v>
      </c>
      <c r="G416" s="84" t="b">
        <v>0</v>
      </c>
      <c r="H416" s="84" t="b">
        <v>0</v>
      </c>
      <c r="I416" s="84" t="b">
        <v>0</v>
      </c>
      <c r="J416" s="84" t="b">
        <v>1</v>
      </c>
      <c r="K416" s="84" t="b">
        <v>0</v>
      </c>
      <c r="L416" s="84" t="b">
        <v>0</v>
      </c>
    </row>
    <row r="417" spans="1:12" ht="15">
      <c r="A417" s="84" t="s">
        <v>1302</v>
      </c>
      <c r="B417" s="84" t="s">
        <v>1293</v>
      </c>
      <c r="C417" s="84">
        <v>2</v>
      </c>
      <c r="D417" s="123">
        <v>0.009982899896335334</v>
      </c>
      <c r="E417" s="123">
        <v>1.4065401804339552</v>
      </c>
      <c r="F417" s="84" t="s">
        <v>1189</v>
      </c>
      <c r="G417" s="84" t="b">
        <v>1</v>
      </c>
      <c r="H417" s="84" t="b">
        <v>0</v>
      </c>
      <c r="I417" s="84" t="b">
        <v>0</v>
      </c>
      <c r="J417" s="84" t="b">
        <v>0</v>
      </c>
      <c r="K417" s="84" t="b">
        <v>0</v>
      </c>
      <c r="L417" s="84" t="b">
        <v>0</v>
      </c>
    </row>
    <row r="418" spans="1:12" ht="15">
      <c r="A418" s="84" t="s">
        <v>1293</v>
      </c>
      <c r="B418" s="84" t="s">
        <v>1638</v>
      </c>
      <c r="C418" s="84">
        <v>2</v>
      </c>
      <c r="D418" s="123">
        <v>0.009982899896335334</v>
      </c>
      <c r="E418" s="123">
        <v>1.5314789170422551</v>
      </c>
      <c r="F418" s="84" t="s">
        <v>1189</v>
      </c>
      <c r="G418" s="84" t="b">
        <v>0</v>
      </c>
      <c r="H418" s="84" t="b">
        <v>0</v>
      </c>
      <c r="I418" s="84" t="b">
        <v>0</v>
      </c>
      <c r="J418" s="84" t="b">
        <v>0</v>
      </c>
      <c r="K418" s="84" t="b">
        <v>0</v>
      </c>
      <c r="L418" s="84" t="b">
        <v>0</v>
      </c>
    </row>
    <row r="419" spans="1:12" ht="15">
      <c r="A419" s="84" t="s">
        <v>1638</v>
      </c>
      <c r="B419" s="84" t="s">
        <v>1316</v>
      </c>
      <c r="C419" s="84">
        <v>2</v>
      </c>
      <c r="D419" s="123">
        <v>0.009982899896335334</v>
      </c>
      <c r="E419" s="123">
        <v>1.4065401804339552</v>
      </c>
      <c r="F419" s="84" t="s">
        <v>1189</v>
      </c>
      <c r="G419" s="84" t="b">
        <v>0</v>
      </c>
      <c r="H419" s="84" t="b">
        <v>0</v>
      </c>
      <c r="I419" s="84" t="b">
        <v>0</v>
      </c>
      <c r="J419" s="84" t="b">
        <v>0</v>
      </c>
      <c r="K419" s="84" t="b">
        <v>0</v>
      </c>
      <c r="L419" s="84" t="b">
        <v>0</v>
      </c>
    </row>
    <row r="420" spans="1:12" ht="15">
      <c r="A420" s="84" t="s">
        <v>1316</v>
      </c>
      <c r="B420" s="84" t="s">
        <v>1733</v>
      </c>
      <c r="C420" s="84">
        <v>2</v>
      </c>
      <c r="D420" s="123">
        <v>0.009982899896335334</v>
      </c>
      <c r="E420" s="123">
        <v>1.4065401804339552</v>
      </c>
      <c r="F420" s="84" t="s">
        <v>1189</v>
      </c>
      <c r="G420" s="84" t="b">
        <v>0</v>
      </c>
      <c r="H420" s="84" t="b">
        <v>0</v>
      </c>
      <c r="I420" s="84" t="b">
        <v>0</v>
      </c>
      <c r="J420" s="84" t="b">
        <v>0</v>
      </c>
      <c r="K420" s="84" t="b">
        <v>0</v>
      </c>
      <c r="L420" s="84" t="b">
        <v>0</v>
      </c>
    </row>
    <row r="421" spans="1:12" ht="15">
      <c r="A421" s="84" t="s">
        <v>1733</v>
      </c>
      <c r="B421" s="84" t="s">
        <v>239</v>
      </c>
      <c r="C421" s="84">
        <v>2</v>
      </c>
      <c r="D421" s="123">
        <v>0.009982899896335334</v>
      </c>
      <c r="E421" s="123">
        <v>1.7075701760979363</v>
      </c>
      <c r="F421" s="84" t="s">
        <v>1189</v>
      </c>
      <c r="G421" s="84" t="b">
        <v>0</v>
      </c>
      <c r="H421" s="84" t="b">
        <v>0</v>
      </c>
      <c r="I421" s="84" t="b">
        <v>0</v>
      </c>
      <c r="J421" s="84" t="b">
        <v>0</v>
      </c>
      <c r="K421" s="84" t="b">
        <v>0</v>
      </c>
      <c r="L421" s="84" t="b">
        <v>0</v>
      </c>
    </row>
    <row r="422" spans="1:12" ht="15">
      <c r="A422" s="84" t="s">
        <v>239</v>
      </c>
      <c r="B422" s="84" t="s">
        <v>1734</v>
      </c>
      <c r="C422" s="84">
        <v>2</v>
      </c>
      <c r="D422" s="123">
        <v>0.009982899896335334</v>
      </c>
      <c r="E422" s="123">
        <v>1.7075701760979363</v>
      </c>
      <c r="F422" s="84" t="s">
        <v>1189</v>
      </c>
      <c r="G422" s="84" t="b">
        <v>0</v>
      </c>
      <c r="H422" s="84" t="b">
        <v>0</v>
      </c>
      <c r="I422" s="84" t="b">
        <v>0</v>
      </c>
      <c r="J422" s="84" t="b">
        <v>0</v>
      </c>
      <c r="K422" s="84" t="b">
        <v>0</v>
      </c>
      <c r="L422" s="84" t="b">
        <v>0</v>
      </c>
    </row>
    <row r="423" spans="1:12" ht="15">
      <c r="A423" s="84" t="s">
        <v>1734</v>
      </c>
      <c r="B423" s="84" t="s">
        <v>1735</v>
      </c>
      <c r="C423" s="84">
        <v>2</v>
      </c>
      <c r="D423" s="123">
        <v>0.009982899896335334</v>
      </c>
      <c r="E423" s="123">
        <v>1.7075701760979363</v>
      </c>
      <c r="F423" s="84" t="s">
        <v>1189</v>
      </c>
      <c r="G423" s="84" t="b">
        <v>0</v>
      </c>
      <c r="H423" s="84" t="b">
        <v>0</v>
      </c>
      <c r="I423" s="84" t="b">
        <v>0</v>
      </c>
      <c r="J423" s="84" t="b">
        <v>0</v>
      </c>
      <c r="K423" s="84" t="b">
        <v>0</v>
      </c>
      <c r="L423" s="84" t="b">
        <v>0</v>
      </c>
    </row>
    <row r="424" spans="1:12" ht="15">
      <c r="A424" s="84" t="s">
        <v>1735</v>
      </c>
      <c r="B424" s="84" t="s">
        <v>1736</v>
      </c>
      <c r="C424" s="84">
        <v>2</v>
      </c>
      <c r="D424" s="123">
        <v>0.009982899896335334</v>
      </c>
      <c r="E424" s="123">
        <v>1.7075701760979363</v>
      </c>
      <c r="F424" s="84" t="s">
        <v>1189</v>
      </c>
      <c r="G424" s="84" t="b">
        <v>0</v>
      </c>
      <c r="H424" s="84" t="b">
        <v>0</v>
      </c>
      <c r="I424" s="84" t="b">
        <v>0</v>
      </c>
      <c r="J424" s="84" t="b">
        <v>0</v>
      </c>
      <c r="K424" s="84" t="b">
        <v>0</v>
      </c>
      <c r="L424" s="84" t="b">
        <v>0</v>
      </c>
    </row>
    <row r="425" spans="1:12" ht="15">
      <c r="A425" s="84" t="s">
        <v>1736</v>
      </c>
      <c r="B425" s="84" t="s">
        <v>1317</v>
      </c>
      <c r="C425" s="84">
        <v>2</v>
      </c>
      <c r="D425" s="123">
        <v>0.009982899896335334</v>
      </c>
      <c r="E425" s="123">
        <v>1.5314789170422551</v>
      </c>
      <c r="F425" s="84" t="s">
        <v>1189</v>
      </c>
      <c r="G425" s="84" t="b">
        <v>0</v>
      </c>
      <c r="H425" s="84" t="b">
        <v>0</v>
      </c>
      <c r="I425" s="84" t="b">
        <v>0</v>
      </c>
      <c r="J425" s="84" t="b">
        <v>0</v>
      </c>
      <c r="K425" s="84" t="b">
        <v>0</v>
      </c>
      <c r="L425" s="84" t="b">
        <v>0</v>
      </c>
    </row>
    <row r="426" spans="1:12" ht="15">
      <c r="A426" s="84" t="s">
        <v>1317</v>
      </c>
      <c r="B426" s="84" t="s">
        <v>1737</v>
      </c>
      <c r="C426" s="84">
        <v>2</v>
      </c>
      <c r="D426" s="123">
        <v>0.009982899896335334</v>
      </c>
      <c r="E426" s="123">
        <v>1.5314789170422551</v>
      </c>
      <c r="F426" s="84" t="s">
        <v>1189</v>
      </c>
      <c r="G426" s="84" t="b">
        <v>0</v>
      </c>
      <c r="H426" s="84" t="b">
        <v>0</v>
      </c>
      <c r="I426" s="84" t="b">
        <v>0</v>
      </c>
      <c r="J426" s="84" t="b">
        <v>0</v>
      </c>
      <c r="K426" s="84" t="b">
        <v>0</v>
      </c>
      <c r="L426" s="84" t="b">
        <v>0</v>
      </c>
    </row>
    <row r="427" spans="1:12" ht="15">
      <c r="A427" s="84" t="s">
        <v>229</v>
      </c>
      <c r="B427" s="84" t="s">
        <v>1318</v>
      </c>
      <c r="C427" s="84">
        <v>2</v>
      </c>
      <c r="D427" s="123">
        <v>0.009982899896335334</v>
      </c>
      <c r="E427" s="123">
        <v>1.5314789170422551</v>
      </c>
      <c r="F427" s="84" t="s">
        <v>1189</v>
      </c>
      <c r="G427" s="84" t="b">
        <v>0</v>
      </c>
      <c r="H427" s="84" t="b">
        <v>0</v>
      </c>
      <c r="I427" s="84" t="b">
        <v>0</v>
      </c>
      <c r="J427" s="84" t="b">
        <v>0</v>
      </c>
      <c r="K427" s="84" t="b">
        <v>0</v>
      </c>
      <c r="L427" s="84" t="b">
        <v>0</v>
      </c>
    </row>
    <row r="428" spans="1:12" ht="15">
      <c r="A428" s="84" t="s">
        <v>1632</v>
      </c>
      <c r="B428" s="84" t="s">
        <v>1635</v>
      </c>
      <c r="C428" s="84">
        <v>2</v>
      </c>
      <c r="D428" s="123">
        <v>0.009982899896335334</v>
      </c>
      <c r="E428" s="123">
        <v>1.7075701760979363</v>
      </c>
      <c r="F428" s="84" t="s">
        <v>1189</v>
      </c>
      <c r="G428" s="84" t="b">
        <v>1</v>
      </c>
      <c r="H428" s="84" t="b">
        <v>0</v>
      </c>
      <c r="I428" s="84" t="b">
        <v>0</v>
      </c>
      <c r="J428" s="84" t="b">
        <v>0</v>
      </c>
      <c r="K428" s="84" t="b">
        <v>0</v>
      </c>
      <c r="L428" s="84" t="b">
        <v>0</v>
      </c>
    </row>
    <row r="429" spans="1:12" ht="15">
      <c r="A429" s="84" t="s">
        <v>1635</v>
      </c>
      <c r="B429" s="84" t="s">
        <v>1633</v>
      </c>
      <c r="C429" s="84">
        <v>2</v>
      </c>
      <c r="D429" s="123">
        <v>0.009982899896335334</v>
      </c>
      <c r="E429" s="123">
        <v>1.7075701760979363</v>
      </c>
      <c r="F429" s="84" t="s">
        <v>1189</v>
      </c>
      <c r="G429" s="84" t="b">
        <v>0</v>
      </c>
      <c r="H429" s="84" t="b">
        <v>0</v>
      </c>
      <c r="I429" s="84" t="b">
        <v>0</v>
      </c>
      <c r="J429" s="84" t="b">
        <v>0</v>
      </c>
      <c r="K429" s="84" t="b">
        <v>0</v>
      </c>
      <c r="L429" s="84" t="b">
        <v>0</v>
      </c>
    </row>
    <row r="430" spans="1:12" ht="15">
      <c r="A430" s="84" t="s">
        <v>1633</v>
      </c>
      <c r="B430" s="84" t="s">
        <v>1350</v>
      </c>
      <c r="C430" s="84">
        <v>2</v>
      </c>
      <c r="D430" s="123">
        <v>0.009982899896335334</v>
      </c>
      <c r="E430" s="123">
        <v>1.7075701760979363</v>
      </c>
      <c r="F430" s="84" t="s">
        <v>1189</v>
      </c>
      <c r="G430" s="84" t="b">
        <v>0</v>
      </c>
      <c r="H430" s="84" t="b">
        <v>0</v>
      </c>
      <c r="I430" s="84" t="b">
        <v>0</v>
      </c>
      <c r="J430" s="84" t="b">
        <v>0</v>
      </c>
      <c r="K430" s="84" t="b">
        <v>0</v>
      </c>
      <c r="L430" s="84" t="b">
        <v>0</v>
      </c>
    </row>
    <row r="431" spans="1:12" ht="15">
      <c r="A431" s="84" t="s">
        <v>1350</v>
      </c>
      <c r="B431" s="84" t="s">
        <v>1295</v>
      </c>
      <c r="C431" s="84">
        <v>2</v>
      </c>
      <c r="D431" s="123">
        <v>0.009982899896335334</v>
      </c>
      <c r="E431" s="123">
        <v>1.7075701760979363</v>
      </c>
      <c r="F431" s="84" t="s">
        <v>1189</v>
      </c>
      <c r="G431" s="84" t="b">
        <v>0</v>
      </c>
      <c r="H431" s="84" t="b">
        <v>0</v>
      </c>
      <c r="I431" s="84" t="b">
        <v>0</v>
      </c>
      <c r="J431" s="84" t="b">
        <v>0</v>
      </c>
      <c r="K431" s="84" t="b">
        <v>0</v>
      </c>
      <c r="L431" s="84" t="b">
        <v>0</v>
      </c>
    </row>
    <row r="432" spans="1:12" ht="15">
      <c r="A432" s="84" t="s">
        <v>1295</v>
      </c>
      <c r="B432" s="84" t="s">
        <v>1294</v>
      </c>
      <c r="C432" s="84">
        <v>2</v>
      </c>
      <c r="D432" s="123">
        <v>0.009982899896335334</v>
      </c>
      <c r="E432" s="123">
        <v>1.7075701760979363</v>
      </c>
      <c r="F432" s="84" t="s">
        <v>1189</v>
      </c>
      <c r="G432" s="84" t="b">
        <v>0</v>
      </c>
      <c r="H432" s="84" t="b">
        <v>0</v>
      </c>
      <c r="I432" s="84" t="b">
        <v>0</v>
      </c>
      <c r="J432" s="84" t="b">
        <v>0</v>
      </c>
      <c r="K432" s="84" t="b">
        <v>0</v>
      </c>
      <c r="L432" s="84" t="b">
        <v>0</v>
      </c>
    </row>
    <row r="433" spans="1:12" ht="15">
      <c r="A433" s="84" t="s">
        <v>1294</v>
      </c>
      <c r="B433" s="84" t="s">
        <v>1334</v>
      </c>
      <c r="C433" s="84">
        <v>2</v>
      </c>
      <c r="D433" s="123">
        <v>0.009982899896335334</v>
      </c>
      <c r="E433" s="123">
        <v>1.7075701760979363</v>
      </c>
      <c r="F433" s="84" t="s">
        <v>1189</v>
      </c>
      <c r="G433" s="84" t="b">
        <v>0</v>
      </c>
      <c r="H433" s="84" t="b">
        <v>0</v>
      </c>
      <c r="I433" s="84" t="b">
        <v>0</v>
      </c>
      <c r="J433" s="84" t="b">
        <v>0</v>
      </c>
      <c r="K433" s="84" t="b">
        <v>0</v>
      </c>
      <c r="L433" s="84" t="b">
        <v>0</v>
      </c>
    </row>
    <row r="434" spans="1:12" ht="15">
      <c r="A434" s="84" t="s">
        <v>1334</v>
      </c>
      <c r="B434" s="84" t="s">
        <v>1316</v>
      </c>
      <c r="C434" s="84">
        <v>2</v>
      </c>
      <c r="D434" s="123">
        <v>0.009982899896335334</v>
      </c>
      <c r="E434" s="123">
        <v>1.4065401804339552</v>
      </c>
      <c r="F434" s="84" t="s">
        <v>1189</v>
      </c>
      <c r="G434" s="84" t="b">
        <v>0</v>
      </c>
      <c r="H434" s="84" t="b">
        <v>0</v>
      </c>
      <c r="I434" s="84" t="b">
        <v>0</v>
      </c>
      <c r="J434" s="84" t="b">
        <v>0</v>
      </c>
      <c r="K434" s="84" t="b">
        <v>0</v>
      </c>
      <c r="L434" s="84" t="b">
        <v>0</v>
      </c>
    </row>
    <row r="435" spans="1:12" ht="15">
      <c r="A435" s="84" t="s">
        <v>1316</v>
      </c>
      <c r="B435" s="84" t="s">
        <v>1634</v>
      </c>
      <c r="C435" s="84">
        <v>2</v>
      </c>
      <c r="D435" s="123">
        <v>0.009982899896335334</v>
      </c>
      <c r="E435" s="123">
        <v>1.4065401804339552</v>
      </c>
      <c r="F435" s="84" t="s">
        <v>1189</v>
      </c>
      <c r="G435" s="84" t="b">
        <v>0</v>
      </c>
      <c r="H435" s="84" t="b">
        <v>0</v>
      </c>
      <c r="I435" s="84" t="b">
        <v>0</v>
      </c>
      <c r="J435" s="84" t="b">
        <v>0</v>
      </c>
      <c r="K435" s="84" t="b">
        <v>0</v>
      </c>
      <c r="L435" s="84" t="b">
        <v>0</v>
      </c>
    </row>
    <row r="436" spans="1:12" ht="15">
      <c r="A436" s="84" t="s">
        <v>1634</v>
      </c>
      <c r="B436" s="84" t="s">
        <v>1667</v>
      </c>
      <c r="C436" s="84">
        <v>2</v>
      </c>
      <c r="D436" s="123">
        <v>0.009982899896335334</v>
      </c>
      <c r="E436" s="123">
        <v>1.7075701760979363</v>
      </c>
      <c r="F436" s="84" t="s">
        <v>1189</v>
      </c>
      <c r="G436" s="84" t="b">
        <v>0</v>
      </c>
      <c r="H436" s="84" t="b">
        <v>0</v>
      </c>
      <c r="I436" s="84" t="b">
        <v>0</v>
      </c>
      <c r="J436" s="84" t="b">
        <v>0</v>
      </c>
      <c r="K436" s="84" t="b">
        <v>0</v>
      </c>
      <c r="L436" s="84" t="b">
        <v>0</v>
      </c>
    </row>
    <row r="437" spans="1:12" ht="15">
      <c r="A437" s="84" t="s">
        <v>1667</v>
      </c>
      <c r="B437" s="84" t="s">
        <v>1301</v>
      </c>
      <c r="C437" s="84">
        <v>2</v>
      </c>
      <c r="D437" s="123">
        <v>0.009982899896335334</v>
      </c>
      <c r="E437" s="123">
        <v>1.7075701760979363</v>
      </c>
      <c r="F437" s="84" t="s">
        <v>1189</v>
      </c>
      <c r="G437" s="84" t="b">
        <v>0</v>
      </c>
      <c r="H437" s="84" t="b">
        <v>0</v>
      </c>
      <c r="I437" s="84" t="b">
        <v>0</v>
      </c>
      <c r="J437" s="84" t="b">
        <v>0</v>
      </c>
      <c r="K437" s="84" t="b">
        <v>0</v>
      </c>
      <c r="L437" s="84" t="b">
        <v>0</v>
      </c>
    </row>
    <row r="438" spans="1:12" ht="15">
      <c r="A438" s="84" t="s">
        <v>276</v>
      </c>
      <c r="B438" s="84" t="s">
        <v>1326</v>
      </c>
      <c r="C438" s="84">
        <v>3</v>
      </c>
      <c r="D438" s="123">
        <v>0</v>
      </c>
      <c r="E438" s="123">
        <v>1.2471546148811266</v>
      </c>
      <c r="F438" s="84" t="s">
        <v>1190</v>
      </c>
      <c r="G438" s="84" t="b">
        <v>0</v>
      </c>
      <c r="H438" s="84" t="b">
        <v>0</v>
      </c>
      <c r="I438" s="84" t="b">
        <v>0</v>
      </c>
      <c r="J438" s="84" t="b">
        <v>0</v>
      </c>
      <c r="K438" s="84" t="b">
        <v>0</v>
      </c>
      <c r="L438" s="84" t="b">
        <v>0</v>
      </c>
    </row>
    <row r="439" spans="1:12" ht="15">
      <c r="A439" s="84" t="s">
        <v>1326</v>
      </c>
      <c r="B439" s="84" t="s">
        <v>1327</v>
      </c>
      <c r="C439" s="84">
        <v>3</v>
      </c>
      <c r="D439" s="123">
        <v>0</v>
      </c>
      <c r="E439" s="123">
        <v>1.2471546148811266</v>
      </c>
      <c r="F439" s="84" t="s">
        <v>1190</v>
      </c>
      <c r="G439" s="84" t="b">
        <v>0</v>
      </c>
      <c r="H439" s="84" t="b">
        <v>0</v>
      </c>
      <c r="I439" s="84" t="b">
        <v>0</v>
      </c>
      <c r="J439" s="84" t="b">
        <v>0</v>
      </c>
      <c r="K439" s="84" t="b">
        <v>0</v>
      </c>
      <c r="L439" s="84" t="b">
        <v>0</v>
      </c>
    </row>
    <row r="440" spans="1:12" ht="15">
      <c r="A440" s="84" t="s">
        <v>1327</v>
      </c>
      <c r="B440" s="84" t="s">
        <v>1324</v>
      </c>
      <c r="C440" s="84">
        <v>3</v>
      </c>
      <c r="D440" s="123">
        <v>0</v>
      </c>
      <c r="E440" s="123">
        <v>0.9461246192171454</v>
      </c>
      <c r="F440" s="84" t="s">
        <v>1190</v>
      </c>
      <c r="G440" s="84" t="b">
        <v>0</v>
      </c>
      <c r="H440" s="84" t="b">
        <v>0</v>
      </c>
      <c r="I440" s="84" t="b">
        <v>0</v>
      </c>
      <c r="J440" s="84" t="b">
        <v>0</v>
      </c>
      <c r="K440" s="84" t="b">
        <v>0</v>
      </c>
      <c r="L440" s="84" t="b">
        <v>0</v>
      </c>
    </row>
    <row r="441" spans="1:12" ht="15">
      <c r="A441" s="84" t="s">
        <v>1324</v>
      </c>
      <c r="B441" s="84" t="s">
        <v>1328</v>
      </c>
      <c r="C441" s="84">
        <v>3</v>
      </c>
      <c r="D441" s="123">
        <v>0</v>
      </c>
      <c r="E441" s="123">
        <v>0.9461246192171454</v>
      </c>
      <c r="F441" s="84" t="s">
        <v>1190</v>
      </c>
      <c r="G441" s="84" t="b">
        <v>0</v>
      </c>
      <c r="H441" s="84" t="b">
        <v>0</v>
      </c>
      <c r="I441" s="84" t="b">
        <v>0</v>
      </c>
      <c r="J441" s="84" t="b">
        <v>0</v>
      </c>
      <c r="K441" s="84" t="b">
        <v>0</v>
      </c>
      <c r="L441" s="84" t="b">
        <v>0</v>
      </c>
    </row>
    <row r="442" spans="1:12" ht="15">
      <c r="A442" s="84" t="s">
        <v>1328</v>
      </c>
      <c r="B442" s="84" t="s">
        <v>1329</v>
      </c>
      <c r="C442" s="84">
        <v>3</v>
      </c>
      <c r="D442" s="123">
        <v>0</v>
      </c>
      <c r="E442" s="123">
        <v>1.2471546148811266</v>
      </c>
      <c r="F442" s="84" t="s">
        <v>1190</v>
      </c>
      <c r="G442" s="84" t="b">
        <v>0</v>
      </c>
      <c r="H442" s="84" t="b">
        <v>0</v>
      </c>
      <c r="I442" s="84" t="b">
        <v>0</v>
      </c>
      <c r="J442" s="84" t="b">
        <v>0</v>
      </c>
      <c r="K442" s="84" t="b">
        <v>0</v>
      </c>
      <c r="L442" s="84" t="b">
        <v>0</v>
      </c>
    </row>
    <row r="443" spans="1:12" ht="15">
      <c r="A443" s="84" t="s">
        <v>1329</v>
      </c>
      <c r="B443" s="84" t="s">
        <v>1325</v>
      </c>
      <c r="C443" s="84">
        <v>3</v>
      </c>
      <c r="D443" s="123">
        <v>0</v>
      </c>
      <c r="E443" s="123">
        <v>0.9461246192171454</v>
      </c>
      <c r="F443" s="84" t="s">
        <v>1190</v>
      </c>
      <c r="G443" s="84" t="b">
        <v>0</v>
      </c>
      <c r="H443" s="84" t="b">
        <v>0</v>
      </c>
      <c r="I443" s="84" t="b">
        <v>0</v>
      </c>
      <c r="J443" s="84" t="b">
        <v>0</v>
      </c>
      <c r="K443" s="84" t="b">
        <v>0</v>
      </c>
      <c r="L443" s="84" t="b">
        <v>0</v>
      </c>
    </row>
    <row r="444" spans="1:12" ht="15">
      <c r="A444" s="84" t="s">
        <v>1325</v>
      </c>
      <c r="B444" s="84" t="s">
        <v>1325</v>
      </c>
      <c r="C444" s="84">
        <v>3</v>
      </c>
      <c r="D444" s="123">
        <v>0</v>
      </c>
      <c r="E444" s="123">
        <v>0.6450946235531643</v>
      </c>
      <c r="F444" s="84" t="s">
        <v>1190</v>
      </c>
      <c r="G444" s="84" t="b">
        <v>0</v>
      </c>
      <c r="H444" s="84" t="b">
        <v>0</v>
      </c>
      <c r="I444" s="84" t="b">
        <v>0</v>
      </c>
      <c r="J444" s="84" t="b">
        <v>0</v>
      </c>
      <c r="K444" s="84" t="b">
        <v>0</v>
      </c>
      <c r="L444" s="84" t="b">
        <v>0</v>
      </c>
    </row>
    <row r="445" spans="1:12" ht="15">
      <c r="A445" s="84" t="s">
        <v>1325</v>
      </c>
      <c r="B445" s="84" t="s">
        <v>1324</v>
      </c>
      <c r="C445" s="84">
        <v>3</v>
      </c>
      <c r="D445" s="123">
        <v>0</v>
      </c>
      <c r="E445" s="123">
        <v>0.6450946235531643</v>
      </c>
      <c r="F445" s="84" t="s">
        <v>1190</v>
      </c>
      <c r="G445" s="84" t="b">
        <v>0</v>
      </c>
      <c r="H445" s="84" t="b">
        <v>0</v>
      </c>
      <c r="I445" s="84" t="b">
        <v>0</v>
      </c>
      <c r="J445" s="84" t="b">
        <v>0</v>
      </c>
      <c r="K445" s="84" t="b">
        <v>0</v>
      </c>
      <c r="L445" s="84" t="b">
        <v>0</v>
      </c>
    </row>
    <row r="446" spans="1:12" ht="15">
      <c r="A446" s="84" t="s">
        <v>1324</v>
      </c>
      <c r="B446" s="84" t="s">
        <v>1330</v>
      </c>
      <c r="C446" s="84">
        <v>3</v>
      </c>
      <c r="D446" s="123">
        <v>0</v>
      </c>
      <c r="E446" s="123">
        <v>0.9461246192171454</v>
      </c>
      <c r="F446" s="84" t="s">
        <v>1190</v>
      </c>
      <c r="G446" s="84" t="b">
        <v>0</v>
      </c>
      <c r="H446" s="84" t="b">
        <v>0</v>
      </c>
      <c r="I446" s="84" t="b">
        <v>0</v>
      </c>
      <c r="J446" s="84" t="b">
        <v>0</v>
      </c>
      <c r="K446" s="84" t="b">
        <v>0</v>
      </c>
      <c r="L446" s="84" t="b">
        <v>0</v>
      </c>
    </row>
    <row r="447" spans="1:12" ht="15">
      <c r="A447" s="84" t="s">
        <v>1330</v>
      </c>
      <c r="B447" s="84" t="s">
        <v>1331</v>
      </c>
      <c r="C447" s="84">
        <v>3</v>
      </c>
      <c r="D447" s="123">
        <v>0</v>
      </c>
      <c r="E447" s="123">
        <v>1.2471546148811266</v>
      </c>
      <c r="F447" s="84" t="s">
        <v>1190</v>
      </c>
      <c r="G447" s="84" t="b">
        <v>0</v>
      </c>
      <c r="H447" s="84" t="b">
        <v>0</v>
      </c>
      <c r="I447" s="84" t="b">
        <v>0</v>
      </c>
      <c r="J447" s="84" t="b">
        <v>0</v>
      </c>
      <c r="K447" s="84" t="b">
        <v>0</v>
      </c>
      <c r="L447" s="84" t="b">
        <v>0</v>
      </c>
    </row>
    <row r="448" spans="1:12" ht="15">
      <c r="A448" s="84" t="s">
        <v>1331</v>
      </c>
      <c r="B448" s="84" t="s">
        <v>1332</v>
      </c>
      <c r="C448" s="84">
        <v>3</v>
      </c>
      <c r="D448" s="123">
        <v>0</v>
      </c>
      <c r="E448" s="123">
        <v>1.2471546148811266</v>
      </c>
      <c r="F448" s="84" t="s">
        <v>1190</v>
      </c>
      <c r="G448" s="84" t="b">
        <v>0</v>
      </c>
      <c r="H448" s="84" t="b">
        <v>0</v>
      </c>
      <c r="I448" s="84" t="b">
        <v>0</v>
      </c>
      <c r="J448" s="84" t="b">
        <v>0</v>
      </c>
      <c r="K448" s="84" t="b">
        <v>0</v>
      </c>
      <c r="L448" s="84" t="b">
        <v>0</v>
      </c>
    </row>
    <row r="449" spans="1:12" ht="15">
      <c r="A449" s="84" t="s">
        <v>1332</v>
      </c>
      <c r="B449" s="84" t="s">
        <v>1685</v>
      </c>
      <c r="C449" s="84">
        <v>3</v>
      </c>
      <c r="D449" s="123">
        <v>0</v>
      </c>
      <c r="E449" s="123">
        <v>1.2471546148811266</v>
      </c>
      <c r="F449" s="84" t="s">
        <v>1190</v>
      </c>
      <c r="G449" s="84" t="b">
        <v>0</v>
      </c>
      <c r="H449" s="84" t="b">
        <v>0</v>
      </c>
      <c r="I449" s="84" t="b">
        <v>0</v>
      </c>
      <c r="J449" s="84" t="b">
        <v>0</v>
      </c>
      <c r="K449" s="84" t="b">
        <v>0</v>
      </c>
      <c r="L449" s="84" t="b">
        <v>0</v>
      </c>
    </row>
    <row r="450" spans="1:12" ht="15">
      <c r="A450" s="84" t="s">
        <v>1685</v>
      </c>
      <c r="B450" s="84" t="s">
        <v>1686</v>
      </c>
      <c r="C450" s="84">
        <v>3</v>
      </c>
      <c r="D450" s="123">
        <v>0</v>
      </c>
      <c r="E450" s="123">
        <v>1.2471546148811266</v>
      </c>
      <c r="F450" s="84" t="s">
        <v>1190</v>
      </c>
      <c r="G450" s="84" t="b">
        <v>0</v>
      </c>
      <c r="H450" s="84" t="b">
        <v>0</v>
      </c>
      <c r="I450" s="84" t="b">
        <v>0</v>
      </c>
      <c r="J450" s="84" t="b">
        <v>0</v>
      </c>
      <c r="K450" s="84" t="b">
        <v>0</v>
      </c>
      <c r="L450" s="84" t="b">
        <v>0</v>
      </c>
    </row>
    <row r="451" spans="1:12" ht="15">
      <c r="A451" s="84" t="s">
        <v>1686</v>
      </c>
      <c r="B451" s="84" t="s">
        <v>1687</v>
      </c>
      <c r="C451" s="84">
        <v>3</v>
      </c>
      <c r="D451" s="123">
        <v>0</v>
      </c>
      <c r="E451" s="123">
        <v>1.2471546148811266</v>
      </c>
      <c r="F451" s="84" t="s">
        <v>1190</v>
      </c>
      <c r="G451" s="84" t="b">
        <v>0</v>
      </c>
      <c r="H451" s="84" t="b">
        <v>0</v>
      </c>
      <c r="I451" s="84" t="b">
        <v>0</v>
      </c>
      <c r="J451" s="84" t="b">
        <v>0</v>
      </c>
      <c r="K451" s="84" t="b">
        <v>0</v>
      </c>
      <c r="L451" s="84" t="b">
        <v>0</v>
      </c>
    </row>
    <row r="452" spans="1:12" ht="15">
      <c r="A452" s="84" t="s">
        <v>262</v>
      </c>
      <c r="B452" s="84" t="s">
        <v>276</v>
      </c>
      <c r="C452" s="84">
        <v>2</v>
      </c>
      <c r="D452" s="123">
        <v>0.006288973537702901</v>
      </c>
      <c r="E452" s="123">
        <v>1.423245873936808</v>
      </c>
      <c r="F452" s="84" t="s">
        <v>1190</v>
      </c>
      <c r="G452" s="84" t="b">
        <v>0</v>
      </c>
      <c r="H452" s="84" t="b">
        <v>0</v>
      </c>
      <c r="I452" s="84" t="b">
        <v>0</v>
      </c>
      <c r="J452" s="84" t="b">
        <v>0</v>
      </c>
      <c r="K452" s="84" t="b">
        <v>0</v>
      </c>
      <c r="L452" s="84" t="b">
        <v>0</v>
      </c>
    </row>
    <row r="453" spans="1:12" ht="15">
      <c r="A453" s="84" t="s">
        <v>1295</v>
      </c>
      <c r="B453" s="84" t="s">
        <v>1294</v>
      </c>
      <c r="C453" s="84">
        <v>4</v>
      </c>
      <c r="D453" s="123">
        <v>0.011360029874277677</v>
      </c>
      <c r="E453" s="123">
        <v>0.9500865496681672</v>
      </c>
      <c r="F453" s="84" t="s">
        <v>1191</v>
      </c>
      <c r="G453" s="84" t="b">
        <v>0</v>
      </c>
      <c r="H453" s="84" t="b">
        <v>0</v>
      </c>
      <c r="I453" s="84" t="b">
        <v>0</v>
      </c>
      <c r="J453" s="84" t="b">
        <v>0</v>
      </c>
      <c r="K453" s="84" t="b">
        <v>0</v>
      </c>
      <c r="L453" s="84" t="b">
        <v>0</v>
      </c>
    </row>
    <row r="454" spans="1:12" ht="15">
      <c r="A454" s="84" t="s">
        <v>1294</v>
      </c>
      <c r="B454" s="84" t="s">
        <v>1334</v>
      </c>
      <c r="C454" s="84">
        <v>4</v>
      </c>
      <c r="D454" s="123">
        <v>0.011360029874277677</v>
      </c>
      <c r="E454" s="123">
        <v>1.0469965626762237</v>
      </c>
      <c r="F454" s="84" t="s">
        <v>1191</v>
      </c>
      <c r="G454" s="84" t="b">
        <v>0</v>
      </c>
      <c r="H454" s="84" t="b">
        <v>0</v>
      </c>
      <c r="I454" s="84" t="b">
        <v>0</v>
      </c>
      <c r="J454" s="84" t="b">
        <v>0</v>
      </c>
      <c r="K454" s="84" t="b">
        <v>0</v>
      </c>
      <c r="L454" s="84" t="b">
        <v>0</v>
      </c>
    </row>
    <row r="455" spans="1:12" ht="15">
      <c r="A455" s="84" t="s">
        <v>1334</v>
      </c>
      <c r="B455" s="84" t="s">
        <v>250</v>
      </c>
      <c r="C455" s="84">
        <v>4</v>
      </c>
      <c r="D455" s="123">
        <v>0.011360029874277677</v>
      </c>
      <c r="E455" s="123">
        <v>1.591064607026499</v>
      </c>
      <c r="F455" s="84" t="s">
        <v>1191</v>
      </c>
      <c r="G455" s="84" t="b">
        <v>0</v>
      </c>
      <c r="H455" s="84" t="b">
        <v>0</v>
      </c>
      <c r="I455" s="84" t="b">
        <v>0</v>
      </c>
      <c r="J455" s="84" t="b">
        <v>0</v>
      </c>
      <c r="K455" s="84" t="b">
        <v>0</v>
      </c>
      <c r="L455" s="84" t="b">
        <v>0</v>
      </c>
    </row>
    <row r="456" spans="1:12" ht="15">
      <c r="A456" s="84" t="s">
        <v>1303</v>
      </c>
      <c r="B456" s="84" t="s">
        <v>1300</v>
      </c>
      <c r="C456" s="84">
        <v>4</v>
      </c>
      <c r="D456" s="123">
        <v>0.011360029874277677</v>
      </c>
      <c r="E456" s="123">
        <v>1.591064607026499</v>
      </c>
      <c r="F456" s="84" t="s">
        <v>1191</v>
      </c>
      <c r="G456" s="84" t="b">
        <v>0</v>
      </c>
      <c r="H456" s="84" t="b">
        <v>0</v>
      </c>
      <c r="I456" s="84" t="b">
        <v>0</v>
      </c>
      <c r="J456" s="84" t="b">
        <v>0</v>
      </c>
      <c r="K456" s="84" t="b">
        <v>0</v>
      </c>
      <c r="L456" s="84" t="b">
        <v>0</v>
      </c>
    </row>
    <row r="457" spans="1:12" ht="15">
      <c r="A457" s="84" t="s">
        <v>1336</v>
      </c>
      <c r="B457" s="84" t="s">
        <v>1632</v>
      </c>
      <c r="C457" s="84">
        <v>3</v>
      </c>
      <c r="D457" s="123">
        <v>0.010751071273713613</v>
      </c>
      <c r="E457" s="123">
        <v>1.7160033436347992</v>
      </c>
      <c r="F457" s="84" t="s">
        <v>1191</v>
      </c>
      <c r="G457" s="84" t="b">
        <v>0</v>
      </c>
      <c r="H457" s="84" t="b">
        <v>0</v>
      </c>
      <c r="I457" s="84" t="b">
        <v>0</v>
      </c>
      <c r="J457" s="84" t="b">
        <v>1</v>
      </c>
      <c r="K457" s="84" t="b">
        <v>0</v>
      </c>
      <c r="L457" s="84" t="b">
        <v>0</v>
      </c>
    </row>
    <row r="458" spans="1:12" ht="15">
      <c r="A458" s="84" t="s">
        <v>1632</v>
      </c>
      <c r="B458" s="84" t="s">
        <v>1635</v>
      </c>
      <c r="C458" s="84">
        <v>3</v>
      </c>
      <c r="D458" s="123">
        <v>0.010751071273713613</v>
      </c>
      <c r="E458" s="123">
        <v>1.7160033436347992</v>
      </c>
      <c r="F458" s="84" t="s">
        <v>1191</v>
      </c>
      <c r="G458" s="84" t="b">
        <v>1</v>
      </c>
      <c r="H458" s="84" t="b">
        <v>0</v>
      </c>
      <c r="I458" s="84" t="b">
        <v>0</v>
      </c>
      <c r="J458" s="84" t="b">
        <v>0</v>
      </c>
      <c r="K458" s="84" t="b">
        <v>0</v>
      </c>
      <c r="L458" s="84" t="b">
        <v>0</v>
      </c>
    </row>
    <row r="459" spans="1:12" ht="15">
      <c r="A459" s="84" t="s">
        <v>1635</v>
      </c>
      <c r="B459" s="84" t="s">
        <v>1633</v>
      </c>
      <c r="C459" s="84">
        <v>3</v>
      </c>
      <c r="D459" s="123">
        <v>0.010751071273713613</v>
      </c>
      <c r="E459" s="123">
        <v>1.7160033436347992</v>
      </c>
      <c r="F459" s="84" t="s">
        <v>1191</v>
      </c>
      <c r="G459" s="84" t="b">
        <v>0</v>
      </c>
      <c r="H459" s="84" t="b">
        <v>0</v>
      </c>
      <c r="I459" s="84" t="b">
        <v>0</v>
      </c>
      <c r="J459" s="84" t="b">
        <v>0</v>
      </c>
      <c r="K459" s="84" t="b">
        <v>0</v>
      </c>
      <c r="L459" s="84" t="b">
        <v>0</v>
      </c>
    </row>
    <row r="460" spans="1:12" ht="15">
      <c r="A460" s="84" t="s">
        <v>1633</v>
      </c>
      <c r="B460" s="84" t="s">
        <v>1640</v>
      </c>
      <c r="C460" s="84">
        <v>3</v>
      </c>
      <c r="D460" s="123">
        <v>0.010751071273713613</v>
      </c>
      <c r="E460" s="123">
        <v>1.7160033436347992</v>
      </c>
      <c r="F460" s="84" t="s">
        <v>1191</v>
      </c>
      <c r="G460" s="84" t="b">
        <v>0</v>
      </c>
      <c r="H460" s="84" t="b">
        <v>0</v>
      </c>
      <c r="I460" s="84" t="b">
        <v>0</v>
      </c>
      <c r="J460" s="84" t="b">
        <v>0</v>
      </c>
      <c r="K460" s="84" t="b">
        <v>0</v>
      </c>
      <c r="L460" s="84" t="b">
        <v>0</v>
      </c>
    </row>
    <row r="461" spans="1:12" ht="15">
      <c r="A461" s="84" t="s">
        <v>1640</v>
      </c>
      <c r="B461" s="84" t="s">
        <v>1643</v>
      </c>
      <c r="C461" s="84">
        <v>3</v>
      </c>
      <c r="D461" s="123">
        <v>0.010751071273713613</v>
      </c>
      <c r="E461" s="123">
        <v>1.7160033436347992</v>
      </c>
      <c r="F461" s="84" t="s">
        <v>1191</v>
      </c>
      <c r="G461" s="84" t="b">
        <v>0</v>
      </c>
      <c r="H461" s="84" t="b">
        <v>0</v>
      </c>
      <c r="I461" s="84" t="b">
        <v>0</v>
      </c>
      <c r="J461" s="84" t="b">
        <v>0</v>
      </c>
      <c r="K461" s="84" t="b">
        <v>0</v>
      </c>
      <c r="L461" s="84" t="b">
        <v>0</v>
      </c>
    </row>
    <row r="462" spans="1:12" ht="15">
      <c r="A462" s="84" t="s">
        <v>1643</v>
      </c>
      <c r="B462" s="84" t="s">
        <v>1295</v>
      </c>
      <c r="C462" s="84">
        <v>3</v>
      </c>
      <c r="D462" s="123">
        <v>0.010751071273713613</v>
      </c>
      <c r="E462" s="123">
        <v>1.4941545940184429</v>
      </c>
      <c r="F462" s="84" t="s">
        <v>1191</v>
      </c>
      <c r="G462" s="84" t="b">
        <v>0</v>
      </c>
      <c r="H462" s="84" t="b">
        <v>0</v>
      </c>
      <c r="I462" s="84" t="b">
        <v>0</v>
      </c>
      <c r="J462" s="84" t="b">
        <v>0</v>
      </c>
      <c r="K462" s="84" t="b">
        <v>0</v>
      </c>
      <c r="L462" s="84" t="b">
        <v>0</v>
      </c>
    </row>
    <row r="463" spans="1:12" ht="15">
      <c r="A463" s="84" t="s">
        <v>250</v>
      </c>
      <c r="B463" s="84" t="s">
        <v>1303</v>
      </c>
      <c r="C463" s="84">
        <v>3</v>
      </c>
      <c r="D463" s="123">
        <v>0.010751071273713613</v>
      </c>
      <c r="E463" s="123">
        <v>1.4661258704181992</v>
      </c>
      <c r="F463" s="84" t="s">
        <v>1191</v>
      </c>
      <c r="G463" s="84" t="b">
        <v>0</v>
      </c>
      <c r="H463" s="84" t="b">
        <v>0</v>
      </c>
      <c r="I463" s="84" t="b">
        <v>0</v>
      </c>
      <c r="J463" s="84" t="b">
        <v>0</v>
      </c>
      <c r="K463" s="84" t="b">
        <v>0</v>
      </c>
      <c r="L463" s="84" t="b">
        <v>0</v>
      </c>
    </row>
    <row r="464" spans="1:12" ht="15">
      <c r="A464" s="84" t="s">
        <v>239</v>
      </c>
      <c r="B464" s="84" t="s">
        <v>273</v>
      </c>
      <c r="C464" s="84">
        <v>3</v>
      </c>
      <c r="D464" s="123">
        <v>0.010751071273713613</v>
      </c>
      <c r="E464" s="123">
        <v>1.591064607026499</v>
      </c>
      <c r="F464" s="84" t="s">
        <v>1191</v>
      </c>
      <c r="G464" s="84" t="b">
        <v>0</v>
      </c>
      <c r="H464" s="84" t="b">
        <v>0</v>
      </c>
      <c r="I464" s="84" t="b">
        <v>0</v>
      </c>
      <c r="J464" s="84" t="b">
        <v>0</v>
      </c>
      <c r="K464" s="84" t="b">
        <v>0</v>
      </c>
      <c r="L464" s="84" t="b">
        <v>0</v>
      </c>
    </row>
    <row r="465" spans="1:12" ht="15">
      <c r="A465" s="84" t="s">
        <v>1293</v>
      </c>
      <c r="B465" s="84" t="s">
        <v>1335</v>
      </c>
      <c r="C465" s="84">
        <v>2</v>
      </c>
      <c r="D465" s="123">
        <v>0.009263705361710043</v>
      </c>
      <c r="E465" s="123">
        <v>1.3180633349627615</v>
      </c>
      <c r="F465" s="84" t="s">
        <v>1191</v>
      </c>
      <c r="G465" s="84" t="b">
        <v>0</v>
      </c>
      <c r="H465" s="84" t="b">
        <v>0</v>
      </c>
      <c r="I465" s="84" t="b">
        <v>0</v>
      </c>
      <c r="J465" s="84" t="b">
        <v>0</v>
      </c>
      <c r="K465" s="84" t="b">
        <v>0</v>
      </c>
      <c r="L465" s="84" t="b">
        <v>0</v>
      </c>
    </row>
    <row r="466" spans="1:12" ht="15">
      <c r="A466" s="84" t="s">
        <v>251</v>
      </c>
      <c r="B466" s="84" t="s">
        <v>1336</v>
      </c>
      <c r="C466" s="84">
        <v>2</v>
      </c>
      <c r="D466" s="123">
        <v>0.009263705361710043</v>
      </c>
      <c r="E466" s="123">
        <v>1.8920946026904804</v>
      </c>
      <c r="F466" s="84" t="s">
        <v>1191</v>
      </c>
      <c r="G466" s="84" t="b">
        <v>0</v>
      </c>
      <c r="H466" s="84" t="b">
        <v>0</v>
      </c>
      <c r="I466" s="84" t="b">
        <v>0</v>
      </c>
      <c r="J466" s="84" t="b">
        <v>0</v>
      </c>
      <c r="K466" s="84" t="b">
        <v>0</v>
      </c>
      <c r="L466" s="84" t="b">
        <v>0</v>
      </c>
    </row>
    <row r="467" spans="1:12" ht="15">
      <c r="A467" s="84" t="s">
        <v>1300</v>
      </c>
      <c r="B467" s="84" t="s">
        <v>1702</v>
      </c>
      <c r="C467" s="84">
        <v>2</v>
      </c>
      <c r="D467" s="123">
        <v>0.009263705361710043</v>
      </c>
      <c r="E467" s="123">
        <v>1.591064607026499</v>
      </c>
      <c r="F467" s="84" t="s">
        <v>1191</v>
      </c>
      <c r="G467" s="84" t="b">
        <v>0</v>
      </c>
      <c r="H467" s="84" t="b">
        <v>0</v>
      </c>
      <c r="I467" s="84" t="b">
        <v>0</v>
      </c>
      <c r="J467" s="84" t="b">
        <v>0</v>
      </c>
      <c r="K467" s="84" t="b">
        <v>0</v>
      </c>
      <c r="L467" s="84" t="b">
        <v>0</v>
      </c>
    </row>
    <row r="468" spans="1:12" ht="15">
      <c r="A468" s="84" t="s">
        <v>1722</v>
      </c>
      <c r="B468" s="84" t="s">
        <v>1294</v>
      </c>
      <c r="C468" s="84">
        <v>2</v>
      </c>
      <c r="D468" s="123">
        <v>0.009263705361710043</v>
      </c>
      <c r="E468" s="123">
        <v>1.0469965626762237</v>
      </c>
      <c r="F468" s="84" t="s">
        <v>1191</v>
      </c>
      <c r="G468" s="84" t="b">
        <v>0</v>
      </c>
      <c r="H468" s="84" t="b">
        <v>0</v>
      </c>
      <c r="I468" s="84" t="b">
        <v>0</v>
      </c>
      <c r="J468" s="84" t="b">
        <v>0</v>
      </c>
      <c r="K468" s="84" t="b">
        <v>0</v>
      </c>
      <c r="L468" s="84" t="b">
        <v>0</v>
      </c>
    </row>
    <row r="469" spans="1:12" ht="15">
      <c r="A469" s="84" t="s">
        <v>1294</v>
      </c>
      <c r="B469" s="84" t="s">
        <v>1695</v>
      </c>
      <c r="C469" s="84">
        <v>2</v>
      </c>
      <c r="D469" s="123">
        <v>0.009263705361710043</v>
      </c>
      <c r="E469" s="123">
        <v>1.0469965626762237</v>
      </c>
      <c r="F469" s="84" t="s">
        <v>1191</v>
      </c>
      <c r="G469" s="84" t="b">
        <v>0</v>
      </c>
      <c r="H469" s="84" t="b">
        <v>0</v>
      </c>
      <c r="I469" s="84" t="b">
        <v>0</v>
      </c>
      <c r="J469" s="84" t="b">
        <v>0</v>
      </c>
      <c r="K469" s="84" t="b">
        <v>0</v>
      </c>
      <c r="L469" s="84" t="b">
        <v>0</v>
      </c>
    </row>
    <row r="470" spans="1:12" ht="15">
      <c r="A470" s="84" t="s">
        <v>1695</v>
      </c>
      <c r="B470" s="84" t="s">
        <v>1696</v>
      </c>
      <c r="C470" s="84">
        <v>2</v>
      </c>
      <c r="D470" s="123">
        <v>0.009263705361710043</v>
      </c>
      <c r="E470" s="123">
        <v>1.8920946026904804</v>
      </c>
      <c r="F470" s="84" t="s">
        <v>1191</v>
      </c>
      <c r="G470" s="84" t="b">
        <v>0</v>
      </c>
      <c r="H470" s="84" t="b">
        <v>0</v>
      </c>
      <c r="I470" s="84" t="b">
        <v>0</v>
      </c>
      <c r="J470" s="84" t="b">
        <v>0</v>
      </c>
      <c r="K470" s="84" t="b">
        <v>0</v>
      </c>
      <c r="L470" s="84" t="b">
        <v>0</v>
      </c>
    </row>
    <row r="471" spans="1:12" ht="15">
      <c r="A471" s="84" t="s">
        <v>1696</v>
      </c>
      <c r="B471" s="84" t="s">
        <v>257</v>
      </c>
      <c r="C471" s="84">
        <v>2</v>
      </c>
      <c r="D471" s="123">
        <v>0.009263705361710043</v>
      </c>
      <c r="E471" s="123">
        <v>1.8920946026904804</v>
      </c>
      <c r="F471" s="84" t="s">
        <v>1191</v>
      </c>
      <c r="G471" s="84" t="b">
        <v>0</v>
      </c>
      <c r="H471" s="84" t="b">
        <v>0</v>
      </c>
      <c r="I471" s="84" t="b">
        <v>0</v>
      </c>
      <c r="J471" s="84" t="b">
        <v>0</v>
      </c>
      <c r="K471" s="84" t="b">
        <v>0</v>
      </c>
      <c r="L471" s="84" t="b">
        <v>0</v>
      </c>
    </row>
    <row r="472" spans="1:12" ht="15">
      <c r="A472" s="84" t="s">
        <v>257</v>
      </c>
      <c r="B472" s="84" t="s">
        <v>239</v>
      </c>
      <c r="C472" s="84">
        <v>2</v>
      </c>
      <c r="D472" s="123">
        <v>0.009263705361710043</v>
      </c>
      <c r="E472" s="123">
        <v>1.591064607026499</v>
      </c>
      <c r="F472" s="84" t="s">
        <v>1191</v>
      </c>
      <c r="G472" s="84" t="b">
        <v>0</v>
      </c>
      <c r="H472" s="84" t="b">
        <v>0</v>
      </c>
      <c r="I472" s="84" t="b">
        <v>0</v>
      </c>
      <c r="J472" s="84" t="b">
        <v>0</v>
      </c>
      <c r="K472" s="84" t="b">
        <v>0</v>
      </c>
      <c r="L472" s="84" t="b">
        <v>0</v>
      </c>
    </row>
    <row r="473" spans="1:12" ht="15">
      <c r="A473" s="84" t="s">
        <v>273</v>
      </c>
      <c r="B473" s="84" t="s">
        <v>1723</v>
      </c>
      <c r="C473" s="84">
        <v>2</v>
      </c>
      <c r="D473" s="123">
        <v>0.009263705361710043</v>
      </c>
      <c r="E473" s="123">
        <v>1.8920946026904804</v>
      </c>
      <c r="F473" s="84" t="s">
        <v>1191</v>
      </c>
      <c r="G473" s="84" t="b">
        <v>0</v>
      </c>
      <c r="H473" s="84" t="b">
        <v>0</v>
      </c>
      <c r="I473" s="84" t="b">
        <v>0</v>
      </c>
      <c r="J473" s="84" t="b">
        <v>0</v>
      </c>
      <c r="K473" s="84" t="b">
        <v>0</v>
      </c>
      <c r="L473" s="84" t="b">
        <v>0</v>
      </c>
    </row>
    <row r="474" spans="1:12" ht="15">
      <c r="A474" s="84" t="s">
        <v>1723</v>
      </c>
      <c r="B474" s="84" t="s">
        <v>1293</v>
      </c>
      <c r="C474" s="84">
        <v>2</v>
      </c>
      <c r="D474" s="123">
        <v>0.009263705361710043</v>
      </c>
      <c r="E474" s="123">
        <v>1.414973347970818</v>
      </c>
      <c r="F474" s="84" t="s">
        <v>1191</v>
      </c>
      <c r="G474" s="84" t="b">
        <v>0</v>
      </c>
      <c r="H474" s="84" t="b">
        <v>0</v>
      </c>
      <c r="I474" s="84" t="b">
        <v>0</v>
      </c>
      <c r="J474" s="84" t="b">
        <v>0</v>
      </c>
      <c r="K474" s="84" t="b">
        <v>0</v>
      </c>
      <c r="L474" s="84" t="b">
        <v>0</v>
      </c>
    </row>
    <row r="475" spans="1:12" ht="15">
      <c r="A475" s="84" t="s">
        <v>366</v>
      </c>
      <c r="B475" s="84" t="s">
        <v>1301</v>
      </c>
      <c r="C475" s="84">
        <v>2</v>
      </c>
      <c r="D475" s="123">
        <v>0.009263705361710043</v>
      </c>
      <c r="E475" s="123">
        <v>1.716003343634799</v>
      </c>
      <c r="F475" s="84" t="s">
        <v>1191</v>
      </c>
      <c r="G475" s="84" t="b">
        <v>0</v>
      </c>
      <c r="H475" s="84" t="b">
        <v>0</v>
      </c>
      <c r="I475" s="84" t="b">
        <v>0</v>
      </c>
      <c r="J475" s="84" t="b">
        <v>0</v>
      </c>
      <c r="K475" s="84" t="b">
        <v>0</v>
      </c>
      <c r="L475" s="84" t="b">
        <v>0</v>
      </c>
    </row>
    <row r="476" spans="1:12" ht="15">
      <c r="A476" s="84" t="s">
        <v>1308</v>
      </c>
      <c r="B476" s="84" t="s">
        <v>1294</v>
      </c>
      <c r="C476" s="84">
        <v>2</v>
      </c>
      <c r="D476" s="123">
        <v>0.009263705361710043</v>
      </c>
      <c r="E476" s="123">
        <v>1.0469965626762237</v>
      </c>
      <c r="F476" s="84" t="s">
        <v>1191</v>
      </c>
      <c r="G476" s="84" t="b">
        <v>0</v>
      </c>
      <c r="H476" s="84" t="b">
        <v>0</v>
      </c>
      <c r="I476" s="84" t="b">
        <v>0</v>
      </c>
      <c r="J476" s="84" t="b">
        <v>0</v>
      </c>
      <c r="K476" s="84" t="b">
        <v>0</v>
      </c>
      <c r="L476" s="84" t="b">
        <v>0</v>
      </c>
    </row>
    <row r="477" spans="1:12" ht="15">
      <c r="A477" s="84" t="s">
        <v>1338</v>
      </c>
      <c r="B477" s="84" t="s">
        <v>1339</v>
      </c>
      <c r="C477" s="84">
        <v>5</v>
      </c>
      <c r="D477" s="123">
        <v>0.004398958113756934</v>
      </c>
      <c r="E477" s="123">
        <v>1.2253092817258628</v>
      </c>
      <c r="F477" s="84" t="s">
        <v>1192</v>
      </c>
      <c r="G477" s="84" t="b">
        <v>0</v>
      </c>
      <c r="H477" s="84" t="b">
        <v>0</v>
      </c>
      <c r="I477" s="84" t="b">
        <v>0</v>
      </c>
      <c r="J477" s="84" t="b">
        <v>0</v>
      </c>
      <c r="K477" s="84" t="b">
        <v>0</v>
      </c>
      <c r="L477" s="84" t="b">
        <v>0</v>
      </c>
    </row>
    <row r="478" spans="1:12" ht="15">
      <c r="A478" s="84" t="s">
        <v>1339</v>
      </c>
      <c r="B478" s="84" t="s">
        <v>1340</v>
      </c>
      <c r="C478" s="84">
        <v>5</v>
      </c>
      <c r="D478" s="123">
        <v>0.004398958113756934</v>
      </c>
      <c r="E478" s="123">
        <v>1.2253092817258628</v>
      </c>
      <c r="F478" s="84" t="s">
        <v>1192</v>
      </c>
      <c r="G478" s="84" t="b">
        <v>0</v>
      </c>
      <c r="H478" s="84" t="b">
        <v>0</v>
      </c>
      <c r="I478" s="84" t="b">
        <v>0</v>
      </c>
      <c r="J478" s="84" t="b">
        <v>0</v>
      </c>
      <c r="K478" s="84" t="b">
        <v>0</v>
      </c>
      <c r="L478" s="84" t="b">
        <v>0</v>
      </c>
    </row>
    <row r="479" spans="1:12" ht="15">
      <c r="A479" s="84" t="s">
        <v>1340</v>
      </c>
      <c r="B479" s="84" t="s">
        <v>1341</v>
      </c>
      <c r="C479" s="84">
        <v>5</v>
      </c>
      <c r="D479" s="123">
        <v>0.004398958113756934</v>
      </c>
      <c r="E479" s="123">
        <v>1.2253092817258628</v>
      </c>
      <c r="F479" s="84" t="s">
        <v>1192</v>
      </c>
      <c r="G479" s="84" t="b">
        <v>0</v>
      </c>
      <c r="H479" s="84" t="b">
        <v>0</v>
      </c>
      <c r="I479" s="84" t="b">
        <v>0</v>
      </c>
      <c r="J479" s="84" t="b">
        <v>0</v>
      </c>
      <c r="K479" s="84" t="b">
        <v>0</v>
      </c>
      <c r="L479" s="84" t="b">
        <v>0</v>
      </c>
    </row>
    <row r="480" spans="1:12" ht="15">
      <c r="A480" s="84" t="s">
        <v>1341</v>
      </c>
      <c r="B480" s="84" t="s">
        <v>1342</v>
      </c>
      <c r="C480" s="84">
        <v>5</v>
      </c>
      <c r="D480" s="123">
        <v>0.004398958113756934</v>
      </c>
      <c r="E480" s="123">
        <v>1.2253092817258628</v>
      </c>
      <c r="F480" s="84" t="s">
        <v>1192</v>
      </c>
      <c r="G480" s="84" t="b">
        <v>0</v>
      </c>
      <c r="H480" s="84" t="b">
        <v>0</v>
      </c>
      <c r="I480" s="84" t="b">
        <v>0</v>
      </c>
      <c r="J480" s="84" t="b">
        <v>0</v>
      </c>
      <c r="K480" s="84" t="b">
        <v>0</v>
      </c>
      <c r="L480" s="84" t="b">
        <v>0</v>
      </c>
    </row>
    <row r="481" spans="1:12" ht="15">
      <c r="A481" s="84" t="s">
        <v>1342</v>
      </c>
      <c r="B481" s="84" t="s">
        <v>1343</v>
      </c>
      <c r="C481" s="84">
        <v>5</v>
      </c>
      <c r="D481" s="123">
        <v>0.004398958113756934</v>
      </c>
      <c r="E481" s="123">
        <v>1.2253092817258628</v>
      </c>
      <c r="F481" s="84" t="s">
        <v>1192</v>
      </c>
      <c r="G481" s="84" t="b">
        <v>0</v>
      </c>
      <c r="H481" s="84" t="b">
        <v>0</v>
      </c>
      <c r="I481" s="84" t="b">
        <v>0</v>
      </c>
      <c r="J481" s="84" t="b">
        <v>0</v>
      </c>
      <c r="K481" s="84" t="b">
        <v>0</v>
      </c>
      <c r="L481" s="84" t="b">
        <v>0</v>
      </c>
    </row>
    <row r="482" spans="1:12" ht="15">
      <c r="A482" s="84" t="s">
        <v>1343</v>
      </c>
      <c r="B482" s="84" t="s">
        <v>1294</v>
      </c>
      <c r="C482" s="84">
        <v>5</v>
      </c>
      <c r="D482" s="123">
        <v>0.004398958113756934</v>
      </c>
      <c r="E482" s="123">
        <v>1.146128035678238</v>
      </c>
      <c r="F482" s="84" t="s">
        <v>1192</v>
      </c>
      <c r="G482" s="84" t="b">
        <v>0</v>
      </c>
      <c r="H482" s="84" t="b">
        <v>0</v>
      </c>
      <c r="I482" s="84" t="b">
        <v>0</v>
      </c>
      <c r="J482" s="84" t="b">
        <v>0</v>
      </c>
      <c r="K482" s="84" t="b">
        <v>0</v>
      </c>
      <c r="L482" s="84" t="b">
        <v>0</v>
      </c>
    </row>
    <row r="483" spans="1:12" ht="15">
      <c r="A483" s="84" t="s">
        <v>1294</v>
      </c>
      <c r="B483" s="84" t="s">
        <v>1344</v>
      </c>
      <c r="C483" s="84">
        <v>5</v>
      </c>
      <c r="D483" s="123">
        <v>0.004398958113756934</v>
      </c>
      <c r="E483" s="123">
        <v>1.146128035678238</v>
      </c>
      <c r="F483" s="84" t="s">
        <v>1192</v>
      </c>
      <c r="G483" s="84" t="b">
        <v>0</v>
      </c>
      <c r="H483" s="84" t="b">
        <v>0</v>
      </c>
      <c r="I483" s="84" t="b">
        <v>0</v>
      </c>
      <c r="J483" s="84" t="b">
        <v>0</v>
      </c>
      <c r="K483" s="84" t="b">
        <v>0</v>
      </c>
      <c r="L483" s="84" t="b">
        <v>0</v>
      </c>
    </row>
    <row r="484" spans="1:12" ht="15">
      <c r="A484" s="84" t="s">
        <v>1344</v>
      </c>
      <c r="B484" s="84" t="s">
        <v>1345</v>
      </c>
      <c r="C484" s="84">
        <v>5</v>
      </c>
      <c r="D484" s="123">
        <v>0.004398958113756934</v>
      </c>
      <c r="E484" s="123">
        <v>1.2253092817258628</v>
      </c>
      <c r="F484" s="84" t="s">
        <v>1192</v>
      </c>
      <c r="G484" s="84" t="b">
        <v>0</v>
      </c>
      <c r="H484" s="84" t="b">
        <v>0</v>
      </c>
      <c r="I484" s="84" t="b">
        <v>0</v>
      </c>
      <c r="J484" s="84" t="b">
        <v>1</v>
      </c>
      <c r="K484" s="84" t="b">
        <v>0</v>
      </c>
      <c r="L484" s="84" t="b">
        <v>0</v>
      </c>
    </row>
    <row r="485" spans="1:12" ht="15">
      <c r="A485" s="84" t="s">
        <v>1345</v>
      </c>
      <c r="B485" s="84" t="s">
        <v>1630</v>
      </c>
      <c r="C485" s="84">
        <v>5</v>
      </c>
      <c r="D485" s="123">
        <v>0.004398958113756934</v>
      </c>
      <c r="E485" s="123">
        <v>1.2253092817258628</v>
      </c>
      <c r="F485" s="84" t="s">
        <v>1192</v>
      </c>
      <c r="G485" s="84" t="b">
        <v>1</v>
      </c>
      <c r="H485" s="84" t="b">
        <v>0</v>
      </c>
      <c r="I485" s="84" t="b">
        <v>0</v>
      </c>
      <c r="J485" s="84" t="b">
        <v>0</v>
      </c>
      <c r="K485" s="84" t="b">
        <v>0</v>
      </c>
      <c r="L485" s="84" t="b">
        <v>0</v>
      </c>
    </row>
    <row r="486" spans="1:12" ht="15">
      <c r="A486" s="84" t="s">
        <v>1630</v>
      </c>
      <c r="B486" s="84" t="s">
        <v>1316</v>
      </c>
      <c r="C486" s="84">
        <v>5</v>
      </c>
      <c r="D486" s="123">
        <v>0.004398958113756934</v>
      </c>
      <c r="E486" s="123">
        <v>1.146128035678238</v>
      </c>
      <c r="F486" s="84" t="s">
        <v>1192</v>
      </c>
      <c r="G486" s="84" t="b">
        <v>0</v>
      </c>
      <c r="H486" s="84" t="b">
        <v>0</v>
      </c>
      <c r="I486" s="84" t="b">
        <v>0</v>
      </c>
      <c r="J486" s="84" t="b">
        <v>0</v>
      </c>
      <c r="K486" s="84" t="b">
        <v>0</v>
      </c>
      <c r="L486" s="84" t="b">
        <v>0</v>
      </c>
    </row>
    <row r="487" spans="1:12" ht="15">
      <c r="A487" s="84" t="s">
        <v>1316</v>
      </c>
      <c r="B487" s="84" t="s">
        <v>1641</v>
      </c>
      <c r="C487" s="84">
        <v>5</v>
      </c>
      <c r="D487" s="123">
        <v>0.004398958113756934</v>
      </c>
      <c r="E487" s="123">
        <v>1.146128035678238</v>
      </c>
      <c r="F487" s="84" t="s">
        <v>1192</v>
      </c>
      <c r="G487" s="84" t="b">
        <v>0</v>
      </c>
      <c r="H487" s="84" t="b">
        <v>0</v>
      </c>
      <c r="I487" s="84" t="b">
        <v>0</v>
      </c>
      <c r="J487" s="84" t="b">
        <v>0</v>
      </c>
      <c r="K487" s="84" t="b">
        <v>0</v>
      </c>
      <c r="L487" s="84" t="b">
        <v>0</v>
      </c>
    </row>
    <row r="488" spans="1:12" ht="15">
      <c r="A488" s="84" t="s">
        <v>236</v>
      </c>
      <c r="B488" s="84" t="s">
        <v>1338</v>
      </c>
      <c r="C488" s="84">
        <v>4</v>
      </c>
      <c r="D488" s="123">
        <v>0.0078262781802525</v>
      </c>
      <c r="E488" s="123">
        <v>1.3222192947339193</v>
      </c>
      <c r="F488" s="84" t="s">
        <v>1192</v>
      </c>
      <c r="G488" s="84" t="b">
        <v>0</v>
      </c>
      <c r="H488" s="84" t="b">
        <v>0</v>
      </c>
      <c r="I488" s="84" t="b">
        <v>0</v>
      </c>
      <c r="J488" s="84" t="b">
        <v>0</v>
      </c>
      <c r="K488" s="84" t="b">
        <v>0</v>
      </c>
      <c r="L488" s="84" t="b">
        <v>0</v>
      </c>
    </row>
    <row r="489" spans="1:12" ht="15">
      <c r="A489" s="84" t="s">
        <v>1641</v>
      </c>
      <c r="B489" s="84" t="s">
        <v>1656</v>
      </c>
      <c r="C489" s="84">
        <v>4</v>
      </c>
      <c r="D489" s="123">
        <v>0.0078262781802525</v>
      </c>
      <c r="E489" s="123">
        <v>1.2253092817258628</v>
      </c>
      <c r="F489" s="84" t="s">
        <v>1192</v>
      </c>
      <c r="G489" s="84" t="b">
        <v>0</v>
      </c>
      <c r="H489" s="84" t="b">
        <v>0</v>
      </c>
      <c r="I489" s="84" t="b">
        <v>0</v>
      </c>
      <c r="J489" s="84" t="b">
        <v>0</v>
      </c>
      <c r="K489" s="84" t="b">
        <v>0</v>
      </c>
      <c r="L489" s="84" t="b">
        <v>0</v>
      </c>
    </row>
    <row r="490" spans="1:12" ht="15">
      <c r="A490" s="84" t="s">
        <v>1295</v>
      </c>
      <c r="B490" s="84" t="s">
        <v>1294</v>
      </c>
      <c r="C490" s="84">
        <v>4</v>
      </c>
      <c r="D490" s="123">
        <v>0.007261495218790979</v>
      </c>
      <c r="E490" s="123">
        <v>1.260071387985075</v>
      </c>
      <c r="F490" s="84" t="s">
        <v>1193</v>
      </c>
      <c r="G490" s="84" t="b">
        <v>0</v>
      </c>
      <c r="H490" s="84" t="b">
        <v>0</v>
      </c>
      <c r="I490" s="84" t="b">
        <v>0</v>
      </c>
      <c r="J490" s="84" t="b">
        <v>0</v>
      </c>
      <c r="K490" s="84" t="b">
        <v>0</v>
      </c>
      <c r="L490" s="84" t="b">
        <v>0</v>
      </c>
    </row>
    <row r="491" spans="1:12" ht="15">
      <c r="A491" s="84" t="s">
        <v>1347</v>
      </c>
      <c r="B491" s="84" t="s">
        <v>1348</v>
      </c>
      <c r="C491" s="84">
        <v>3</v>
      </c>
      <c r="D491" s="123">
        <v>0.009310206051463337</v>
      </c>
      <c r="E491" s="123">
        <v>1.4819201376014313</v>
      </c>
      <c r="F491" s="84" t="s">
        <v>1193</v>
      </c>
      <c r="G491" s="84" t="b">
        <v>1</v>
      </c>
      <c r="H491" s="84" t="b">
        <v>0</v>
      </c>
      <c r="I491" s="84" t="b">
        <v>0</v>
      </c>
      <c r="J491" s="84" t="b">
        <v>0</v>
      </c>
      <c r="K491" s="84" t="b">
        <v>0</v>
      </c>
      <c r="L491" s="84" t="b">
        <v>0</v>
      </c>
    </row>
    <row r="492" spans="1:12" ht="15">
      <c r="A492" s="84" t="s">
        <v>1348</v>
      </c>
      <c r="B492" s="84" t="s">
        <v>1349</v>
      </c>
      <c r="C492" s="84">
        <v>3</v>
      </c>
      <c r="D492" s="123">
        <v>0.009310206051463337</v>
      </c>
      <c r="E492" s="123">
        <v>1.4819201376014313</v>
      </c>
      <c r="F492" s="84" t="s">
        <v>1193</v>
      </c>
      <c r="G492" s="84" t="b">
        <v>0</v>
      </c>
      <c r="H492" s="84" t="b">
        <v>0</v>
      </c>
      <c r="I492" s="84" t="b">
        <v>0</v>
      </c>
      <c r="J492" s="84" t="b">
        <v>0</v>
      </c>
      <c r="K492" s="84" t="b">
        <v>0</v>
      </c>
      <c r="L492" s="84" t="b">
        <v>0</v>
      </c>
    </row>
    <row r="493" spans="1:12" ht="15">
      <c r="A493" s="84" t="s">
        <v>1349</v>
      </c>
      <c r="B493" s="84" t="s">
        <v>1350</v>
      </c>
      <c r="C493" s="84">
        <v>3</v>
      </c>
      <c r="D493" s="123">
        <v>0.009310206051463337</v>
      </c>
      <c r="E493" s="123">
        <v>1.4819201376014313</v>
      </c>
      <c r="F493" s="84" t="s">
        <v>1193</v>
      </c>
      <c r="G493" s="84" t="b">
        <v>0</v>
      </c>
      <c r="H493" s="84" t="b">
        <v>0</v>
      </c>
      <c r="I493" s="84" t="b">
        <v>0</v>
      </c>
      <c r="J493" s="84" t="b">
        <v>0</v>
      </c>
      <c r="K493" s="84" t="b">
        <v>0</v>
      </c>
      <c r="L493" s="84" t="b">
        <v>0</v>
      </c>
    </row>
    <row r="494" spans="1:12" ht="15">
      <c r="A494" s="84" t="s">
        <v>1350</v>
      </c>
      <c r="B494" s="84" t="s">
        <v>1295</v>
      </c>
      <c r="C494" s="84">
        <v>3</v>
      </c>
      <c r="D494" s="123">
        <v>0.009310206051463337</v>
      </c>
      <c r="E494" s="123">
        <v>1.3569814009931311</v>
      </c>
      <c r="F494" s="84" t="s">
        <v>1193</v>
      </c>
      <c r="G494" s="84" t="b">
        <v>0</v>
      </c>
      <c r="H494" s="84" t="b">
        <v>0</v>
      </c>
      <c r="I494" s="84" t="b">
        <v>0</v>
      </c>
      <c r="J494" s="84" t="b">
        <v>0</v>
      </c>
      <c r="K494" s="84" t="b">
        <v>0</v>
      </c>
      <c r="L494" s="84" t="b">
        <v>0</v>
      </c>
    </row>
    <row r="495" spans="1:12" ht="15">
      <c r="A495" s="84" t="s">
        <v>1294</v>
      </c>
      <c r="B495" s="84" t="s">
        <v>1334</v>
      </c>
      <c r="C495" s="84">
        <v>3</v>
      </c>
      <c r="D495" s="123">
        <v>0.009310206051463337</v>
      </c>
      <c r="E495" s="123">
        <v>1.260071387985075</v>
      </c>
      <c r="F495" s="84" t="s">
        <v>1193</v>
      </c>
      <c r="G495" s="84" t="b">
        <v>0</v>
      </c>
      <c r="H495" s="84" t="b">
        <v>0</v>
      </c>
      <c r="I495" s="84" t="b">
        <v>0</v>
      </c>
      <c r="J495" s="84" t="b">
        <v>0</v>
      </c>
      <c r="K495" s="84" t="b">
        <v>0</v>
      </c>
      <c r="L495" s="84" t="b">
        <v>0</v>
      </c>
    </row>
    <row r="496" spans="1:12" ht="15">
      <c r="A496" s="84" t="s">
        <v>1334</v>
      </c>
      <c r="B496" s="84" t="s">
        <v>1351</v>
      </c>
      <c r="C496" s="84">
        <v>3</v>
      </c>
      <c r="D496" s="123">
        <v>0.009310206051463337</v>
      </c>
      <c r="E496" s="123">
        <v>1.4819201376014313</v>
      </c>
      <c r="F496" s="84" t="s">
        <v>1193</v>
      </c>
      <c r="G496" s="84" t="b">
        <v>0</v>
      </c>
      <c r="H496" s="84" t="b">
        <v>0</v>
      </c>
      <c r="I496" s="84" t="b">
        <v>0</v>
      </c>
      <c r="J496" s="84" t="b">
        <v>1</v>
      </c>
      <c r="K496" s="84" t="b">
        <v>0</v>
      </c>
      <c r="L496" s="84" t="b">
        <v>0</v>
      </c>
    </row>
    <row r="497" spans="1:12" ht="15">
      <c r="A497" s="84" t="s">
        <v>1351</v>
      </c>
      <c r="B497" s="84" t="s">
        <v>1352</v>
      </c>
      <c r="C497" s="84">
        <v>3</v>
      </c>
      <c r="D497" s="123">
        <v>0.009310206051463337</v>
      </c>
      <c r="E497" s="123">
        <v>1.4819201376014313</v>
      </c>
      <c r="F497" s="84" t="s">
        <v>1193</v>
      </c>
      <c r="G497" s="84" t="b">
        <v>1</v>
      </c>
      <c r="H497" s="84" t="b">
        <v>0</v>
      </c>
      <c r="I497" s="84" t="b">
        <v>0</v>
      </c>
      <c r="J497" s="84" t="b">
        <v>0</v>
      </c>
      <c r="K497" s="84" t="b">
        <v>0</v>
      </c>
      <c r="L497" s="84" t="b">
        <v>0</v>
      </c>
    </row>
    <row r="498" spans="1:12" ht="15">
      <c r="A498" s="84" t="s">
        <v>1352</v>
      </c>
      <c r="B498" s="84" t="s">
        <v>1639</v>
      </c>
      <c r="C498" s="84">
        <v>3</v>
      </c>
      <c r="D498" s="123">
        <v>0.009310206051463337</v>
      </c>
      <c r="E498" s="123">
        <v>1.4819201376014313</v>
      </c>
      <c r="F498" s="84" t="s">
        <v>1193</v>
      </c>
      <c r="G498" s="84" t="b">
        <v>0</v>
      </c>
      <c r="H498" s="84" t="b">
        <v>0</v>
      </c>
      <c r="I498" s="84" t="b">
        <v>0</v>
      </c>
      <c r="J498" s="84" t="b">
        <v>0</v>
      </c>
      <c r="K498" s="84" t="b">
        <v>0</v>
      </c>
      <c r="L498" s="84" t="b">
        <v>0</v>
      </c>
    </row>
    <row r="499" spans="1:12" ht="15">
      <c r="A499" s="84" t="s">
        <v>1639</v>
      </c>
      <c r="B499" s="84" t="s">
        <v>1672</v>
      </c>
      <c r="C499" s="84">
        <v>3</v>
      </c>
      <c r="D499" s="123">
        <v>0.009310206051463337</v>
      </c>
      <c r="E499" s="123">
        <v>1.4819201376014313</v>
      </c>
      <c r="F499" s="84" t="s">
        <v>1193</v>
      </c>
      <c r="G499" s="84" t="b">
        <v>0</v>
      </c>
      <c r="H499" s="84" t="b">
        <v>0</v>
      </c>
      <c r="I499" s="84" t="b">
        <v>0</v>
      </c>
      <c r="J499" s="84" t="b">
        <v>0</v>
      </c>
      <c r="K499" s="84" t="b">
        <v>0</v>
      </c>
      <c r="L499" s="84" t="b">
        <v>0</v>
      </c>
    </row>
    <row r="500" spans="1:12" ht="15">
      <c r="A500" s="84" t="s">
        <v>249</v>
      </c>
      <c r="B500" s="84" t="s">
        <v>1347</v>
      </c>
      <c r="C500" s="84">
        <v>2</v>
      </c>
      <c r="D500" s="123">
        <v>0.00983755164370438</v>
      </c>
      <c r="E500" s="123">
        <v>1.3569814009931311</v>
      </c>
      <c r="F500" s="84" t="s">
        <v>1193</v>
      </c>
      <c r="G500" s="84" t="b">
        <v>0</v>
      </c>
      <c r="H500" s="84" t="b">
        <v>0</v>
      </c>
      <c r="I500" s="84" t="b">
        <v>0</v>
      </c>
      <c r="J500" s="84" t="b">
        <v>1</v>
      </c>
      <c r="K500" s="84" t="b">
        <v>0</v>
      </c>
      <c r="L500" s="84" t="b">
        <v>0</v>
      </c>
    </row>
    <row r="501" spans="1:12" ht="15">
      <c r="A501" s="84" t="s">
        <v>1672</v>
      </c>
      <c r="B501" s="84" t="s">
        <v>1699</v>
      </c>
      <c r="C501" s="84">
        <v>2</v>
      </c>
      <c r="D501" s="123">
        <v>0.00983755164370438</v>
      </c>
      <c r="E501" s="123">
        <v>1.4819201376014313</v>
      </c>
      <c r="F501" s="84" t="s">
        <v>1193</v>
      </c>
      <c r="G501" s="84" t="b">
        <v>0</v>
      </c>
      <c r="H501" s="84" t="b">
        <v>0</v>
      </c>
      <c r="I501" s="84" t="b">
        <v>0</v>
      </c>
      <c r="J501" s="84" t="b">
        <v>0</v>
      </c>
      <c r="K501" s="84" t="b">
        <v>0</v>
      </c>
      <c r="L501" s="84" t="b">
        <v>0</v>
      </c>
    </row>
    <row r="502" spans="1:12" ht="15">
      <c r="A502" s="84" t="s">
        <v>1700</v>
      </c>
      <c r="B502" s="84" t="s">
        <v>1725</v>
      </c>
      <c r="C502" s="84">
        <v>2</v>
      </c>
      <c r="D502" s="123">
        <v>0.00983755164370438</v>
      </c>
      <c r="E502" s="123">
        <v>1.4819201376014313</v>
      </c>
      <c r="F502" s="84" t="s">
        <v>1193</v>
      </c>
      <c r="G502" s="84" t="b">
        <v>1</v>
      </c>
      <c r="H502" s="84" t="b">
        <v>0</v>
      </c>
      <c r="I502" s="84" t="b">
        <v>0</v>
      </c>
      <c r="J502" s="84" t="b">
        <v>0</v>
      </c>
      <c r="K502" s="84" t="b">
        <v>0</v>
      </c>
      <c r="L502" s="84" t="b">
        <v>0</v>
      </c>
    </row>
    <row r="503" spans="1:12" ht="15">
      <c r="A503" s="84" t="s">
        <v>1725</v>
      </c>
      <c r="B503" s="84" t="s">
        <v>249</v>
      </c>
      <c r="C503" s="84">
        <v>2</v>
      </c>
      <c r="D503" s="123">
        <v>0.00983755164370438</v>
      </c>
      <c r="E503" s="123">
        <v>1.6580113966571124</v>
      </c>
      <c r="F503" s="84" t="s">
        <v>1193</v>
      </c>
      <c r="G503" s="84" t="b">
        <v>0</v>
      </c>
      <c r="H503" s="84" t="b">
        <v>0</v>
      </c>
      <c r="I503" s="84" t="b">
        <v>0</v>
      </c>
      <c r="J503" s="84" t="b">
        <v>0</v>
      </c>
      <c r="K503" s="84" t="b">
        <v>0</v>
      </c>
      <c r="L503" s="84" t="b">
        <v>0</v>
      </c>
    </row>
    <row r="504" spans="1:12" ht="15">
      <c r="A504" s="84" t="s">
        <v>249</v>
      </c>
      <c r="B504" s="84" t="s">
        <v>1302</v>
      </c>
      <c r="C504" s="84">
        <v>2</v>
      </c>
      <c r="D504" s="123">
        <v>0.00983755164370438</v>
      </c>
      <c r="E504" s="123">
        <v>1.3569814009931311</v>
      </c>
      <c r="F504" s="84" t="s">
        <v>1193</v>
      </c>
      <c r="G504" s="84" t="b">
        <v>0</v>
      </c>
      <c r="H504" s="84" t="b">
        <v>0</v>
      </c>
      <c r="I504" s="84" t="b">
        <v>0</v>
      </c>
      <c r="J504" s="84" t="b">
        <v>1</v>
      </c>
      <c r="K504" s="84" t="b">
        <v>0</v>
      </c>
      <c r="L504" s="84" t="b">
        <v>0</v>
      </c>
    </row>
    <row r="505" spans="1:12" ht="15">
      <c r="A505" s="84" t="s">
        <v>1302</v>
      </c>
      <c r="B505" s="84" t="s">
        <v>1631</v>
      </c>
      <c r="C505" s="84">
        <v>2</v>
      </c>
      <c r="D505" s="123">
        <v>0.00983755164370438</v>
      </c>
      <c r="E505" s="123">
        <v>1.4819201376014313</v>
      </c>
      <c r="F505" s="84" t="s">
        <v>1193</v>
      </c>
      <c r="G505" s="84" t="b">
        <v>1</v>
      </c>
      <c r="H505" s="84" t="b">
        <v>0</v>
      </c>
      <c r="I505" s="84" t="b">
        <v>0</v>
      </c>
      <c r="J505" s="84" t="b">
        <v>0</v>
      </c>
      <c r="K505" s="84" t="b">
        <v>0</v>
      </c>
      <c r="L505" s="84" t="b">
        <v>0</v>
      </c>
    </row>
    <row r="506" spans="1:12" ht="15">
      <c r="A506" s="84" t="s">
        <v>1631</v>
      </c>
      <c r="B506" s="84" t="s">
        <v>1657</v>
      </c>
      <c r="C506" s="84">
        <v>2</v>
      </c>
      <c r="D506" s="123">
        <v>0.00983755164370438</v>
      </c>
      <c r="E506" s="123">
        <v>1.6580113966571124</v>
      </c>
      <c r="F506" s="84" t="s">
        <v>1193</v>
      </c>
      <c r="G506" s="84" t="b">
        <v>0</v>
      </c>
      <c r="H506" s="84" t="b">
        <v>0</v>
      </c>
      <c r="I506" s="84" t="b">
        <v>0</v>
      </c>
      <c r="J506" s="84" t="b">
        <v>0</v>
      </c>
      <c r="K506" s="84" t="b">
        <v>0</v>
      </c>
      <c r="L506" s="84" t="b">
        <v>0</v>
      </c>
    </row>
    <row r="507" spans="1:12" ht="15">
      <c r="A507" s="84" t="s">
        <v>1657</v>
      </c>
      <c r="B507" s="84" t="s">
        <v>1642</v>
      </c>
      <c r="C507" s="84">
        <v>2</v>
      </c>
      <c r="D507" s="123">
        <v>0.00983755164370438</v>
      </c>
      <c r="E507" s="123">
        <v>1.6580113966571124</v>
      </c>
      <c r="F507" s="84" t="s">
        <v>1193</v>
      </c>
      <c r="G507" s="84" t="b">
        <v>0</v>
      </c>
      <c r="H507" s="84" t="b">
        <v>0</v>
      </c>
      <c r="I507" s="84" t="b">
        <v>0</v>
      </c>
      <c r="J507" s="84" t="b">
        <v>0</v>
      </c>
      <c r="K507" s="84" t="b">
        <v>0</v>
      </c>
      <c r="L507" s="84" t="b">
        <v>0</v>
      </c>
    </row>
    <row r="508" spans="1:12" ht="15">
      <c r="A508" s="84" t="s">
        <v>1642</v>
      </c>
      <c r="B508" s="84" t="s">
        <v>1726</v>
      </c>
      <c r="C508" s="84">
        <v>2</v>
      </c>
      <c r="D508" s="123">
        <v>0.00983755164370438</v>
      </c>
      <c r="E508" s="123">
        <v>1.6580113966571124</v>
      </c>
      <c r="F508" s="84" t="s">
        <v>1193</v>
      </c>
      <c r="G508" s="84" t="b">
        <v>0</v>
      </c>
      <c r="H508" s="84" t="b">
        <v>0</v>
      </c>
      <c r="I508" s="84" t="b">
        <v>0</v>
      </c>
      <c r="J508" s="84" t="b">
        <v>0</v>
      </c>
      <c r="K508" s="84" t="b">
        <v>0</v>
      </c>
      <c r="L508" s="84" t="b">
        <v>0</v>
      </c>
    </row>
    <row r="509" spans="1:12" ht="15">
      <c r="A509" s="84" t="s">
        <v>1726</v>
      </c>
      <c r="B509" s="84" t="s">
        <v>1701</v>
      </c>
      <c r="C509" s="84">
        <v>2</v>
      </c>
      <c r="D509" s="123">
        <v>0.00983755164370438</v>
      </c>
      <c r="E509" s="123">
        <v>1.6580113966571124</v>
      </c>
      <c r="F509" s="84" t="s">
        <v>1193</v>
      </c>
      <c r="G509" s="84" t="b">
        <v>0</v>
      </c>
      <c r="H509" s="84" t="b">
        <v>0</v>
      </c>
      <c r="I509" s="84" t="b">
        <v>0</v>
      </c>
      <c r="J509" s="84" t="b">
        <v>0</v>
      </c>
      <c r="K509" s="84" t="b">
        <v>0</v>
      </c>
      <c r="L509" s="84" t="b">
        <v>0</v>
      </c>
    </row>
    <row r="510" spans="1:12" ht="15">
      <c r="A510" s="84" t="s">
        <v>1295</v>
      </c>
      <c r="B510" s="84" t="s">
        <v>1294</v>
      </c>
      <c r="C510" s="84">
        <v>2</v>
      </c>
      <c r="D510" s="123">
        <v>0.008004148138894602</v>
      </c>
      <c r="E510" s="123">
        <v>1.135662602000073</v>
      </c>
      <c r="F510" s="84" t="s">
        <v>1194</v>
      </c>
      <c r="G510" s="84" t="b">
        <v>0</v>
      </c>
      <c r="H510" s="84" t="b">
        <v>0</v>
      </c>
      <c r="I510" s="84" t="b">
        <v>0</v>
      </c>
      <c r="J510" s="84" t="b">
        <v>0</v>
      </c>
      <c r="K510" s="84" t="b">
        <v>0</v>
      </c>
      <c r="L510"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1811</v>
      </c>
      <c r="B1" s="13" t="s">
        <v>34</v>
      </c>
    </row>
    <row r="2" spans="1:2" ht="15">
      <c r="A2" s="115" t="s">
        <v>239</v>
      </c>
      <c r="B2" s="78">
        <v>2116.859524</v>
      </c>
    </row>
    <row r="3" spans="1:2" ht="15">
      <c r="A3" s="115" t="s">
        <v>230</v>
      </c>
      <c r="B3" s="78">
        <v>374.333333</v>
      </c>
    </row>
    <row r="4" spans="1:2" ht="15">
      <c r="A4" s="115" t="s">
        <v>236</v>
      </c>
      <c r="B4" s="78">
        <v>322.333333</v>
      </c>
    </row>
    <row r="5" spans="1:2" ht="15">
      <c r="A5" s="115" t="s">
        <v>245</v>
      </c>
      <c r="B5" s="78">
        <v>263</v>
      </c>
    </row>
    <row r="6" spans="1:2" ht="15">
      <c r="A6" s="115" t="s">
        <v>224</v>
      </c>
      <c r="B6" s="78">
        <v>263</v>
      </c>
    </row>
    <row r="7" spans="1:2" ht="15">
      <c r="A7" s="115" t="s">
        <v>247</v>
      </c>
      <c r="B7" s="78">
        <v>262.404762</v>
      </c>
    </row>
    <row r="8" spans="1:2" ht="15">
      <c r="A8" s="115" t="s">
        <v>248</v>
      </c>
      <c r="B8" s="78">
        <v>243.645238</v>
      </c>
    </row>
    <row r="9" spans="1:2" ht="15">
      <c r="A9" s="115" t="s">
        <v>229</v>
      </c>
      <c r="B9" s="78">
        <v>217.828571</v>
      </c>
    </row>
    <row r="10" spans="1:2" ht="15">
      <c r="A10" s="115" t="s">
        <v>266</v>
      </c>
      <c r="B10" s="78">
        <v>176.671429</v>
      </c>
    </row>
    <row r="11" spans="1:2" ht="15">
      <c r="A11" s="115" t="s">
        <v>265</v>
      </c>
      <c r="B11" s="78">
        <v>164.019048</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7"/>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7.57421875" style="0" customWidth="1"/>
    <col min="41" max="41" width="16.00390625" style="0" customWidth="1"/>
    <col min="42" max="42" width="12.421875" style="0" customWidth="1"/>
    <col min="43" max="43" width="9.7109375" style="0" customWidth="1"/>
    <col min="44" max="44" width="16.28125" style="0" customWidth="1"/>
    <col min="45" max="45" width="10.28125" style="0" customWidth="1"/>
    <col min="46" max="46" width="11.421875" style="0" customWidth="1"/>
    <col min="47" max="47" width="8.421875" style="0" customWidth="1"/>
    <col min="48" max="48" width="20.140625" style="0" customWidth="1"/>
    <col min="49" max="49" width="10.421875" style="0" customWidth="1"/>
    <col min="50" max="51" width="15.5742187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1828</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717</v>
      </c>
      <c r="AF2" s="13" t="s">
        <v>718</v>
      </c>
      <c r="AG2" s="13" t="s">
        <v>719</v>
      </c>
      <c r="AH2" s="13" t="s">
        <v>720</v>
      </c>
      <c r="AI2" s="13" t="s">
        <v>721</v>
      </c>
      <c r="AJ2" s="13" t="s">
        <v>722</v>
      </c>
      <c r="AK2" s="13" t="s">
        <v>723</v>
      </c>
      <c r="AL2" s="13" t="s">
        <v>724</v>
      </c>
      <c r="AM2" s="13" t="s">
        <v>725</v>
      </c>
      <c r="AN2" s="13" t="s">
        <v>726</v>
      </c>
      <c r="AO2" s="13" t="s">
        <v>727</v>
      </c>
      <c r="AP2" s="13" t="s">
        <v>728</v>
      </c>
      <c r="AQ2" s="13" t="s">
        <v>729</v>
      </c>
      <c r="AR2" s="13" t="s">
        <v>730</v>
      </c>
      <c r="AS2" s="13" t="s">
        <v>731</v>
      </c>
      <c r="AT2" s="13" t="s">
        <v>192</v>
      </c>
      <c r="AU2" s="13" t="s">
        <v>732</v>
      </c>
      <c r="AV2" s="13" t="s">
        <v>733</v>
      </c>
      <c r="AW2" s="13" t="s">
        <v>734</v>
      </c>
      <c r="AX2" s="13" t="s">
        <v>735</v>
      </c>
      <c r="AY2" s="13" t="s">
        <v>736</v>
      </c>
      <c r="AZ2" s="13" t="s">
        <v>737</v>
      </c>
      <c r="BA2" s="13" t="s">
        <v>1204</v>
      </c>
      <c r="BB2" s="120" t="s">
        <v>1512</v>
      </c>
      <c r="BC2" s="120" t="s">
        <v>1513</v>
      </c>
      <c r="BD2" s="120" t="s">
        <v>1514</v>
      </c>
      <c r="BE2" s="120" t="s">
        <v>1515</v>
      </c>
      <c r="BF2" s="120" t="s">
        <v>1516</v>
      </c>
      <c r="BG2" s="120" t="s">
        <v>1521</v>
      </c>
      <c r="BH2" s="120" t="s">
        <v>1527</v>
      </c>
      <c r="BI2" s="120" t="s">
        <v>1570</v>
      </c>
      <c r="BJ2" s="120" t="s">
        <v>1585</v>
      </c>
      <c r="BK2" s="120" t="s">
        <v>1625</v>
      </c>
      <c r="BL2" s="120" t="s">
        <v>1799</v>
      </c>
      <c r="BM2" s="120" t="s">
        <v>1800</v>
      </c>
      <c r="BN2" s="120" t="s">
        <v>1801</v>
      </c>
      <c r="BO2" s="120" t="s">
        <v>1802</v>
      </c>
      <c r="BP2" s="120" t="s">
        <v>1803</v>
      </c>
      <c r="BQ2" s="120" t="s">
        <v>1804</v>
      </c>
      <c r="BR2" s="120" t="s">
        <v>1805</v>
      </c>
      <c r="BS2" s="120" t="s">
        <v>1806</v>
      </c>
      <c r="BT2" s="120" t="s">
        <v>1808</v>
      </c>
      <c r="BU2" s="3"/>
      <c r="BV2" s="3"/>
    </row>
    <row r="3" spans="1:74" ht="41.45" customHeight="1">
      <c r="A3" s="64" t="s">
        <v>212</v>
      </c>
      <c r="C3" s="65"/>
      <c r="D3" s="65" t="s">
        <v>64</v>
      </c>
      <c r="E3" s="66">
        <v>171.13334796284104</v>
      </c>
      <c r="F3" s="68">
        <v>99.93392949523317</v>
      </c>
      <c r="G3" s="100" t="s">
        <v>993</v>
      </c>
      <c r="H3" s="65"/>
      <c r="I3" s="69" t="s">
        <v>212</v>
      </c>
      <c r="J3" s="70"/>
      <c r="K3" s="70"/>
      <c r="L3" s="69" t="s">
        <v>1082</v>
      </c>
      <c r="M3" s="73">
        <v>23.01909688862612</v>
      </c>
      <c r="N3" s="74">
        <v>9324.9287109375</v>
      </c>
      <c r="O3" s="74">
        <v>1641.0123291015625</v>
      </c>
      <c r="P3" s="75"/>
      <c r="Q3" s="76"/>
      <c r="R3" s="76"/>
      <c r="S3" s="48"/>
      <c r="T3" s="48">
        <v>1</v>
      </c>
      <c r="U3" s="48">
        <v>1</v>
      </c>
      <c r="V3" s="49">
        <v>0</v>
      </c>
      <c r="W3" s="49">
        <v>0</v>
      </c>
      <c r="X3" s="49">
        <v>0</v>
      </c>
      <c r="Y3" s="49">
        <v>0.999992</v>
      </c>
      <c r="Z3" s="49">
        <v>0</v>
      </c>
      <c r="AA3" s="49" t="s">
        <v>1810</v>
      </c>
      <c r="AB3" s="71">
        <v>3</v>
      </c>
      <c r="AC3" s="71"/>
      <c r="AD3" s="72"/>
      <c r="AE3" s="78" t="s">
        <v>738</v>
      </c>
      <c r="AF3" s="78">
        <v>381</v>
      </c>
      <c r="AG3" s="78">
        <v>159</v>
      </c>
      <c r="AH3" s="78">
        <v>186</v>
      </c>
      <c r="AI3" s="78">
        <v>205</v>
      </c>
      <c r="AJ3" s="78"/>
      <c r="AK3" s="78" t="s">
        <v>802</v>
      </c>
      <c r="AL3" s="78"/>
      <c r="AM3" s="78"/>
      <c r="AN3" s="78"/>
      <c r="AO3" s="80">
        <v>40705.723125</v>
      </c>
      <c r="AP3" s="83" t="s">
        <v>929</v>
      </c>
      <c r="AQ3" s="78" t="b">
        <v>0</v>
      </c>
      <c r="AR3" s="78" t="b">
        <v>0</v>
      </c>
      <c r="AS3" s="78" t="b">
        <v>1</v>
      </c>
      <c r="AT3" s="78" t="s">
        <v>690</v>
      </c>
      <c r="AU3" s="78">
        <v>0</v>
      </c>
      <c r="AV3" s="83" t="s">
        <v>983</v>
      </c>
      <c r="AW3" s="78" t="b">
        <v>0</v>
      </c>
      <c r="AX3" s="78" t="s">
        <v>1016</v>
      </c>
      <c r="AY3" s="83" t="s">
        <v>1017</v>
      </c>
      <c r="AZ3" s="78" t="s">
        <v>66</v>
      </c>
      <c r="BA3" s="78" t="str">
        <f>REPLACE(INDEX(GroupVertices[Group],MATCH(Vertices[[#This Row],[Vertex]],GroupVertices[Vertex],0)),1,1,"")</f>
        <v>9</v>
      </c>
      <c r="BB3" s="48"/>
      <c r="BC3" s="48"/>
      <c r="BD3" s="48"/>
      <c r="BE3" s="48"/>
      <c r="BF3" s="48" t="s">
        <v>365</v>
      </c>
      <c r="BG3" s="48" t="s">
        <v>365</v>
      </c>
      <c r="BH3" s="121" t="s">
        <v>1528</v>
      </c>
      <c r="BI3" s="121" t="s">
        <v>1528</v>
      </c>
      <c r="BJ3" s="121" t="s">
        <v>1586</v>
      </c>
      <c r="BK3" s="121" t="s">
        <v>1586</v>
      </c>
      <c r="BL3" s="121">
        <v>0</v>
      </c>
      <c r="BM3" s="124">
        <v>0</v>
      </c>
      <c r="BN3" s="121">
        <v>0</v>
      </c>
      <c r="BO3" s="124">
        <v>0</v>
      </c>
      <c r="BP3" s="121">
        <v>0</v>
      </c>
      <c r="BQ3" s="124">
        <v>0</v>
      </c>
      <c r="BR3" s="121">
        <v>19</v>
      </c>
      <c r="BS3" s="124">
        <v>100</v>
      </c>
      <c r="BT3" s="121">
        <v>19</v>
      </c>
      <c r="BU3" s="3"/>
      <c r="BV3" s="3"/>
    </row>
    <row r="4" spans="1:77" ht="41.45" customHeight="1">
      <c r="A4" s="64" t="s">
        <v>213</v>
      </c>
      <c r="C4" s="65"/>
      <c r="D4" s="65" t="s">
        <v>64</v>
      </c>
      <c r="E4" s="66">
        <v>230.40816326530614</v>
      </c>
      <c r="F4" s="68">
        <v>99.5051363535585</v>
      </c>
      <c r="G4" s="100" t="s">
        <v>425</v>
      </c>
      <c r="H4" s="65"/>
      <c r="I4" s="69" t="s">
        <v>213</v>
      </c>
      <c r="J4" s="70"/>
      <c r="K4" s="70"/>
      <c r="L4" s="69" t="s">
        <v>1083</v>
      </c>
      <c r="M4" s="73">
        <v>165.92155790407213</v>
      </c>
      <c r="N4" s="74">
        <v>7232.31787109375</v>
      </c>
      <c r="O4" s="74">
        <v>4823.046875</v>
      </c>
      <c r="P4" s="75"/>
      <c r="Q4" s="76"/>
      <c r="R4" s="76"/>
      <c r="S4" s="86"/>
      <c r="T4" s="48">
        <v>0</v>
      </c>
      <c r="U4" s="48">
        <v>1</v>
      </c>
      <c r="V4" s="49">
        <v>0</v>
      </c>
      <c r="W4" s="49">
        <v>0.005587</v>
      </c>
      <c r="X4" s="49">
        <v>0.002867</v>
      </c>
      <c r="Y4" s="49">
        <v>0.392462</v>
      </c>
      <c r="Z4" s="49">
        <v>0</v>
      </c>
      <c r="AA4" s="49">
        <v>0</v>
      </c>
      <c r="AB4" s="71">
        <v>4</v>
      </c>
      <c r="AC4" s="71"/>
      <c r="AD4" s="72"/>
      <c r="AE4" s="78" t="s">
        <v>739</v>
      </c>
      <c r="AF4" s="78">
        <v>777</v>
      </c>
      <c r="AG4" s="78">
        <v>1126</v>
      </c>
      <c r="AH4" s="78">
        <v>1776</v>
      </c>
      <c r="AI4" s="78">
        <v>1150</v>
      </c>
      <c r="AJ4" s="78"/>
      <c r="AK4" s="78" t="s">
        <v>803</v>
      </c>
      <c r="AL4" s="78" t="s">
        <v>709</v>
      </c>
      <c r="AM4" s="83" t="s">
        <v>892</v>
      </c>
      <c r="AN4" s="78"/>
      <c r="AO4" s="80">
        <v>40955.78890046296</v>
      </c>
      <c r="AP4" s="83" t="s">
        <v>930</v>
      </c>
      <c r="AQ4" s="78" t="b">
        <v>1</v>
      </c>
      <c r="AR4" s="78" t="b">
        <v>0</v>
      </c>
      <c r="AS4" s="78" t="b">
        <v>1</v>
      </c>
      <c r="AT4" s="78" t="s">
        <v>690</v>
      </c>
      <c r="AU4" s="78">
        <v>86</v>
      </c>
      <c r="AV4" s="83" t="s">
        <v>984</v>
      </c>
      <c r="AW4" s="78" t="b">
        <v>0</v>
      </c>
      <c r="AX4" s="78" t="s">
        <v>1016</v>
      </c>
      <c r="AY4" s="83" t="s">
        <v>1018</v>
      </c>
      <c r="AZ4" s="78" t="s">
        <v>66</v>
      </c>
      <c r="BA4" s="78" t="str">
        <f>REPLACE(INDEX(GroupVertices[Group],MATCH(Vertices[[#This Row],[Vertex]],GroupVertices[Vertex],0)),1,1,"")</f>
        <v>7</v>
      </c>
      <c r="BB4" s="48"/>
      <c r="BC4" s="48"/>
      <c r="BD4" s="48"/>
      <c r="BE4" s="48"/>
      <c r="BF4" s="48"/>
      <c r="BG4" s="48"/>
      <c r="BH4" s="121" t="s">
        <v>1529</v>
      </c>
      <c r="BI4" s="121" t="s">
        <v>1529</v>
      </c>
      <c r="BJ4" s="121" t="s">
        <v>1587</v>
      </c>
      <c r="BK4" s="121" t="s">
        <v>1587</v>
      </c>
      <c r="BL4" s="121">
        <v>1</v>
      </c>
      <c r="BM4" s="124">
        <v>4.545454545454546</v>
      </c>
      <c r="BN4" s="121">
        <v>0</v>
      </c>
      <c r="BO4" s="124">
        <v>0</v>
      </c>
      <c r="BP4" s="121">
        <v>0</v>
      </c>
      <c r="BQ4" s="124">
        <v>0</v>
      </c>
      <c r="BR4" s="121">
        <v>21</v>
      </c>
      <c r="BS4" s="124">
        <v>95.45454545454545</v>
      </c>
      <c r="BT4" s="121">
        <v>22</v>
      </c>
      <c r="BU4" s="2"/>
      <c r="BV4" s="3"/>
      <c r="BW4" s="3"/>
      <c r="BX4" s="3"/>
      <c r="BY4" s="3"/>
    </row>
    <row r="5" spans="1:77" ht="41.45" customHeight="1">
      <c r="A5" s="64" t="s">
        <v>236</v>
      </c>
      <c r="C5" s="65"/>
      <c r="D5" s="65" t="s">
        <v>64</v>
      </c>
      <c r="E5" s="66">
        <v>177.1405164216224</v>
      </c>
      <c r="F5" s="68">
        <v>99.89047372699727</v>
      </c>
      <c r="G5" s="100" t="s">
        <v>994</v>
      </c>
      <c r="H5" s="65"/>
      <c r="I5" s="69" t="s">
        <v>236</v>
      </c>
      <c r="J5" s="70"/>
      <c r="K5" s="70"/>
      <c r="L5" s="69" t="s">
        <v>1084</v>
      </c>
      <c r="M5" s="73">
        <v>37.50145591604464</v>
      </c>
      <c r="N5" s="74">
        <v>7036.33349609375</v>
      </c>
      <c r="O5" s="74">
        <v>2587.9765625</v>
      </c>
      <c r="P5" s="75"/>
      <c r="Q5" s="76"/>
      <c r="R5" s="76"/>
      <c r="S5" s="86"/>
      <c r="T5" s="48">
        <v>6</v>
      </c>
      <c r="U5" s="48">
        <v>2</v>
      </c>
      <c r="V5" s="49">
        <v>322.333333</v>
      </c>
      <c r="W5" s="49">
        <v>0.008</v>
      </c>
      <c r="X5" s="49">
        <v>0.023649</v>
      </c>
      <c r="Y5" s="49">
        <v>1.996747</v>
      </c>
      <c r="Z5" s="49">
        <v>0.09523809523809523</v>
      </c>
      <c r="AA5" s="49">
        <v>0.14285714285714285</v>
      </c>
      <c r="AB5" s="71">
        <v>5</v>
      </c>
      <c r="AC5" s="71"/>
      <c r="AD5" s="72"/>
      <c r="AE5" s="78" t="s">
        <v>740</v>
      </c>
      <c r="AF5" s="78">
        <v>467</v>
      </c>
      <c r="AG5" s="78">
        <v>257</v>
      </c>
      <c r="AH5" s="78">
        <v>298</v>
      </c>
      <c r="AI5" s="78">
        <v>735</v>
      </c>
      <c r="AJ5" s="78"/>
      <c r="AK5" s="78" t="s">
        <v>804</v>
      </c>
      <c r="AL5" s="78" t="s">
        <v>709</v>
      </c>
      <c r="AM5" s="83" t="s">
        <v>893</v>
      </c>
      <c r="AN5" s="78"/>
      <c r="AO5" s="80">
        <v>43143.58974537037</v>
      </c>
      <c r="AP5" s="83" t="s">
        <v>931</v>
      </c>
      <c r="AQ5" s="78" t="b">
        <v>1</v>
      </c>
      <c r="AR5" s="78" t="b">
        <v>0</v>
      </c>
      <c r="AS5" s="78" t="b">
        <v>0</v>
      </c>
      <c r="AT5" s="78" t="s">
        <v>690</v>
      </c>
      <c r="AU5" s="78">
        <v>1</v>
      </c>
      <c r="AV5" s="78"/>
      <c r="AW5" s="78" t="b">
        <v>0</v>
      </c>
      <c r="AX5" s="78" t="s">
        <v>1016</v>
      </c>
      <c r="AY5" s="83" t="s">
        <v>1019</v>
      </c>
      <c r="AZ5" s="78" t="s">
        <v>66</v>
      </c>
      <c r="BA5" s="78" t="str">
        <f>REPLACE(INDEX(GroupVertices[Group],MATCH(Vertices[[#This Row],[Vertex]],GroupVertices[Vertex],0)),1,1,"")</f>
        <v>7</v>
      </c>
      <c r="BB5" s="48"/>
      <c r="BC5" s="48"/>
      <c r="BD5" s="48"/>
      <c r="BE5" s="48"/>
      <c r="BF5" s="48" t="s">
        <v>371</v>
      </c>
      <c r="BG5" s="48" t="s">
        <v>371</v>
      </c>
      <c r="BH5" s="121" t="s">
        <v>1530</v>
      </c>
      <c r="BI5" s="121" t="s">
        <v>1530</v>
      </c>
      <c r="BJ5" s="121" t="s">
        <v>1458</v>
      </c>
      <c r="BK5" s="121" t="s">
        <v>1458</v>
      </c>
      <c r="BL5" s="121">
        <v>1</v>
      </c>
      <c r="BM5" s="124">
        <v>3.225806451612903</v>
      </c>
      <c r="BN5" s="121">
        <v>0</v>
      </c>
      <c r="BO5" s="124">
        <v>0</v>
      </c>
      <c r="BP5" s="121">
        <v>0</v>
      </c>
      <c r="BQ5" s="124">
        <v>0</v>
      </c>
      <c r="BR5" s="121">
        <v>30</v>
      </c>
      <c r="BS5" s="124">
        <v>96.7741935483871</v>
      </c>
      <c r="BT5" s="121">
        <v>31</v>
      </c>
      <c r="BU5" s="2"/>
      <c r="BV5" s="3"/>
      <c r="BW5" s="3"/>
      <c r="BX5" s="3"/>
      <c r="BY5" s="3"/>
    </row>
    <row r="6" spans="1:77" ht="41.45" customHeight="1">
      <c r="A6" s="64" t="s">
        <v>214</v>
      </c>
      <c r="C6" s="65"/>
      <c r="D6" s="65" t="s">
        <v>64</v>
      </c>
      <c r="E6" s="66">
        <v>165.0648818667252</v>
      </c>
      <c r="F6" s="68">
        <v>99.97782868967556</v>
      </c>
      <c r="G6" s="100" t="s">
        <v>426</v>
      </c>
      <c r="H6" s="65"/>
      <c r="I6" s="69" t="s">
        <v>214</v>
      </c>
      <c r="J6" s="70"/>
      <c r="K6" s="70"/>
      <c r="L6" s="69" t="s">
        <v>1085</v>
      </c>
      <c r="M6" s="73">
        <v>8.388958687458429</v>
      </c>
      <c r="N6" s="74">
        <v>199.33029174804688</v>
      </c>
      <c r="O6" s="74">
        <v>2448.03125</v>
      </c>
      <c r="P6" s="75"/>
      <c r="Q6" s="76"/>
      <c r="R6" s="76"/>
      <c r="S6" s="86"/>
      <c r="T6" s="48">
        <v>0</v>
      </c>
      <c r="U6" s="48">
        <v>1</v>
      </c>
      <c r="V6" s="49">
        <v>0</v>
      </c>
      <c r="W6" s="49">
        <v>0.007407</v>
      </c>
      <c r="X6" s="49">
        <v>0.012521</v>
      </c>
      <c r="Y6" s="49">
        <v>0.357965</v>
      </c>
      <c r="Z6" s="49">
        <v>0</v>
      </c>
      <c r="AA6" s="49">
        <v>0</v>
      </c>
      <c r="AB6" s="71">
        <v>6</v>
      </c>
      <c r="AC6" s="71"/>
      <c r="AD6" s="72"/>
      <c r="AE6" s="78" t="s">
        <v>741</v>
      </c>
      <c r="AF6" s="78">
        <v>254</v>
      </c>
      <c r="AG6" s="78">
        <v>60</v>
      </c>
      <c r="AH6" s="78">
        <v>549</v>
      </c>
      <c r="AI6" s="78">
        <v>9747</v>
      </c>
      <c r="AJ6" s="78"/>
      <c r="AK6" s="78" t="s">
        <v>805</v>
      </c>
      <c r="AL6" s="78" t="s">
        <v>864</v>
      </c>
      <c r="AM6" s="78"/>
      <c r="AN6" s="78"/>
      <c r="AO6" s="80">
        <v>42667.53340277778</v>
      </c>
      <c r="AP6" s="83" t="s">
        <v>932</v>
      </c>
      <c r="AQ6" s="78" t="b">
        <v>1</v>
      </c>
      <c r="AR6" s="78" t="b">
        <v>0</v>
      </c>
      <c r="AS6" s="78" t="b">
        <v>1</v>
      </c>
      <c r="AT6" s="78" t="s">
        <v>690</v>
      </c>
      <c r="AU6" s="78">
        <v>0</v>
      </c>
      <c r="AV6" s="78"/>
      <c r="AW6" s="78" t="b">
        <v>0</v>
      </c>
      <c r="AX6" s="78" t="s">
        <v>1016</v>
      </c>
      <c r="AY6" s="83" t="s">
        <v>1020</v>
      </c>
      <c r="AZ6" s="78" t="s">
        <v>66</v>
      </c>
      <c r="BA6" s="78" t="str">
        <f>REPLACE(INDEX(GroupVertices[Group],MATCH(Vertices[[#This Row],[Vertex]],GroupVertices[Vertex],0)),1,1,"")</f>
        <v>2</v>
      </c>
      <c r="BB6" s="48"/>
      <c r="BC6" s="48"/>
      <c r="BD6" s="48"/>
      <c r="BE6" s="48"/>
      <c r="BF6" s="48"/>
      <c r="BG6" s="48"/>
      <c r="BH6" s="121" t="s">
        <v>1531</v>
      </c>
      <c r="BI6" s="121" t="s">
        <v>1531</v>
      </c>
      <c r="BJ6" s="121" t="s">
        <v>1588</v>
      </c>
      <c r="BK6" s="121" t="s">
        <v>1588</v>
      </c>
      <c r="BL6" s="121">
        <v>1</v>
      </c>
      <c r="BM6" s="124">
        <v>5.2631578947368425</v>
      </c>
      <c r="BN6" s="121">
        <v>0</v>
      </c>
      <c r="BO6" s="124">
        <v>0</v>
      </c>
      <c r="BP6" s="121">
        <v>0</v>
      </c>
      <c r="BQ6" s="124">
        <v>0</v>
      </c>
      <c r="BR6" s="121">
        <v>18</v>
      </c>
      <c r="BS6" s="124">
        <v>94.73684210526316</v>
      </c>
      <c r="BT6" s="121">
        <v>19</v>
      </c>
      <c r="BU6" s="2"/>
      <c r="BV6" s="3"/>
      <c r="BW6" s="3"/>
      <c r="BX6" s="3"/>
      <c r="BY6" s="3"/>
    </row>
    <row r="7" spans="1:77" ht="41.45" customHeight="1">
      <c r="A7" s="64" t="s">
        <v>239</v>
      </c>
      <c r="C7" s="65"/>
      <c r="D7" s="65" t="s">
        <v>64</v>
      </c>
      <c r="E7" s="66">
        <v>1000</v>
      </c>
      <c r="F7" s="68">
        <v>93.93792033109156</v>
      </c>
      <c r="G7" s="100" t="s">
        <v>443</v>
      </c>
      <c r="H7" s="65"/>
      <c r="I7" s="69" t="s">
        <v>239</v>
      </c>
      <c r="J7" s="70"/>
      <c r="K7" s="70"/>
      <c r="L7" s="69" t="s">
        <v>1086</v>
      </c>
      <c r="M7" s="73">
        <v>2021.2890843248836</v>
      </c>
      <c r="N7" s="74">
        <v>2160.533203125</v>
      </c>
      <c r="O7" s="74">
        <v>2569.09326171875</v>
      </c>
      <c r="P7" s="75"/>
      <c r="Q7" s="76"/>
      <c r="R7" s="76"/>
      <c r="S7" s="86"/>
      <c r="T7" s="48">
        <v>30</v>
      </c>
      <c r="U7" s="48">
        <v>12</v>
      </c>
      <c r="V7" s="49">
        <v>2116.859524</v>
      </c>
      <c r="W7" s="49">
        <v>0.012346</v>
      </c>
      <c r="X7" s="49">
        <v>0.103288</v>
      </c>
      <c r="Y7" s="49">
        <v>8.073954</v>
      </c>
      <c r="Z7" s="49">
        <v>0.038306451612903226</v>
      </c>
      <c r="AA7" s="49">
        <v>0.25</v>
      </c>
      <c r="AB7" s="71">
        <v>7</v>
      </c>
      <c r="AC7" s="71"/>
      <c r="AD7" s="72"/>
      <c r="AE7" s="78" t="s">
        <v>742</v>
      </c>
      <c r="AF7" s="78">
        <v>2164</v>
      </c>
      <c r="AG7" s="78">
        <v>13681</v>
      </c>
      <c r="AH7" s="78">
        <v>11444</v>
      </c>
      <c r="AI7" s="78">
        <v>15471</v>
      </c>
      <c r="AJ7" s="78"/>
      <c r="AK7" s="78" t="s">
        <v>806</v>
      </c>
      <c r="AL7" s="78" t="s">
        <v>709</v>
      </c>
      <c r="AM7" s="83" t="s">
        <v>894</v>
      </c>
      <c r="AN7" s="78"/>
      <c r="AO7" s="80">
        <v>40379.669907407406</v>
      </c>
      <c r="AP7" s="83" t="s">
        <v>933</v>
      </c>
      <c r="AQ7" s="78" t="b">
        <v>0</v>
      </c>
      <c r="AR7" s="78" t="b">
        <v>0</v>
      </c>
      <c r="AS7" s="78" t="b">
        <v>1</v>
      </c>
      <c r="AT7" s="78" t="s">
        <v>690</v>
      </c>
      <c r="AU7" s="78">
        <v>255</v>
      </c>
      <c r="AV7" s="83" t="s">
        <v>984</v>
      </c>
      <c r="AW7" s="78" t="b">
        <v>0</v>
      </c>
      <c r="AX7" s="78" t="s">
        <v>1016</v>
      </c>
      <c r="AY7" s="83" t="s">
        <v>1021</v>
      </c>
      <c r="AZ7" s="78" t="s">
        <v>66</v>
      </c>
      <c r="BA7" s="78" t="str">
        <f>REPLACE(INDEX(GroupVertices[Group],MATCH(Vertices[[#This Row],[Vertex]],GroupVertices[Vertex],0)),1,1,"")</f>
        <v>2</v>
      </c>
      <c r="BB7" s="48"/>
      <c r="BC7" s="48"/>
      <c r="BD7" s="48"/>
      <c r="BE7" s="48"/>
      <c r="BF7" s="48" t="s">
        <v>1517</v>
      </c>
      <c r="BG7" s="48" t="s">
        <v>1522</v>
      </c>
      <c r="BH7" s="121" t="s">
        <v>1532</v>
      </c>
      <c r="BI7" s="121" t="s">
        <v>1571</v>
      </c>
      <c r="BJ7" s="121" t="s">
        <v>1589</v>
      </c>
      <c r="BK7" s="121" t="s">
        <v>1589</v>
      </c>
      <c r="BL7" s="121">
        <v>17</v>
      </c>
      <c r="BM7" s="124">
        <v>6.746031746031746</v>
      </c>
      <c r="BN7" s="121">
        <v>2</v>
      </c>
      <c r="BO7" s="124">
        <v>0.7936507936507936</v>
      </c>
      <c r="BP7" s="121">
        <v>0</v>
      </c>
      <c r="BQ7" s="124">
        <v>0</v>
      </c>
      <c r="BR7" s="121">
        <v>233</v>
      </c>
      <c r="BS7" s="124">
        <v>92.46031746031746</v>
      </c>
      <c r="BT7" s="121">
        <v>252</v>
      </c>
      <c r="BU7" s="2"/>
      <c r="BV7" s="3"/>
      <c r="BW7" s="3"/>
      <c r="BX7" s="3"/>
      <c r="BY7" s="3"/>
    </row>
    <row r="8" spans="1:77" ht="41.45" customHeight="1">
      <c r="A8" s="64" t="s">
        <v>215</v>
      </c>
      <c r="C8" s="65"/>
      <c r="D8" s="65" t="s">
        <v>64</v>
      </c>
      <c r="E8" s="66">
        <v>162.49038109867604</v>
      </c>
      <c r="F8" s="68">
        <v>99.99645259034808</v>
      </c>
      <c r="G8" s="100" t="s">
        <v>995</v>
      </c>
      <c r="H8" s="65"/>
      <c r="I8" s="69" t="s">
        <v>215</v>
      </c>
      <c r="J8" s="70"/>
      <c r="K8" s="70"/>
      <c r="L8" s="69" t="s">
        <v>1087</v>
      </c>
      <c r="M8" s="73">
        <v>2.182233389993349</v>
      </c>
      <c r="N8" s="74">
        <v>310.660888671875</v>
      </c>
      <c r="O8" s="74">
        <v>9358.6455078125</v>
      </c>
      <c r="P8" s="75"/>
      <c r="Q8" s="76"/>
      <c r="R8" s="76"/>
      <c r="S8" s="86"/>
      <c r="T8" s="48">
        <v>0</v>
      </c>
      <c r="U8" s="48">
        <v>1</v>
      </c>
      <c r="V8" s="49">
        <v>0</v>
      </c>
      <c r="W8" s="49">
        <v>0.005917</v>
      </c>
      <c r="X8" s="49">
        <v>0.004218</v>
      </c>
      <c r="Y8" s="49">
        <v>0.355645</v>
      </c>
      <c r="Z8" s="49">
        <v>0</v>
      </c>
      <c r="AA8" s="49">
        <v>0</v>
      </c>
      <c r="AB8" s="71">
        <v>8</v>
      </c>
      <c r="AC8" s="71"/>
      <c r="AD8" s="72"/>
      <c r="AE8" s="78" t="s">
        <v>743</v>
      </c>
      <c r="AF8" s="78">
        <v>26</v>
      </c>
      <c r="AG8" s="78">
        <v>18</v>
      </c>
      <c r="AH8" s="78">
        <v>45</v>
      </c>
      <c r="AI8" s="78">
        <v>48</v>
      </c>
      <c r="AJ8" s="78"/>
      <c r="AK8" s="78" t="s">
        <v>807</v>
      </c>
      <c r="AL8" s="78" t="s">
        <v>709</v>
      </c>
      <c r="AM8" s="83" t="s">
        <v>895</v>
      </c>
      <c r="AN8" s="78"/>
      <c r="AO8" s="80">
        <v>43532.6358912037</v>
      </c>
      <c r="AP8" s="83" t="s">
        <v>934</v>
      </c>
      <c r="AQ8" s="78" t="b">
        <v>0</v>
      </c>
      <c r="AR8" s="78" t="b">
        <v>0</v>
      </c>
      <c r="AS8" s="78" t="b">
        <v>1</v>
      </c>
      <c r="AT8" s="78" t="s">
        <v>690</v>
      </c>
      <c r="AU8" s="78">
        <v>0</v>
      </c>
      <c r="AV8" s="83" t="s">
        <v>984</v>
      </c>
      <c r="AW8" s="78" t="b">
        <v>0</v>
      </c>
      <c r="AX8" s="78" t="s">
        <v>1016</v>
      </c>
      <c r="AY8" s="83" t="s">
        <v>1022</v>
      </c>
      <c r="AZ8" s="78" t="s">
        <v>66</v>
      </c>
      <c r="BA8" s="78" t="str">
        <f>REPLACE(INDEX(GroupVertices[Group],MATCH(Vertices[[#This Row],[Vertex]],GroupVertices[Vertex],0)),1,1,"")</f>
        <v>1</v>
      </c>
      <c r="BB8" s="48"/>
      <c r="BC8" s="48"/>
      <c r="BD8" s="48"/>
      <c r="BE8" s="48"/>
      <c r="BF8" s="48" t="s">
        <v>365</v>
      </c>
      <c r="BG8" s="48" t="s">
        <v>365</v>
      </c>
      <c r="BH8" s="121" t="s">
        <v>1533</v>
      </c>
      <c r="BI8" s="121" t="s">
        <v>1533</v>
      </c>
      <c r="BJ8" s="121" t="s">
        <v>1590</v>
      </c>
      <c r="BK8" s="121" t="s">
        <v>1590</v>
      </c>
      <c r="BL8" s="121">
        <v>0</v>
      </c>
      <c r="BM8" s="124">
        <v>0</v>
      </c>
      <c r="BN8" s="121">
        <v>0</v>
      </c>
      <c r="BO8" s="124">
        <v>0</v>
      </c>
      <c r="BP8" s="121">
        <v>0</v>
      </c>
      <c r="BQ8" s="124">
        <v>0</v>
      </c>
      <c r="BR8" s="121">
        <v>9</v>
      </c>
      <c r="BS8" s="124">
        <v>100</v>
      </c>
      <c r="BT8" s="121">
        <v>9</v>
      </c>
      <c r="BU8" s="2"/>
      <c r="BV8" s="3"/>
      <c r="BW8" s="3"/>
      <c r="BX8" s="3"/>
      <c r="BY8" s="3"/>
    </row>
    <row r="9" spans="1:77" ht="41.45" customHeight="1">
      <c r="A9" s="64" t="s">
        <v>265</v>
      </c>
      <c r="C9" s="65"/>
      <c r="D9" s="65" t="s">
        <v>64</v>
      </c>
      <c r="E9" s="66">
        <v>200.37232097139932</v>
      </c>
      <c r="F9" s="68">
        <v>99.722415194738</v>
      </c>
      <c r="G9" s="100" t="s">
        <v>996</v>
      </c>
      <c r="H9" s="65"/>
      <c r="I9" s="69" t="s">
        <v>265</v>
      </c>
      <c r="J9" s="70"/>
      <c r="K9" s="70"/>
      <c r="L9" s="69" t="s">
        <v>1088</v>
      </c>
      <c r="M9" s="73">
        <v>93.50976276697953</v>
      </c>
      <c r="N9" s="74">
        <v>1851.4571533203125</v>
      </c>
      <c r="O9" s="74">
        <v>8465.173828125</v>
      </c>
      <c r="P9" s="75"/>
      <c r="Q9" s="76"/>
      <c r="R9" s="76"/>
      <c r="S9" s="86"/>
      <c r="T9" s="48">
        <v>7</v>
      </c>
      <c r="U9" s="48">
        <v>0</v>
      </c>
      <c r="V9" s="49">
        <v>164.019048</v>
      </c>
      <c r="W9" s="49">
        <v>0.008696</v>
      </c>
      <c r="X9" s="49">
        <v>0.034796</v>
      </c>
      <c r="Y9" s="49">
        <v>1.693547</v>
      </c>
      <c r="Z9" s="49">
        <v>0.23809523809523808</v>
      </c>
      <c r="AA9" s="49">
        <v>0</v>
      </c>
      <c r="AB9" s="71">
        <v>9</v>
      </c>
      <c r="AC9" s="71"/>
      <c r="AD9" s="72"/>
      <c r="AE9" s="78" t="s">
        <v>744</v>
      </c>
      <c r="AF9" s="78">
        <v>489</v>
      </c>
      <c r="AG9" s="78">
        <v>636</v>
      </c>
      <c r="AH9" s="78">
        <v>734</v>
      </c>
      <c r="AI9" s="78">
        <v>325</v>
      </c>
      <c r="AJ9" s="78"/>
      <c r="AK9" s="78" t="s">
        <v>808</v>
      </c>
      <c r="AL9" s="78"/>
      <c r="AM9" s="78"/>
      <c r="AN9" s="78"/>
      <c r="AO9" s="80">
        <v>40256.106516203705</v>
      </c>
      <c r="AP9" s="83" t="s">
        <v>935</v>
      </c>
      <c r="AQ9" s="78" t="b">
        <v>0</v>
      </c>
      <c r="AR9" s="78" t="b">
        <v>0</v>
      </c>
      <c r="AS9" s="78" t="b">
        <v>1</v>
      </c>
      <c r="AT9" s="78"/>
      <c r="AU9" s="78">
        <v>32</v>
      </c>
      <c r="AV9" s="83" t="s">
        <v>985</v>
      </c>
      <c r="AW9" s="78" t="b">
        <v>0</v>
      </c>
      <c r="AX9" s="78" t="s">
        <v>1016</v>
      </c>
      <c r="AY9" s="83" t="s">
        <v>1023</v>
      </c>
      <c r="AZ9" s="78" t="s">
        <v>65</v>
      </c>
      <c r="BA9" s="78" t="str">
        <f>REPLACE(INDEX(GroupVertices[Group],MATCH(Vertices[[#This Row],[Vertex]],GroupVertices[Vertex],0)),1,1,"")</f>
        <v>1</v>
      </c>
      <c r="BB9" s="48"/>
      <c r="BC9" s="48"/>
      <c r="BD9" s="48"/>
      <c r="BE9" s="48"/>
      <c r="BF9" s="48"/>
      <c r="BG9" s="48"/>
      <c r="BH9" s="48"/>
      <c r="BI9" s="48"/>
      <c r="BJ9" s="48"/>
      <c r="BK9" s="48"/>
      <c r="BL9" s="48"/>
      <c r="BM9" s="49"/>
      <c r="BN9" s="48"/>
      <c r="BO9" s="49"/>
      <c r="BP9" s="48"/>
      <c r="BQ9" s="49"/>
      <c r="BR9" s="48"/>
      <c r="BS9" s="49"/>
      <c r="BT9" s="48"/>
      <c r="BU9" s="2"/>
      <c r="BV9" s="3"/>
      <c r="BW9" s="3"/>
      <c r="BX9" s="3"/>
      <c r="BY9" s="3"/>
    </row>
    <row r="10" spans="1:77" ht="41.45" customHeight="1">
      <c r="A10" s="64" t="s">
        <v>216</v>
      </c>
      <c r="C10" s="65"/>
      <c r="D10" s="65" t="s">
        <v>64</v>
      </c>
      <c r="E10" s="66">
        <v>1000</v>
      </c>
      <c r="F10" s="68">
        <v>70</v>
      </c>
      <c r="G10" s="100" t="s">
        <v>427</v>
      </c>
      <c r="H10" s="65"/>
      <c r="I10" s="69" t="s">
        <v>216</v>
      </c>
      <c r="J10" s="70"/>
      <c r="K10" s="70"/>
      <c r="L10" s="69" t="s">
        <v>1089</v>
      </c>
      <c r="M10" s="73">
        <v>9999</v>
      </c>
      <c r="N10" s="74">
        <v>3673.449951171875</v>
      </c>
      <c r="O10" s="74">
        <v>6570.37158203125</v>
      </c>
      <c r="P10" s="75"/>
      <c r="Q10" s="76"/>
      <c r="R10" s="76"/>
      <c r="S10" s="86"/>
      <c r="T10" s="48">
        <v>0</v>
      </c>
      <c r="U10" s="48">
        <v>2</v>
      </c>
      <c r="V10" s="49">
        <v>0</v>
      </c>
      <c r="W10" s="49">
        <v>0.00641</v>
      </c>
      <c r="X10" s="49">
        <v>0.012845</v>
      </c>
      <c r="Y10" s="49">
        <v>0.526828</v>
      </c>
      <c r="Z10" s="49">
        <v>0.5</v>
      </c>
      <c r="AA10" s="49">
        <v>0</v>
      </c>
      <c r="AB10" s="71">
        <v>10</v>
      </c>
      <c r="AC10" s="71"/>
      <c r="AD10" s="72"/>
      <c r="AE10" s="78" t="s">
        <v>745</v>
      </c>
      <c r="AF10" s="78">
        <v>27153</v>
      </c>
      <c r="AG10" s="78">
        <v>67665</v>
      </c>
      <c r="AH10" s="78">
        <v>91153</v>
      </c>
      <c r="AI10" s="78">
        <v>12915</v>
      </c>
      <c r="AJ10" s="78"/>
      <c r="AK10" s="78" t="s">
        <v>809</v>
      </c>
      <c r="AL10" s="78" t="s">
        <v>865</v>
      </c>
      <c r="AM10" s="78"/>
      <c r="AN10" s="78"/>
      <c r="AO10" s="80">
        <v>39787.654444444444</v>
      </c>
      <c r="AP10" s="83" t="s">
        <v>936</v>
      </c>
      <c r="AQ10" s="78" t="b">
        <v>0</v>
      </c>
      <c r="AR10" s="78" t="b">
        <v>0</v>
      </c>
      <c r="AS10" s="78" t="b">
        <v>1</v>
      </c>
      <c r="AT10" s="78" t="s">
        <v>690</v>
      </c>
      <c r="AU10" s="78">
        <v>1323</v>
      </c>
      <c r="AV10" s="83" t="s">
        <v>984</v>
      </c>
      <c r="AW10" s="78" t="b">
        <v>1</v>
      </c>
      <c r="AX10" s="78" t="s">
        <v>1016</v>
      </c>
      <c r="AY10" s="83" t="s">
        <v>1024</v>
      </c>
      <c r="AZ10" s="78" t="s">
        <v>66</v>
      </c>
      <c r="BA10" s="78" t="str">
        <f>REPLACE(INDEX(GroupVertices[Group],MATCH(Vertices[[#This Row],[Vertex]],GroupVertices[Vertex],0)),1,1,"")</f>
        <v>1</v>
      </c>
      <c r="BB10" s="48"/>
      <c r="BC10" s="48"/>
      <c r="BD10" s="48"/>
      <c r="BE10" s="48"/>
      <c r="BF10" s="48" t="s">
        <v>365</v>
      </c>
      <c r="BG10" s="48" t="s">
        <v>365</v>
      </c>
      <c r="BH10" s="121" t="s">
        <v>1534</v>
      </c>
      <c r="BI10" s="121" t="s">
        <v>1534</v>
      </c>
      <c r="BJ10" s="121" t="s">
        <v>1591</v>
      </c>
      <c r="BK10" s="121" t="s">
        <v>1591</v>
      </c>
      <c r="BL10" s="121">
        <v>0</v>
      </c>
      <c r="BM10" s="124">
        <v>0</v>
      </c>
      <c r="BN10" s="121">
        <v>1</v>
      </c>
      <c r="BO10" s="124">
        <v>5.2631578947368425</v>
      </c>
      <c r="BP10" s="121">
        <v>0</v>
      </c>
      <c r="BQ10" s="124">
        <v>0</v>
      </c>
      <c r="BR10" s="121">
        <v>18</v>
      </c>
      <c r="BS10" s="124">
        <v>94.73684210526316</v>
      </c>
      <c r="BT10" s="121">
        <v>19</v>
      </c>
      <c r="BU10" s="2"/>
      <c r="BV10" s="3"/>
      <c r="BW10" s="3"/>
      <c r="BX10" s="3"/>
      <c r="BY10" s="3"/>
    </row>
    <row r="11" spans="1:77" ht="41.45" customHeight="1">
      <c r="A11" s="64" t="s">
        <v>266</v>
      </c>
      <c r="C11" s="65"/>
      <c r="D11" s="65" t="s">
        <v>64</v>
      </c>
      <c r="E11" s="66">
        <v>400.5704045058884</v>
      </c>
      <c r="F11" s="68">
        <v>98.27418520434557</v>
      </c>
      <c r="G11" s="100" t="s">
        <v>997</v>
      </c>
      <c r="H11" s="65"/>
      <c r="I11" s="69" t="s">
        <v>266</v>
      </c>
      <c r="J11" s="70"/>
      <c r="K11" s="70"/>
      <c r="L11" s="69" t="s">
        <v>1090</v>
      </c>
      <c r="M11" s="73">
        <v>576.1565442317641</v>
      </c>
      <c r="N11" s="74">
        <v>2407.86328125</v>
      </c>
      <c r="O11" s="74">
        <v>6304.876953125</v>
      </c>
      <c r="P11" s="75"/>
      <c r="Q11" s="76"/>
      <c r="R11" s="76"/>
      <c r="S11" s="86"/>
      <c r="T11" s="48">
        <v>11</v>
      </c>
      <c r="U11" s="48">
        <v>0</v>
      </c>
      <c r="V11" s="49">
        <v>176.671429</v>
      </c>
      <c r="W11" s="49">
        <v>0.00885</v>
      </c>
      <c r="X11" s="49">
        <v>0.049811</v>
      </c>
      <c r="Y11" s="49">
        <v>2.39402</v>
      </c>
      <c r="Z11" s="49">
        <v>0.19090909090909092</v>
      </c>
      <c r="AA11" s="49">
        <v>0</v>
      </c>
      <c r="AB11" s="71">
        <v>11</v>
      </c>
      <c r="AC11" s="71"/>
      <c r="AD11" s="72"/>
      <c r="AE11" s="78" t="s">
        <v>746</v>
      </c>
      <c r="AF11" s="78">
        <v>312</v>
      </c>
      <c r="AG11" s="78">
        <v>3902</v>
      </c>
      <c r="AH11" s="78">
        <v>684</v>
      </c>
      <c r="AI11" s="78">
        <v>56</v>
      </c>
      <c r="AJ11" s="78"/>
      <c r="AK11" s="78" t="s">
        <v>810</v>
      </c>
      <c r="AL11" s="78" t="s">
        <v>866</v>
      </c>
      <c r="AM11" s="83" t="s">
        <v>896</v>
      </c>
      <c r="AN11" s="78"/>
      <c r="AO11" s="80">
        <v>39922.556979166664</v>
      </c>
      <c r="AP11" s="83" t="s">
        <v>937</v>
      </c>
      <c r="AQ11" s="78" t="b">
        <v>1</v>
      </c>
      <c r="AR11" s="78" t="b">
        <v>0</v>
      </c>
      <c r="AS11" s="78" t="b">
        <v>1</v>
      </c>
      <c r="AT11" s="78"/>
      <c r="AU11" s="78">
        <v>140</v>
      </c>
      <c r="AV11" s="83" t="s">
        <v>984</v>
      </c>
      <c r="AW11" s="78" t="b">
        <v>0</v>
      </c>
      <c r="AX11" s="78" t="s">
        <v>1016</v>
      </c>
      <c r="AY11" s="83" t="s">
        <v>1025</v>
      </c>
      <c r="AZ11" s="78" t="s">
        <v>65</v>
      </c>
      <c r="BA11" s="78" t="str">
        <f>REPLACE(INDEX(GroupVertices[Group],MATCH(Vertices[[#This Row],[Vertex]],GroupVertices[Vertex],0)),1,1,"")</f>
        <v>1</v>
      </c>
      <c r="BB11" s="48"/>
      <c r="BC11" s="48"/>
      <c r="BD11" s="48"/>
      <c r="BE11" s="48"/>
      <c r="BF11" s="48"/>
      <c r="BG11" s="48"/>
      <c r="BH11" s="48"/>
      <c r="BI11" s="48"/>
      <c r="BJ11" s="48"/>
      <c r="BK11" s="48"/>
      <c r="BL11" s="48"/>
      <c r="BM11" s="49"/>
      <c r="BN11" s="48"/>
      <c r="BO11" s="49"/>
      <c r="BP11" s="48"/>
      <c r="BQ11" s="49"/>
      <c r="BR11" s="48"/>
      <c r="BS11" s="49"/>
      <c r="BT11" s="48"/>
      <c r="BU11" s="2"/>
      <c r="BV11" s="3"/>
      <c r="BW11" s="3"/>
      <c r="BX11" s="3"/>
      <c r="BY11" s="3"/>
    </row>
    <row r="12" spans="1:77" ht="41.45" customHeight="1">
      <c r="A12" s="64" t="s">
        <v>230</v>
      </c>
      <c r="C12" s="65"/>
      <c r="D12" s="65" t="s">
        <v>64</v>
      </c>
      <c r="E12" s="66">
        <v>1000</v>
      </c>
      <c r="F12" s="68">
        <v>90.63350824033701</v>
      </c>
      <c r="G12" s="100" t="s">
        <v>436</v>
      </c>
      <c r="H12" s="65"/>
      <c r="I12" s="69" t="s">
        <v>230</v>
      </c>
      <c r="J12" s="70"/>
      <c r="K12" s="70"/>
      <c r="L12" s="69" t="s">
        <v>1091</v>
      </c>
      <c r="M12" s="73">
        <v>3122.539487103688</v>
      </c>
      <c r="N12" s="74">
        <v>2749.24853515625</v>
      </c>
      <c r="O12" s="74">
        <v>7657.0810546875</v>
      </c>
      <c r="P12" s="75"/>
      <c r="Q12" s="76"/>
      <c r="R12" s="76"/>
      <c r="S12" s="86"/>
      <c r="T12" s="48">
        <v>3</v>
      </c>
      <c r="U12" s="48">
        <v>11</v>
      </c>
      <c r="V12" s="49">
        <v>374.333333</v>
      </c>
      <c r="W12" s="49">
        <v>0.009346</v>
      </c>
      <c r="X12" s="49">
        <v>0.056155</v>
      </c>
      <c r="Y12" s="49">
        <v>2.933973</v>
      </c>
      <c r="Z12" s="49">
        <v>0.14743589743589744</v>
      </c>
      <c r="AA12" s="49">
        <v>0.07692307692307693</v>
      </c>
      <c r="AB12" s="71">
        <v>12</v>
      </c>
      <c r="AC12" s="71"/>
      <c r="AD12" s="72"/>
      <c r="AE12" s="78" t="s">
        <v>747</v>
      </c>
      <c r="AF12" s="78">
        <v>9891</v>
      </c>
      <c r="AG12" s="78">
        <v>21133</v>
      </c>
      <c r="AH12" s="78">
        <v>64083</v>
      </c>
      <c r="AI12" s="78">
        <v>31511</v>
      </c>
      <c r="AJ12" s="78"/>
      <c r="AK12" s="78" t="s">
        <v>811</v>
      </c>
      <c r="AL12" s="78" t="s">
        <v>867</v>
      </c>
      <c r="AM12" s="83" t="s">
        <v>897</v>
      </c>
      <c r="AN12" s="78"/>
      <c r="AO12" s="80">
        <v>40477.788148148145</v>
      </c>
      <c r="AP12" s="83" t="s">
        <v>938</v>
      </c>
      <c r="AQ12" s="78" t="b">
        <v>0</v>
      </c>
      <c r="AR12" s="78" t="b">
        <v>0</v>
      </c>
      <c r="AS12" s="78" t="b">
        <v>1</v>
      </c>
      <c r="AT12" s="78" t="s">
        <v>690</v>
      </c>
      <c r="AU12" s="78">
        <v>899</v>
      </c>
      <c r="AV12" s="83" t="s">
        <v>986</v>
      </c>
      <c r="AW12" s="78" t="b">
        <v>0</v>
      </c>
      <c r="AX12" s="78" t="s">
        <v>1016</v>
      </c>
      <c r="AY12" s="83" t="s">
        <v>1026</v>
      </c>
      <c r="AZ12" s="78" t="s">
        <v>66</v>
      </c>
      <c r="BA12" s="78" t="str">
        <f>REPLACE(INDEX(GroupVertices[Group],MATCH(Vertices[[#This Row],[Vertex]],GroupVertices[Vertex],0)),1,1,"")</f>
        <v>1</v>
      </c>
      <c r="BB12" s="48"/>
      <c r="BC12" s="48"/>
      <c r="BD12" s="48"/>
      <c r="BE12" s="48"/>
      <c r="BF12" s="48" t="s">
        <v>369</v>
      </c>
      <c r="BG12" s="48" t="s">
        <v>1523</v>
      </c>
      <c r="BH12" s="121" t="s">
        <v>1535</v>
      </c>
      <c r="BI12" s="121" t="s">
        <v>1572</v>
      </c>
      <c r="BJ12" s="121" t="s">
        <v>1592</v>
      </c>
      <c r="BK12" s="121" t="s">
        <v>1592</v>
      </c>
      <c r="BL12" s="121">
        <v>8</v>
      </c>
      <c r="BM12" s="124">
        <v>3.187250996015936</v>
      </c>
      <c r="BN12" s="121">
        <v>4</v>
      </c>
      <c r="BO12" s="124">
        <v>1.593625498007968</v>
      </c>
      <c r="BP12" s="121">
        <v>0</v>
      </c>
      <c r="BQ12" s="124">
        <v>0</v>
      </c>
      <c r="BR12" s="121">
        <v>239</v>
      </c>
      <c r="BS12" s="124">
        <v>95.2191235059761</v>
      </c>
      <c r="BT12" s="121">
        <v>251</v>
      </c>
      <c r="BU12" s="2"/>
      <c r="BV12" s="3"/>
      <c r="BW12" s="3"/>
      <c r="BX12" s="3"/>
      <c r="BY12" s="3"/>
    </row>
    <row r="13" spans="1:77" ht="41.45" customHeight="1">
      <c r="A13" s="64" t="s">
        <v>217</v>
      </c>
      <c r="C13" s="65"/>
      <c r="D13" s="65" t="s">
        <v>64</v>
      </c>
      <c r="E13" s="66">
        <v>289.8055738424402</v>
      </c>
      <c r="F13" s="68">
        <v>99.07545635947085</v>
      </c>
      <c r="G13" s="100" t="s">
        <v>428</v>
      </c>
      <c r="H13" s="65"/>
      <c r="I13" s="69" t="s">
        <v>217</v>
      </c>
      <c r="J13" s="70"/>
      <c r="K13" s="70"/>
      <c r="L13" s="69" t="s">
        <v>1092</v>
      </c>
      <c r="M13" s="73">
        <v>309.1195772670165</v>
      </c>
      <c r="N13" s="74">
        <v>232.75775146484375</v>
      </c>
      <c r="O13" s="74">
        <v>6747.5107421875</v>
      </c>
      <c r="P13" s="75"/>
      <c r="Q13" s="76"/>
      <c r="R13" s="76"/>
      <c r="S13" s="86"/>
      <c r="T13" s="48">
        <v>0</v>
      </c>
      <c r="U13" s="48">
        <v>1</v>
      </c>
      <c r="V13" s="49">
        <v>0</v>
      </c>
      <c r="W13" s="49">
        <v>0.005208</v>
      </c>
      <c r="X13" s="49">
        <v>0.004006</v>
      </c>
      <c r="Y13" s="49">
        <v>0.350861</v>
      </c>
      <c r="Z13" s="49">
        <v>0</v>
      </c>
      <c r="AA13" s="49">
        <v>0</v>
      </c>
      <c r="AB13" s="71">
        <v>13</v>
      </c>
      <c r="AC13" s="71"/>
      <c r="AD13" s="72"/>
      <c r="AE13" s="78" t="s">
        <v>748</v>
      </c>
      <c r="AF13" s="78">
        <v>2107</v>
      </c>
      <c r="AG13" s="78">
        <v>2095</v>
      </c>
      <c r="AH13" s="78">
        <v>5666</v>
      </c>
      <c r="AI13" s="78">
        <v>8163</v>
      </c>
      <c r="AJ13" s="78"/>
      <c r="AK13" s="78" t="s">
        <v>812</v>
      </c>
      <c r="AL13" s="78" t="s">
        <v>868</v>
      </c>
      <c r="AM13" s="78"/>
      <c r="AN13" s="78"/>
      <c r="AO13" s="80">
        <v>40628.02400462963</v>
      </c>
      <c r="AP13" s="83" t="s">
        <v>939</v>
      </c>
      <c r="AQ13" s="78" t="b">
        <v>0</v>
      </c>
      <c r="AR13" s="78" t="b">
        <v>0</v>
      </c>
      <c r="AS13" s="78" t="b">
        <v>1</v>
      </c>
      <c r="AT13" s="78" t="s">
        <v>690</v>
      </c>
      <c r="AU13" s="78">
        <v>67</v>
      </c>
      <c r="AV13" s="83" t="s">
        <v>984</v>
      </c>
      <c r="AW13" s="78" t="b">
        <v>0</v>
      </c>
      <c r="AX13" s="78" t="s">
        <v>1016</v>
      </c>
      <c r="AY13" s="83" t="s">
        <v>1027</v>
      </c>
      <c r="AZ13" s="78" t="s">
        <v>66</v>
      </c>
      <c r="BA13" s="78" t="str">
        <f>REPLACE(INDEX(GroupVertices[Group],MATCH(Vertices[[#This Row],[Vertex]],GroupVertices[Vertex],0)),1,1,"")</f>
        <v>1</v>
      </c>
      <c r="BB13" s="48"/>
      <c r="BC13" s="48"/>
      <c r="BD13" s="48"/>
      <c r="BE13" s="48"/>
      <c r="BF13" s="48"/>
      <c r="BG13" s="48"/>
      <c r="BH13" s="121" t="s">
        <v>1536</v>
      </c>
      <c r="BI13" s="121" t="s">
        <v>1536</v>
      </c>
      <c r="BJ13" s="121" t="s">
        <v>1593</v>
      </c>
      <c r="BK13" s="121" t="s">
        <v>1593</v>
      </c>
      <c r="BL13" s="121">
        <v>0</v>
      </c>
      <c r="BM13" s="124">
        <v>0</v>
      </c>
      <c r="BN13" s="121">
        <v>0</v>
      </c>
      <c r="BO13" s="124">
        <v>0</v>
      </c>
      <c r="BP13" s="121">
        <v>0</v>
      </c>
      <c r="BQ13" s="124">
        <v>0</v>
      </c>
      <c r="BR13" s="121">
        <v>25</v>
      </c>
      <c r="BS13" s="124">
        <v>100</v>
      </c>
      <c r="BT13" s="121">
        <v>25</v>
      </c>
      <c r="BU13" s="2"/>
      <c r="BV13" s="3"/>
      <c r="BW13" s="3"/>
      <c r="BX13" s="3"/>
      <c r="BY13" s="3"/>
    </row>
    <row r="14" spans="1:77" ht="41.45" customHeight="1">
      <c r="A14" s="64" t="s">
        <v>247</v>
      </c>
      <c r="C14" s="65"/>
      <c r="D14" s="65" t="s">
        <v>64</v>
      </c>
      <c r="E14" s="66">
        <v>176.34364713627386</v>
      </c>
      <c r="F14" s="68">
        <v>99.89623826768162</v>
      </c>
      <c r="G14" s="100" t="s">
        <v>450</v>
      </c>
      <c r="H14" s="65"/>
      <c r="I14" s="69" t="s">
        <v>247</v>
      </c>
      <c r="J14" s="70"/>
      <c r="K14" s="70"/>
      <c r="L14" s="69" t="s">
        <v>1093</v>
      </c>
      <c r="M14" s="73">
        <v>35.58032665730545</v>
      </c>
      <c r="N14" s="74">
        <v>1504.234619140625</v>
      </c>
      <c r="O14" s="74">
        <v>7564.01904296875</v>
      </c>
      <c r="P14" s="75"/>
      <c r="Q14" s="76"/>
      <c r="R14" s="76"/>
      <c r="S14" s="86"/>
      <c r="T14" s="48">
        <v>5</v>
      </c>
      <c r="U14" s="48">
        <v>6</v>
      </c>
      <c r="V14" s="49">
        <v>262.404762</v>
      </c>
      <c r="W14" s="49">
        <v>0.007246</v>
      </c>
      <c r="X14" s="49">
        <v>0.033048</v>
      </c>
      <c r="Y14" s="49">
        <v>2.126767</v>
      </c>
      <c r="Z14" s="49">
        <v>0.125</v>
      </c>
      <c r="AA14" s="49">
        <v>0.125</v>
      </c>
      <c r="AB14" s="71">
        <v>14</v>
      </c>
      <c r="AC14" s="71"/>
      <c r="AD14" s="72"/>
      <c r="AE14" s="78" t="s">
        <v>749</v>
      </c>
      <c r="AF14" s="78">
        <v>626</v>
      </c>
      <c r="AG14" s="78">
        <v>244</v>
      </c>
      <c r="AH14" s="78">
        <v>2058</v>
      </c>
      <c r="AI14" s="78">
        <v>3003</v>
      </c>
      <c r="AJ14" s="78"/>
      <c r="AK14" s="78" t="s">
        <v>813</v>
      </c>
      <c r="AL14" s="78" t="s">
        <v>869</v>
      </c>
      <c r="AM14" s="78"/>
      <c r="AN14" s="78"/>
      <c r="AO14" s="80">
        <v>41510.927465277775</v>
      </c>
      <c r="AP14" s="83" t="s">
        <v>940</v>
      </c>
      <c r="AQ14" s="78" t="b">
        <v>0</v>
      </c>
      <c r="AR14" s="78" t="b">
        <v>0</v>
      </c>
      <c r="AS14" s="78" t="b">
        <v>1</v>
      </c>
      <c r="AT14" s="78" t="s">
        <v>690</v>
      </c>
      <c r="AU14" s="78">
        <v>3</v>
      </c>
      <c r="AV14" s="83" t="s">
        <v>984</v>
      </c>
      <c r="AW14" s="78" t="b">
        <v>0</v>
      </c>
      <c r="AX14" s="78" t="s">
        <v>1016</v>
      </c>
      <c r="AY14" s="83" t="s">
        <v>1028</v>
      </c>
      <c r="AZ14" s="78" t="s">
        <v>66</v>
      </c>
      <c r="BA14" s="78" t="str">
        <f>REPLACE(INDEX(GroupVertices[Group],MATCH(Vertices[[#This Row],[Vertex]],GroupVertices[Vertex],0)),1,1,"")</f>
        <v>1</v>
      </c>
      <c r="BB14" s="48"/>
      <c r="BC14" s="48"/>
      <c r="BD14" s="48"/>
      <c r="BE14" s="48"/>
      <c r="BF14" s="48" t="s">
        <v>365</v>
      </c>
      <c r="BG14" s="48" t="s">
        <v>365</v>
      </c>
      <c r="BH14" s="121" t="s">
        <v>1537</v>
      </c>
      <c r="BI14" s="121" t="s">
        <v>1573</v>
      </c>
      <c r="BJ14" s="121" t="s">
        <v>1594</v>
      </c>
      <c r="BK14" s="121" t="s">
        <v>1626</v>
      </c>
      <c r="BL14" s="121">
        <v>6</v>
      </c>
      <c r="BM14" s="124">
        <v>4.444444444444445</v>
      </c>
      <c r="BN14" s="121">
        <v>1</v>
      </c>
      <c r="BO14" s="124">
        <v>0.7407407407407407</v>
      </c>
      <c r="BP14" s="121">
        <v>0</v>
      </c>
      <c r="BQ14" s="124">
        <v>0</v>
      </c>
      <c r="BR14" s="121">
        <v>128</v>
      </c>
      <c r="BS14" s="124">
        <v>94.81481481481481</v>
      </c>
      <c r="BT14" s="121">
        <v>135</v>
      </c>
      <c r="BU14" s="2"/>
      <c r="BV14" s="3"/>
      <c r="BW14" s="3"/>
      <c r="BX14" s="3"/>
      <c r="BY14" s="3"/>
    </row>
    <row r="15" spans="1:77" ht="41.45" customHeight="1">
      <c r="A15" s="64" t="s">
        <v>218</v>
      </c>
      <c r="C15" s="65"/>
      <c r="D15" s="65" t="s">
        <v>64</v>
      </c>
      <c r="E15" s="66">
        <v>232.61487820934826</v>
      </c>
      <c r="F15" s="68">
        <v>99.4891730101249</v>
      </c>
      <c r="G15" s="100" t="s">
        <v>429</v>
      </c>
      <c r="H15" s="65"/>
      <c r="I15" s="69" t="s">
        <v>218</v>
      </c>
      <c r="J15" s="70"/>
      <c r="K15" s="70"/>
      <c r="L15" s="69" t="s">
        <v>1094</v>
      </c>
      <c r="M15" s="73">
        <v>171.2416081590422</v>
      </c>
      <c r="N15" s="74">
        <v>2114.85693359375</v>
      </c>
      <c r="O15" s="74">
        <v>4646.59423828125</v>
      </c>
      <c r="P15" s="75"/>
      <c r="Q15" s="76"/>
      <c r="R15" s="76"/>
      <c r="S15" s="86"/>
      <c r="T15" s="48">
        <v>0</v>
      </c>
      <c r="U15" s="48">
        <v>1</v>
      </c>
      <c r="V15" s="49">
        <v>0</v>
      </c>
      <c r="W15" s="49">
        <v>0.007407</v>
      </c>
      <c r="X15" s="49">
        <v>0.012521</v>
      </c>
      <c r="Y15" s="49">
        <v>0.357965</v>
      </c>
      <c r="Z15" s="49">
        <v>0</v>
      </c>
      <c r="AA15" s="49">
        <v>0</v>
      </c>
      <c r="AB15" s="71">
        <v>15</v>
      </c>
      <c r="AC15" s="71"/>
      <c r="AD15" s="72"/>
      <c r="AE15" s="78" t="s">
        <v>750</v>
      </c>
      <c r="AF15" s="78">
        <v>3288</v>
      </c>
      <c r="AG15" s="78">
        <v>1162</v>
      </c>
      <c r="AH15" s="78">
        <v>1257</v>
      </c>
      <c r="AI15" s="78">
        <v>2281</v>
      </c>
      <c r="AJ15" s="78"/>
      <c r="AK15" s="78" t="s">
        <v>814</v>
      </c>
      <c r="AL15" s="78" t="s">
        <v>709</v>
      </c>
      <c r="AM15" s="83" t="s">
        <v>898</v>
      </c>
      <c r="AN15" s="78"/>
      <c r="AO15" s="80">
        <v>43437.74209490741</v>
      </c>
      <c r="AP15" s="83" t="s">
        <v>941</v>
      </c>
      <c r="AQ15" s="78" t="b">
        <v>0</v>
      </c>
      <c r="AR15" s="78" t="b">
        <v>0</v>
      </c>
      <c r="AS15" s="78" t="b">
        <v>1</v>
      </c>
      <c r="AT15" s="78" t="s">
        <v>690</v>
      </c>
      <c r="AU15" s="78">
        <v>6</v>
      </c>
      <c r="AV15" s="83" t="s">
        <v>984</v>
      </c>
      <c r="AW15" s="78" t="b">
        <v>0</v>
      </c>
      <c r="AX15" s="78" t="s">
        <v>1016</v>
      </c>
      <c r="AY15" s="83" t="s">
        <v>1029</v>
      </c>
      <c r="AZ15" s="78" t="s">
        <v>66</v>
      </c>
      <c r="BA15" s="78" t="str">
        <f>REPLACE(INDEX(GroupVertices[Group],MATCH(Vertices[[#This Row],[Vertex]],GroupVertices[Vertex],0)),1,1,"")</f>
        <v>2</v>
      </c>
      <c r="BB15" s="48"/>
      <c r="BC15" s="48"/>
      <c r="BD15" s="48"/>
      <c r="BE15" s="48"/>
      <c r="BF15" s="48"/>
      <c r="BG15" s="48"/>
      <c r="BH15" s="121" t="s">
        <v>1531</v>
      </c>
      <c r="BI15" s="121" t="s">
        <v>1531</v>
      </c>
      <c r="BJ15" s="121" t="s">
        <v>1588</v>
      </c>
      <c r="BK15" s="121" t="s">
        <v>1588</v>
      </c>
      <c r="BL15" s="121">
        <v>1</v>
      </c>
      <c r="BM15" s="124">
        <v>5.2631578947368425</v>
      </c>
      <c r="BN15" s="121">
        <v>0</v>
      </c>
      <c r="BO15" s="124">
        <v>0</v>
      </c>
      <c r="BP15" s="121">
        <v>0</v>
      </c>
      <c r="BQ15" s="124">
        <v>0</v>
      </c>
      <c r="BR15" s="121">
        <v>18</v>
      </c>
      <c r="BS15" s="124">
        <v>94.73684210526316</v>
      </c>
      <c r="BT15" s="121">
        <v>19</v>
      </c>
      <c r="BU15" s="2"/>
      <c r="BV15" s="3"/>
      <c r="BW15" s="3"/>
      <c r="BX15" s="3"/>
      <c r="BY15" s="3"/>
    </row>
    <row r="16" spans="1:77" ht="41.45" customHeight="1">
      <c r="A16" s="64" t="s">
        <v>219</v>
      </c>
      <c r="C16" s="65"/>
      <c r="D16" s="65" t="s">
        <v>64</v>
      </c>
      <c r="E16" s="66">
        <v>296.85480213590813</v>
      </c>
      <c r="F16" s="68">
        <v>99.02446234572463</v>
      </c>
      <c r="G16" s="100" t="s">
        <v>430</v>
      </c>
      <c r="H16" s="65"/>
      <c r="I16" s="69" t="s">
        <v>219</v>
      </c>
      <c r="J16" s="70"/>
      <c r="K16" s="70"/>
      <c r="L16" s="69" t="s">
        <v>1095</v>
      </c>
      <c r="M16" s="73">
        <v>326.1141822481709</v>
      </c>
      <c r="N16" s="74">
        <v>4268.5791015625</v>
      </c>
      <c r="O16" s="74">
        <v>7969.62841796875</v>
      </c>
      <c r="P16" s="75"/>
      <c r="Q16" s="76"/>
      <c r="R16" s="76"/>
      <c r="S16" s="86"/>
      <c r="T16" s="48">
        <v>0</v>
      </c>
      <c r="U16" s="48">
        <v>2</v>
      </c>
      <c r="V16" s="49">
        <v>0</v>
      </c>
      <c r="W16" s="49">
        <v>0.007634</v>
      </c>
      <c r="X16" s="49">
        <v>0.016127</v>
      </c>
      <c r="Y16" s="49">
        <v>0.572404</v>
      </c>
      <c r="Z16" s="49">
        <v>0.5</v>
      </c>
      <c r="AA16" s="49">
        <v>0</v>
      </c>
      <c r="AB16" s="71">
        <v>16</v>
      </c>
      <c r="AC16" s="71"/>
      <c r="AD16" s="72"/>
      <c r="AE16" s="78" t="s">
        <v>751</v>
      </c>
      <c r="AF16" s="78">
        <v>396</v>
      </c>
      <c r="AG16" s="78">
        <v>2210</v>
      </c>
      <c r="AH16" s="78">
        <v>86003</v>
      </c>
      <c r="AI16" s="78">
        <v>3</v>
      </c>
      <c r="AJ16" s="78"/>
      <c r="AK16" s="78" t="s">
        <v>815</v>
      </c>
      <c r="AL16" s="78" t="s">
        <v>870</v>
      </c>
      <c r="AM16" s="83" t="s">
        <v>899</v>
      </c>
      <c r="AN16" s="78"/>
      <c r="AO16" s="80">
        <v>39843.72987268519</v>
      </c>
      <c r="AP16" s="83" t="s">
        <v>942</v>
      </c>
      <c r="AQ16" s="78" t="b">
        <v>0</v>
      </c>
      <c r="AR16" s="78" t="b">
        <v>0</v>
      </c>
      <c r="AS16" s="78" t="b">
        <v>1</v>
      </c>
      <c r="AT16" s="78" t="s">
        <v>690</v>
      </c>
      <c r="AU16" s="78">
        <v>218</v>
      </c>
      <c r="AV16" s="83" t="s">
        <v>985</v>
      </c>
      <c r="AW16" s="78" t="b">
        <v>0</v>
      </c>
      <c r="AX16" s="78" t="s">
        <v>1016</v>
      </c>
      <c r="AY16" s="83" t="s">
        <v>1030</v>
      </c>
      <c r="AZ16" s="78" t="s">
        <v>66</v>
      </c>
      <c r="BA16" s="78" t="str">
        <f>REPLACE(INDEX(GroupVertices[Group],MATCH(Vertices[[#This Row],[Vertex]],GroupVertices[Vertex],0)),1,1,"")</f>
        <v>4</v>
      </c>
      <c r="BB16" s="48"/>
      <c r="BC16" s="48"/>
      <c r="BD16" s="48"/>
      <c r="BE16" s="48"/>
      <c r="BF16" s="48" t="s">
        <v>366</v>
      </c>
      <c r="BG16" s="48" t="s">
        <v>366</v>
      </c>
      <c r="BH16" s="121" t="s">
        <v>1538</v>
      </c>
      <c r="BI16" s="121" t="s">
        <v>1538</v>
      </c>
      <c r="BJ16" s="121" t="s">
        <v>1595</v>
      </c>
      <c r="BK16" s="121" t="s">
        <v>1595</v>
      </c>
      <c r="BL16" s="121">
        <v>1</v>
      </c>
      <c r="BM16" s="124">
        <v>4.761904761904762</v>
      </c>
      <c r="BN16" s="121">
        <v>0</v>
      </c>
      <c r="BO16" s="124">
        <v>0</v>
      </c>
      <c r="BP16" s="121">
        <v>0</v>
      </c>
      <c r="BQ16" s="124">
        <v>0</v>
      </c>
      <c r="BR16" s="121">
        <v>20</v>
      </c>
      <c r="BS16" s="124">
        <v>95.23809523809524</v>
      </c>
      <c r="BT16" s="121">
        <v>21</v>
      </c>
      <c r="BU16" s="2"/>
      <c r="BV16" s="3"/>
      <c r="BW16" s="3"/>
      <c r="BX16" s="3"/>
      <c r="BY16" s="3"/>
    </row>
    <row r="17" spans="1:77" ht="41.45" customHeight="1">
      <c r="A17" s="64" t="s">
        <v>229</v>
      </c>
      <c r="C17" s="65"/>
      <c r="D17" s="65" t="s">
        <v>64</v>
      </c>
      <c r="E17" s="66">
        <v>502.6922683051715</v>
      </c>
      <c r="F17" s="68">
        <v>97.53543714433523</v>
      </c>
      <c r="G17" s="100" t="s">
        <v>998</v>
      </c>
      <c r="H17" s="65"/>
      <c r="I17" s="69" t="s">
        <v>229</v>
      </c>
      <c r="J17" s="70"/>
      <c r="K17" s="70"/>
      <c r="L17" s="69" t="s">
        <v>1096</v>
      </c>
      <c r="M17" s="73">
        <v>822.356647697879</v>
      </c>
      <c r="N17" s="74">
        <v>4980.83544921875</v>
      </c>
      <c r="O17" s="74">
        <v>7388.9599609375</v>
      </c>
      <c r="P17" s="75"/>
      <c r="Q17" s="76"/>
      <c r="R17" s="76"/>
      <c r="S17" s="86"/>
      <c r="T17" s="48">
        <v>5</v>
      </c>
      <c r="U17" s="48">
        <v>3</v>
      </c>
      <c r="V17" s="49">
        <v>217.828571</v>
      </c>
      <c r="W17" s="49">
        <v>0.008547</v>
      </c>
      <c r="X17" s="49">
        <v>0.029753</v>
      </c>
      <c r="Y17" s="49">
        <v>2.018251</v>
      </c>
      <c r="Z17" s="49">
        <v>0.125</v>
      </c>
      <c r="AA17" s="49">
        <v>0</v>
      </c>
      <c r="AB17" s="71">
        <v>17</v>
      </c>
      <c r="AC17" s="71"/>
      <c r="AD17" s="72"/>
      <c r="AE17" s="78" t="s">
        <v>752</v>
      </c>
      <c r="AF17" s="78">
        <v>1942</v>
      </c>
      <c r="AG17" s="78">
        <v>5568</v>
      </c>
      <c r="AH17" s="78">
        <v>17239</v>
      </c>
      <c r="AI17" s="78">
        <v>5011</v>
      </c>
      <c r="AJ17" s="78"/>
      <c r="AK17" s="78" t="s">
        <v>816</v>
      </c>
      <c r="AL17" s="78" t="s">
        <v>871</v>
      </c>
      <c r="AM17" s="83" t="s">
        <v>900</v>
      </c>
      <c r="AN17" s="78"/>
      <c r="AO17" s="80">
        <v>41165.608923611115</v>
      </c>
      <c r="AP17" s="83" t="s">
        <v>943</v>
      </c>
      <c r="AQ17" s="78" t="b">
        <v>0</v>
      </c>
      <c r="AR17" s="78" t="b">
        <v>0</v>
      </c>
      <c r="AS17" s="78" t="b">
        <v>1</v>
      </c>
      <c r="AT17" s="78" t="s">
        <v>690</v>
      </c>
      <c r="AU17" s="78">
        <v>198</v>
      </c>
      <c r="AV17" s="83" t="s">
        <v>984</v>
      </c>
      <c r="AW17" s="78" t="b">
        <v>0</v>
      </c>
      <c r="AX17" s="78" t="s">
        <v>1016</v>
      </c>
      <c r="AY17" s="83" t="s">
        <v>1031</v>
      </c>
      <c r="AZ17" s="78" t="s">
        <v>66</v>
      </c>
      <c r="BA17" s="78" t="str">
        <f>REPLACE(INDEX(GroupVertices[Group],MATCH(Vertices[[#This Row],[Vertex]],GroupVertices[Vertex],0)),1,1,"")</f>
        <v>4</v>
      </c>
      <c r="BB17" s="48"/>
      <c r="BC17" s="48"/>
      <c r="BD17" s="48"/>
      <c r="BE17" s="48"/>
      <c r="BF17" s="48" t="s">
        <v>1518</v>
      </c>
      <c r="BG17" s="48" t="s">
        <v>1524</v>
      </c>
      <c r="BH17" s="121" t="s">
        <v>1539</v>
      </c>
      <c r="BI17" s="121" t="s">
        <v>1574</v>
      </c>
      <c r="BJ17" s="121" t="s">
        <v>1596</v>
      </c>
      <c r="BK17" s="121" t="s">
        <v>1596</v>
      </c>
      <c r="BL17" s="121">
        <v>9</v>
      </c>
      <c r="BM17" s="124">
        <v>15.254237288135593</v>
      </c>
      <c r="BN17" s="121">
        <v>0</v>
      </c>
      <c r="BO17" s="124">
        <v>0</v>
      </c>
      <c r="BP17" s="121">
        <v>0</v>
      </c>
      <c r="BQ17" s="124">
        <v>0</v>
      </c>
      <c r="BR17" s="121">
        <v>50</v>
      </c>
      <c r="BS17" s="124">
        <v>84.7457627118644</v>
      </c>
      <c r="BT17" s="121">
        <v>59</v>
      </c>
      <c r="BU17" s="2"/>
      <c r="BV17" s="3"/>
      <c r="BW17" s="3"/>
      <c r="BX17" s="3"/>
      <c r="BY17" s="3"/>
    </row>
    <row r="18" spans="1:77" ht="41.45" customHeight="1">
      <c r="A18" s="64" t="s">
        <v>220</v>
      </c>
      <c r="C18" s="65"/>
      <c r="D18" s="65" t="s">
        <v>64</v>
      </c>
      <c r="E18" s="66">
        <v>311.44363982152004</v>
      </c>
      <c r="F18" s="68">
        <v>98.9189269085803</v>
      </c>
      <c r="G18" s="100" t="s">
        <v>431</v>
      </c>
      <c r="H18" s="65"/>
      <c r="I18" s="69" t="s">
        <v>220</v>
      </c>
      <c r="J18" s="70"/>
      <c r="K18" s="70"/>
      <c r="L18" s="69" t="s">
        <v>1097</v>
      </c>
      <c r="M18" s="73">
        <v>361.285625600473</v>
      </c>
      <c r="N18" s="74">
        <v>6380.12841796875</v>
      </c>
      <c r="O18" s="74">
        <v>3255.510009765625</v>
      </c>
      <c r="P18" s="75"/>
      <c r="Q18" s="76"/>
      <c r="R18" s="76"/>
      <c r="S18" s="86"/>
      <c r="T18" s="48">
        <v>0</v>
      </c>
      <c r="U18" s="48">
        <v>3</v>
      </c>
      <c r="V18" s="49">
        <v>13.333333</v>
      </c>
      <c r="W18" s="49">
        <v>0.007874</v>
      </c>
      <c r="X18" s="49">
        <v>0.018994</v>
      </c>
      <c r="Y18" s="49">
        <v>0.814866</v>
      </c>
      <c r="Z18" s="49">
        <v>0.5</v>
      </c>
      <c r="AA18" s="49">
        <v>0</v>
      </c>
      <c r="AB18" s="71">
        <v>18</v>
      </c>
      <c r="AC18" s="71"/>
      <c r="AD18" s="72"/>
      <c r="AE18" s="78" t="s">
        <v>753</v>
      </c>
      <c r="AF18" s="78">
        <v>2417</v>
      </c>
      <c r="AG18" s="78">
        <v>2448</v>
      </c>
      <c r="AH18" s="78">
        <v>22959</v>
      </c>
      <c r="AI18" s="78">
        <v>20328</v>
      </c>
      <c r="AJ18" s="78"/>
      <c r="AK18" s="78" t="s">
        <v>817</v>
      </c>
      <c r="AL18" s="78" t="s">
        <v>872</v>
      </c>
      <c r="AM18" s="78"/>
      <c r="AN18" s="78"/>
      <c r="AO18" s="80">
        <v>39505.06841435185</v>
      </c>
      <c r="AP18" s="83" t="s">
        <v>944</v>
      </c>
      <c r="AQ18" s="78" t="b">
        <v>0</v>
      </c>
      <c r="AR18" s="78" t="b">
        <v>0</v>
      </c>
      <c r="AS18" s="78" t="b">
        <v>1</v>
      </c>
      <c r="AT18" s="78" t="s">
        <v>690</v>
      </c>
      <c r="AU18" s="78">
        <v>177</v>
      </c>
      <c r="AV18" s="83" t="s">
        <v>985</v>
      </c>
      <c r="AW18" s="78" t="b">
        <v>0</v>
      </c>
      <c r="AX18" s="78" t="s">
        <v>1016</v>
      </c>
      <c r="AY18" s="83" t="s">
        <v>1032</v>
      </c>
      <c r="AZ18" s="78" t="s">
        <v>66</v>
      </c>
      <c r="BA18" s="78" t="str">
        <f>REPLACE(INDEX(GroupVertices[Group],MATCH(Vertices[[#This Row],[Vertex]],GroupVertices[Vertex],0)),1,1,"")</f>
        <v>7</v>
      </c>
      <c r="BB18" s="48"/>
      <c r="BC18" s="48"/>
      <c r="BD18" s="48"/>
      <c r="BE18" s="48"/>
      <c r="BF18" s="48" t="s">
        <v>366</v>
      </c>
      <c r="BG18" s="48" t="s">
        <v>366</v>
      </c>
      <c r="BH18" s="121" t="s">
        <v>1540</v>
      </c>
      <c r="BI18" s="121" t="s">
        <v>1575</v>
      </c>
      <c r="BJ18" s="121" t="s">
        <v>1595</v>
      </c>
      <c r="BK18" s="121" t="s">
        <v>1595</v>
      </c>
      <c r="BL18" s="121">
        <v>2</v>
      </c>
      <c r="BM18" s="124">
        <v>4.651162790697675</v>
      </c>
      <c r="BN18" s="121">
        <v>0</v>
      </c>
      <c r="BO18" s="124">
        <v>0</v>
      </c>
      <c r="BP18" s="121">
        <v>0</v>
      </c>
      <c r="BQ18" s="124">
        <v>0</v>
      </c>
      <c r="BR18" s="121">
        <v>41</v>
      </c>
      <c r="BS18" s="124">
        <v>95.34883720930233</v>
      </c>
      <c r="BT18" s="121">
        <v>43</v>
      </c>
      <c r="BU18" s="2"/>
      <c r="BV18" s="3"/>
      <c r="BW18" s="3"/>
      <c r="BX18" s="3"/>
      <c r="BY18" s="3"/>
    </row>
    <row r="19" spans="1:77" ht="41.45" customHeight="1">
      <c r="A19" s="64" t="s">
        <v>221</v>
      </c>
      <c r="C19" s="65"/>
      <c r="D19" s="65" t="s">
        <v>64</v>
      </c>
      <c r="E19" s="66">
        <v>185.2318045497769</v>
      </c>
      <c r="F19" s="68">
        <v>99.83194146774075</v>
      </c>
      <c r="G19" s="100" t="s">
        <v>999</v>
      </c>
      <c r="H19" s="65"/>
      <c r="I19" s="69" t="s">
        <v>221</v>
      </c>
      <c r="J19" s="70"/>
      <c r="K19" s="70"/>
      <c r="L19" s="69" t="s">
        <v>1098</v>
      </c>
      <c r="M19" s="73">
        <v>57.00830685093489</v>
      </c>
      <c r="N19" s="74">
        <v>1576.1297607421875</v>
      </c>
      <c r="O19" s="74">
        <v>1471.340087890625</v>
      </c>
      <c r="P19" s="75"/>
      <c r="Q19" s="76"/>
      <c r="R19" s="76"/>
      <c r="S19" s="86"/>
      <c r="T19" s="48">
        <v>0</v>
      </c>
      <c r="U19" s="48">
        <v>1</v>
      </c>
      <c r="V19" s="49">
        <v>0</v>
      </c>
      <c r="W19" s="49">
        <v>0.007407</v>
      </c>
      <c r="X19" s="49">
        <v>0.012521</v>
      </c>
      <c r="Y19" s="49">
        <v>0.357965</v>
      </c>
      <c r="Z19" s="49">
        <v>0</v>
      </c>
      <c r="AA19" s="49">
        <v>0</v>
      </c>
      <c r="AB19" s="71">
        <v>19</v>
      </c>
      <c r="AC19" s="71"/>
      <c r="AD19" s="72"/>
      <c r="AE19" s="78" t="s">
        <v>754</v>
      </c>
      <c r="AF19" s="78">
        <v>402</v>
      </c>
      <c r="AG19" s="78">
        <v>389</v>
      </c>
      <c r="AH19" s="78">
        <v>1492</v>
      </c>
      <c r="AI19" s="78">
        <v>4487</v>
      </c>
      <c r="AJ19" s="78"/>
      <c r="AK19" s="78" t="s">
        <v>818</v>
      </c>
      <c r="AL19" s="78" t="s">
        <v>873</v>
      </c>
      <c r="AM19" s="83" t="s">
        <v>901</v>
      </c>
      <c r="AN19" s="78"/>
      <c r="AO19" s="80">
        <v>42682.885462962964</v>
      </c>
      <c r="AP19" s="83" t="s">
        <v>945</v>
      </c>
      <c r="AQ19" s="78" t="b">
        <v>0</v>
      </c>
      <c r="AR19" s="78" t="b">
        <v>0</v>
      </c>
      <c r="AS19" s="78" t="b">
        <v>1</v>
      </c>
      <c r="AT19" s="78" t="s">
        <v>690</v>
      </c>
      <c r="AU19" s="78">
        <v>7</v>
      </c>
      <c r="AV19" s="83" t="s">
        <v>984</v>
      </c>
      <c r="AW19" s="78" t="b">
        <v>0</v>
      </c>
      <c r="AX19" s="78" t="s">
        <v>1016</v>
      </c>
      <c r="AY19" s="83" t="s">
        <v>1033</v>
      </c>
      <c r="AZ19" s="78" t="s">
        <v>66</v>
      </c>
      <c r="BA19" s="78" t="str">
        <f>REPLACE(INDEX(GroupVertices[Group],MATCH(Vertices[[#This Row],[Vertex]],GroupVertices[Vertex],0)),1,1,"")</f>
        <v>2</v>
      </c>
      <c r="BB19" s="48"/>
      <c r="BC19" s="48"/>
      <c r="BD19" s="48"/>
      <c r="BE19" s="48"/>
      <c r="BF19" s="48" t="s">
        <v>365</v>
      </c>
      <c r="BG19" s="48" t="s">
        <v>365</v>
      </c>
      <c r="BH19" s="121" t="s">
        <v>1541</v>
      </c>
      <c r="BI19" s="121" t="s">
        <v>1541</v>
      </c>
      <c r="BJ19" s="121" t="s">
        <v>1597</v>
      </c>
      <c r="BK19" s="121" t="s">
        <v>1597</v>
      </c>
      <c r="BL19" s="121">
        <v>0</v>
      </c>
      <c r="BM19" s="124">
        <v>0</v>
      </c>
      <c r="BN19" s="121">
        <v>0</v>
      </c>
      <c r="BO19" s="124">
        <v>0</v>
      </c>
      <c r="BP19" s="121">
        <v>0</v>
      </c>
      <c r="BQ19" s="124">
        <v>0</v>
      </c>
      <c r="BR19" s="121">
        <v>8</v>
      </c>
      <c r="BS19" s="124">
        <v>100</v>
      </c>
      <c r="BT19" s="121">
        <v>8</v>
      </c>
      <c r="BU19" s="2"/>
      <c r="BV19" s="3"/>
      <c r="BW19" s="3"/>
      <c r="BX19" s="3"/>
      <c r="BY19" s="3"/>
    </row>
    <row r="20" spans="1:77" ht="41.45" customHeight="1">
      <c r="A20" s="64" t="s">
        <v>222</v>
      </c>
      <c r="C20" s="65"/>
      <c r="D20" s="65" t="s">
        <v>64</v>
      </c>
      <c r="E20" s="66">
        <v>162</v>
      </c>
      <c r="F20" s="68">
        <v>100</v>
      </c>
      <c r="G20" s="100" t="s">
        <v>432</v>
      </c>
      <c r="H20" s="65"/>
      <c r="I20" s="69" t="s">
        <v>222</v>
      </c>
      <c r="J20" s="70"/>
      <c r="K20" s="70"/>
      <c r="L20" s="69" t="s">
        <v>1099</v>
      </c>
      <c r="M20" s="73">
        <v>1</v>
      </c>
      <c r="N20" s="74">
        <v>3750.630859375</v>
      </c>
      <c r="O20" s="74">
        <v>1490.91455078125</v>
      </c>
      <c r="P20" s="75"/>
      <c r="Q20" s="76"/>
      <c r="R20" s="76"/>
      <c r="S20" s="86"/>
      <c r="T20" s="48">
        <v>0</v>
      </c>
      <c r="U20" s="48">
        <v>1</v>
      </c>
      <c r="V20" s="49">
        <v>0</v>
      </c>
      <c r="W20" s="49">
        <v>0.007407</v>
      </c>
      <c r="X20" s="49">
        <v>0.012521</v>
      </c>
      <c r="Y20" s="49">
        <v>0.357965</v>
      </c>
      <c r="Z20" s="49">
        <v>0</v>
      </c>
      <c r="AA20" s="49">
        <v>0</v>
      </c>
      <c r="AB20" s="71">
        <v>20</v>
      </c>
      <c r="AC20" s="71"/>
      <c r="AD20" s="72"/>
      <c r="AE20" s="78" t="s">
        <v>755</v>
      </c>
      <c r="AF20" s="78">
        <v>19</v>
      </c>
      <c r="AG20" s="78">
        <v>10</v>
      </c>
      <c r="AH20" s="78">
        <v>311</v>
      </c>
      <c r="AI20" s="78">
        <v>1450</v>
      </c>
      <c r="AJ20" s="78"/>
      <c r="AK20" s="78"/>
      <c r="AL20" s="78"/>
      <c r="AM20" s="78"/>
      <c r="AN20" s="78"/>
      <c r="AO20" s="80">
        <v>43029.99369212963</v>
      </c>
      <c r="AP20" s="78"/>
      <c r="AQ20" s="78" t="b">
        <v>1</v>
      </c>
      <c r="AR20" s="78" t="b">
        <v>1</v>
      </c>
      <c r="AS20" s="78" t="b">
        <v>0</v>
      </c>
      <c r="AT20" s="78" t="s">
        <v>690</v>
      </c>
      <c r="AU20" s="78">
        <v>0</v>
      </c>
      <c r="AV20" s="78"/>
      <c r="AW20" s="78" t="b">
        <v>0</v>
      </c>
      <c r="AX20" s="78" t="s">
        <v>1016</v>
      </c>
      <c r="AY20" s="83" t="s">
        <v>1034</v>
      </c>
      <c r="AZ20" s="78" t="s">
        <v>66</v>
      </c>
      <c r="BA20" s="78" t="str">
        <f>REPLACE(INDEX(GroupVertices[Group],MATCH(Vertices[[#This Row],[Vertex]],GroupVertices[Vertex],0)),1,1,"")</f>
        <v>2</v>
      </c>
      <c r="BB20" s="48"/>
      <c r="BC20" s="48"/>
      <c r="BD20" s="48"/>
      <c r="BE20" s="48"/>
      <c r="BF20" s="48"/>
      <c r="BG20" s="48"/>
      <c r="BH20" s="121" t="s">
        <v>1531</v>
      </c>
      <c r="BI20" s="121" t="s">
        <v>1531</v>
      </c>
      <c r="BJ20" s="121" t="s">
        <v>1588</v>
      </c>
      <c r="BK20" s="121" t="s">
        <v>1588</v>
      </c>
      <c r="BL20" s="121">
        <v>1</v>
      </c>
      <c r="BM20" s="124">
        <v>5.2631578947368425</v>
      </c>
      <c r="BN20" s="121">
        <v>0</v>
      </c>
      <c r="BO20" s="124">
        <v>0</v>
      </c>
      <c r="BP20" s="121">
        <v>0</v>
      </c>
      <c r="BQ20" s="124">
        <v>0</v>
      </c>
      <c r="BR20" s="121">
        <v>18</v>
      </c>
      <c r="BS20" s="124">
        <v>94.73684210526316</v>
      </c>
      <c r="BT20" s="121">
        <v>19</v>
      </c>
      <c r="BU20" s="2"/>
      <c r="BV20" s="3"/>
      <c r="BW20" s="3"/>
      <c r="BX20" s="3"/>
      <c r="BY20" s="3"/>
    </row>
    <row r="21" spans="1:77" ht="41.45" customHeight="1">
      <c r="A21" s="64" t="s">
        <v>223</v>
      </c>
      <c r="C21" s="65"/>
      <c r="D21" s="65" t="s">
        <v>64</v>
      </c>
      <c r="E21" s="66">
        <v>228.5079365079365</v>
      </c>
      <c r="F21" s="68">
        <v>99.51888256595964</v>
      </c>
      <c r="G21" s="100" t="s">
        <v>433</v>
      </c>
      <c r="H21" s="65"/>
      <c r="I21" s="69" t="s">
        <v>223</v>
      </c>
      <c r="J21" s="70"/>
      <c r="K21" s="70"/>
      <c r="L21" s="69" t="s">
        <v>1100</v>
      </c>
      <c r="M21" s="73">
        <v>161.3404035178479</v>
      </c>
      <c r="N21" s="74">
        <v>7692.5380859375</v>
      </c>
      <c r="O21" s="74">
        <v>1920.4427490234375</v>
      </c>
      <c r="P21" s="75"/>
      <c r="Q21" s="76"/>
      <c r="R21" s="76"/>
      <c r="S21" s="86"/>
      <c r="T21" s="48">
        <v>0</v>
      </c>
      <c r="U21" s="48">
        <v>1</v>
      </c>
      <c r="V21" s="49">
        <v>0</v>
      </c>
      <c r="W21" s="49">
        <v>0.005587</v>
      </c>
      <c r="X21" s="49">
        <v>0.002867</v>
      </c>
      <c r="Y21" s="49">
        <v>0.392462</v>
      </c>
      <c r="Z21" s="49">
        <v>0</v>
      </c>
      <c r="AA21" s="49">
        <v>0</v>
      </c>
      <c r="AB21" s="71">
        <v>21</v>
      </c>
      <c r="AC21" s="71"/>
      <c r="AD21" s="72"/>
      <c r="AE21" s="78" t="s">
        <v>756</v>
      </c>
      <c r="AF21" s="78">
        <v>2370</v>
      </c>
      <c r="AG21" s="78">
        <v>1095</v>
      </c>
      <c r="AH21" s="78">
        <v>55001</v>
      </c>
      <c r="AI21" s="78">
        <v>7916</v>
      </c>
      <c r="AJ21" s="78"/>
      <c r="AK21" s="78" t="s">
        <v>819</v>
      </c>
      <c r="AL21" s="78" t="s">
        <v>874</v>
      </c>
      <c r="AM21" s="78"/>
      <c r="AN21" s="78"/>
      <c r="AO21" s="80">
        <v>43206.742893518516</v>
      </c>
      <c r="AP21" s="83" t="s">
        <v>946</v>
      </c>
      <c r="AQ21" s="78" t="b">
        <v>0</v>
      </c>
      <c r="AR21" s="78" t="b">
        <v>0</v>
      </c>
      <c r="AS21" s="78" t="b">
        <v>1</v>
      </c>
      <c r="AT21" s="78" t="s">
        <v>690</v>
      </c>
      <c r="AU21" s="78">
        <v>21</v>
      </c>
      <c r="AV21" s="83" t="s">
        <v>984</v>
      </c>
      <c r="AW21" s="78" t="b">
        <v>0</v>
      </c>
      <c r="AX21" s="78" t="s">
        <v>1016</v>
      </c>
      <c r="AY21" s="83" t="s">
        <v>1035</v>
      </c>
      <c r="AZ21" s="78" t="s">
        <v>66</v>
      </c>
      <c r="BA21" s="78" t="str">
        <f>REPLACE(INDEX(GroupVertices[Group],MATCH(Vertices[[#This Row],[Vertex]],GroupVertices[Vertex],0)),1,1,"")</f>
        <v>7</v>
      </c>
      <c r="BB21" s="48"/>
      <c r="BC21" s="48"/>
      <c r="BD21" s="48"/>
      <c r="BE21" s="48"/>
      <c r="BF21" s="48"/>
      <c r="BG21" s="48"/>
      <c r="BH21" s="121" t="s">
        <v>1529</v>
      </c>
      <c r="BI21" s="121" t="s">
        <v>1529</v>
      </c>
      <c r="BJ21" s="121" t="s">
        <v>1587</v>
      </c>
      <c r="BK21" s="121" t="s">
        <v>1587</v>
      </c>
      <c r="BL21" s="121">
        <v>1</v>
      </c>
      <c r="BM21" s="124">
        <v>4.545454545454546</v>
      </c>
      <c r="BN21" s="121">
        <v>0</v>
      </c>
      <c r="BO21" s="124">
        <v>0</v>
      </c>
      <c r="BP21" s="121">
        <v>0</v>
      </c>
      <c r="BQ21" s="124">
        <v>0</v>
      </c>
      <c r="BR21" s="121">
        <v>21</v>
      </c>
      <c r="BS21" s="124">
        <v>95.45454545454545</v>
      </c>
      <c r="BT21" s="121">
        <v>22</v>
      </c>
      <c r="BU21" s="2"/>
      <c r="BV21" s="3"/>
      <c r="BW21" s="3"/>
      <c r="BX21" s="3"/>
      <c r="BY21" s="3"/>
    </row>
    <row r="22" spans="1:77" ht="41.45" customHeight="1">
      <c r="A22" s="64" t="s">
        <v>224</v>
      </c>
      <c r="C22" s="65"/>
      <c r="D22" s="65" t="s">
        <v>64</v>
      </c>
      <c r="E22" s="66">
        <v>180.57318411235462</v>
      </c>
      <c r="F22" s="68">
        <v>99.8656418594339</v>
      </c>
      <c r="G22" s="100" t="s">
        <v>1000</v>
      </c>
      <c r="H22" s="65"/>
      <c r="I22" s="69" t="s">
        <v>224</v>
      </c>
      <c r="J22" s="70"/>
      <c r="K22" s="70"/>
      <c r="L22" s="69" t="s">
        <v>1101</v>
      </c>
      <c r="M22" s="73">
        <v>45.77708964599808</v>
      </c>
      <c r="N22" s="74">
        <v>4812.2880859375</v>
      </c>
      <c r="O22" s="74">
        <v>2954.896240234375</v>
      </c>
      <c r="P22" s="75"/>
      <c r="Q22" s="76"/>
      <c r="R22" s="76"/>
      <c r="S22" s="86"/>
      <c r="T22" s="48">
        <v>3</v>
      </c>
      <c r="U22" s="48">
        <v>2</v>
      </c>
      <c r="V22" s="49">
        <v>263</v>
      </c>
      <c r="W22" s="49">
        <v>0.007937</v>
      </c>
      <c r="X22" s="49">
        <v>0.015592</v>
      </c>
      <c r="Y22" s="49">
        <v>1.673055</v>
      </c>
      <c r="Z22" s="49">
        <v>0.1</v>
      </c>
      <c r="AA22" s="49">
        <v>0</v>
      </c>
      <c r="AB22" s="71">
        <v>22</v>
      </c>
      <c r="AC22" s="71"/>
      <c r="AD22" s="72"/>
      <c r="AE22" s="78" t="s">
        <v>757</v>
      </c>
      <c r="AF22" s="78">
        <v>385</v>
      </c>
      <c r="AG22" s="78">
        <v>313</v>
      </c>
      <c r="AH22" s="78">
        <v>848</v>
      </c>
      <c r="AI22" s="78">
        <v>583</v>
      </c>
      <c r="AJ22" s="78"/>
      <c r="AK22" s="78" t="s">
        <v>820</v>
      </c>
      <c r="AL22" s="78" t="s">
        <v>875</v>
      </c>
      <c r="AM22" s="78"/>
      <c r="AN22" s="78"/>
      <c r="AO22" s="80">
        <v>42311.626967592594</v>
      </c>
      <c r="AP22" s="83" t="s">
        <v>947</v>
      </c>
      <c r="AQ22" s="78" t="b">
        <v>0</v>
      </c>
      <c r="AR22" s="78" t="b">
        <v>0</v>
      </c>
      <c r="AS22" s="78" t="b">
        <v>0</v>
      </c>
      <c r="AT22" s="78" t="s">
        <v>690</v>
      </c>
      <c r="AU22" s="78">
        <v>10</v>
      </c>
      <c r="AV22" s="83" t="s">
        <v>984</v>
      </c>
      <c r="AW22" s="78" t="b">
        <v>0</v>
      </c>
      <c r="AX22" s="78" t="s">
        <v>1016</v>
      </c>
      <c r="AY22" s="83" t="s">
        <v>1036</v>
      </c>
      <c r="AZ22" s="78" t="s">
        <v>66</v>
      </c>
      <c r="BA22" s="78" t="str">
        <f>REPLACE(INDEX(GroupVertices[Group],MATCH(Vertices[[#This Row],[Vertex]],GroupVertices[Vertex],0)),1,1,"")</f>
        <v>3</v>
      </c>
      <c r="BB22" s="48"/>
      <c r="BC22" s="48"/>
      <c r="BD22" s="48"/>
      <c r="BE22" s="48"/>
      <c r="BF22" s="48" t="s">
        <v>365</v>
      </c>
      <c r="BG22" s="48" t="s">
        <v>365</v>
      </c>
      <c r="BH22" s="121" t="s">
        <v>1542</v>
      </c>
      <c r="BI22" s="121" t="s">
        <v>1542</v>
      </c>
      <c r="BJ22" s="121" t="s">
        <v>1598</v>
      </c>
      <c r="BK22" s="121" t="s">
        <v>1598</v>
      </c>
      <c r="BL22" s="121">
        <v>1</v>
      </c>
      <c r="BM22" s="124">
        <v>5</v>
      </c>
      <c r="BN22" s="121">
        <v>0</v>
      </c>
      <c r="BO22" s="124">
        <v>0</v>
      </c>
      <c r="BP22" s="121">
        <v>0</v>
      </c>
      <c r="BQ22" s="124">
        <v>0</v>
      </c>
      <c r="BR22" s="121">
        <v>19</v>
      </c>
      <c r="BS22" s="124">
        <v>95</v>
      </c>
      <c r="BT22" s="121">
        <v>20</v>
      </c>
      <c r="BU22" s="2"/>
      <c r="BV22" s="3"/>
      <c r="BW22" s="3"/>
      <c r="BX22" s="3"/>
      <c r="BY22" s="3"/>
    </row>
    <row r="23" spans="1:77" ht="41.45" customHeight="1">
      <c r="A23" s="64" t="s">
        <v>267</v>
      </c>
      <c r="C23" s="65"/>
      <c r="D23" s="65" t="s">
        <v>64</v>
      </c>
      <c r="E23" s="66">
        <v>435.939141247897</v>
      </c>
      <c r="F23" s="68">
        <v>98.01832828320154</v>
      </c>
      <c r="G23" s="100" t="s">
        <v>1001</v>
      </c>
      <c r="H23" s="65"/>
      <c r="I23" s="69" t="s">
        <v>267</v>
      </c>
      <c r="J23" s="70"/>
      <c r="K23" s="70"/>
      <c r="L23" s="69" t="s">
        <v>1102</v>
      </c>
      <c r="M23" s="73">
        <v>661.4251274850344</v>
      </c>
      <c r="N23" s="74">
        <v>4326.63232421875</v>
      </c>
      <c r="O23" s="74">
        <v>1019.7093505859375</v>
      </c>
      <c r="P23" s="75"/>
      <c r="Q23" s="76"/>
      <c r="R23" s="76"/>
      <c r="S23" s="86"/>
      <c r="T23" s="48">
        <v>1</v>
      </c>
      <c r="U23" s="48">
        <v>0</v>
      </c>
      <c r="V23" s="49">
        <v>0</v>
      </c>
      <c r="W23" s="49">
        <v>0.005556</v>
      </c>
      <c r="X23" s="49">
        <v>0.00189</v>
      </c>
      <c r="Y23" s="49">
        <v>0.434419</v>
      </c>
      <c r="Z23" s="49">
        <v>0</v>
      </c>
      <c r="AA23" s="49">
        <v>0</v>
      </c>
      <c r="AB23" s="71">
        <v>23</v>
      </c>
      <c r="AC23" s="71"/>
      <c r="AD23" s="72"/>
      <c r="AE23" s="78" t="s">
        <v>758</v>
      </c>
      <c r="AF23" s="78">
        <v>1491</v>
      </c>
      <c r="AG23" s="78">
        <v>4479</v>
      </c>
      <c r="AH23" s="78">
        <v>5166</v>
      </c>
      <c r="AI23" s="78">
        <v>3021</v>
      </c>
      <c r="AJ23" s="78"/>
      <c r="AK23" s="78" t="s">
        <v>821</v>
      </c>
      <c r="AL23" s="78" t="s">
        <v>876</v>
      </c>
      <c r="AM23" s="83" t="s">
        <v>902</v>
      </c>
      <c r="AN23" s="78"/>
      <c r="AO23" s="80">
        <v>40948.789305555554</v>
      </c>
      <c r="AP23" s="83" t="s">
        <v>948</v>
      </c>
      <c r="AQ23" s="78" t="b">
        <v>0</v>
      </c>
      <c r="AR23" s="78" t="b">
        <v>0</v>
      </c>
      <c r="AS23" s="78" t="b">
        <v>1</v>
      </c>
      <c r="AT23" s="78"/>
      <c r="AU23" s="78">
        <v>100</v>
      </c>
      <c r="AV23" s="83" t="s">
        <v>984</v>
      </c>
      <c r="AW23" s="78" t="b">
        <v>0</v>
      </c>
      <c r="AX23" s="78" t="s">
        <v>1016</v>
      </c>
      <c r="AY23" s="83" t="s">
        <v>1037</v>
      </c>
      <c r="AZ23" s="78" t="s">
        <v>65</v>
      </c>
      <c r="BA23" s="78" t="str">
        <f>REPLACE(INDEX(GroupVertices[Group],MATCH(Vertices[[#This Row],[Vertex]],GroupVertices[Vertex],0)),1,1,"")</f>
        <v>3</v>
      </c>
      <c r="BB23" s="48"/>
      <c r="BC23" s="48"/>
      <c r="BD23" s="48"/>
      <c r="BE23" s="48"/>
      <c r="BF23" s="48"/>
      <c r="BG23" s="48"/>
      <c r="BH23" s="48"/>
      <c r="BI23" s="48"/>
      <c r="BJ23" s="48"/>
      <c r="BK23" s="48"/>
      <c r="BL23" s="48"/>
      <c r="BM23" s="49"/>
      <c r="BN23" s="48"/>
      <c r="BO23" s="49"/>
      <c r="BP23" s="48"/>
      <c r="BQ23" s="49"/>
      <c r="BR23" s="48"/>
      <c r="BS23" s="49"/>
      <c r="BT23" s="48"/>
      <c r="BU23" s="2"/>
      <c r="BV23" s="3"/>
      <c r="BW23" s="3"/>
      <c r="BX23" s="3"/>
      <c r="BY23" s="3"/>
    </row>
    <row r="24" spans="1:77" ht="41.45" customHeight="1">
      <c r="A24" s="64" t="s">
        <v>225</v>
      </c>
      <c r="C24" s="65"/>
      <c r="D24" s="65" t="s">
        <v>64</v>
      </c>
      <c r="E24" s="66">
        <v>175.79196840026333</v>
      </c>
      <c r="F24" s="68">
        <v>99.90022910354001</v>
      </c>
      <c r="G24" s="100" t="s">
        <v>1002</v>
      </c>
      <c r="H24" s="65"/>
      <c r="I24" s="69" t="s">
        <v>225</v>
      </c>
      <c r="J24" s="70"/>
      <c r="K24" s="70"/>
      <c r="L24" s="69" t="s">
        <v>1103</v>
      </c>
      <c r="M24" s="73">
        <v>34.25031409356293</v>
      </c>
      <c r="N24" s="74">
        <v>8366.609375</v>
      </c>
      <c r="O24" s="74">
        <v>782.2747192382812</v>
      </c>
      <c r="P24" s="75"/>
      <c r="Q24" s="76"/>
      <c r="R24" s="76"/>
      <c r="S24" s="86"/>
      <c r="T24" s="48">
        <v>1</v>
      </c>
      <c r="U24" s="48">
        <v>1</v>
      </c>
      <c r="V24" s="49">
        <v>0</v>
      </c>
      <c r="W24" s="49">
        <v>0</v>
      </c>
      <c r="X24" s="49">
        <v>0</v>
      </c>
      <c r="Y24" s="49">
        <v>0.999992</v>
      </c>
      <c r="Z24" s="49">
        <v>0</v>
      </c>
      <c r="AA24" s="49" t="s">
        <v>1810</v>
      </c>
      <c r="AB24" s="71">
        <v>24</v>
      </c>
      <c r="AC24" s="71"/>
      <c r="AD24" s="72"/>
      <c r="AE24" s="78" t="s">
        <v>759</v>
      </c>
      <c r="AF24" s="78">
        <v>416</v>
      </c>
      <c r="AG24" s="78">
        <v>235</v>
      </c>
      <c r="AH24" s="78">
        <v>2717</v>
      </c>
      <c r="AI24" s="78">
        <v>3829</v>
      </c>
      <c r="AJ24" s="78"/>
      <c r="AK24" s="78" t="s">
        <v>822</v>
      </c>
      <c r="AL24" s="78"/>
      <c r="AM24" s="78"/>
      <c r="AN24" s="78"/>
      <c r="AO24" s="80">
        <v>41576.74491898148</v>
      </c>
      <c r="AP24" s="83" t="s">
        <v>949</v>
      </c>
      <c r="AQ24" s="78" t="b">
        <v>0</v>
      </c>
      <c r="AR24" s="78" t="b">
        <v>0</v>
      </c>
      <c r="AS24" s="78" t="b">
        <v>0</v>
      </c>
      <c r="AT24" s="78" t="s">
        <v>690</v>
      </c>
      <c r="AU24" s="78">
        <v>33</v>
      </c>
      <c r="AV24" s="83" t="s">
        <v>987</v>
      </c>
      <c r="AW24" s="78" t="b">
        <v>0</v>
      </c>
      <c r="AX24" s="78" t="s">
        <v>1016</v>
      </c>
      <c r="AY24" s="83" t="s">
        <v>1038</v>
      </c>
      <c r="AZ24" s="78" t="s">
        <v>66</v>
      </c>
      <c r="BA24" s="78" t="str">
        <f>REPLACE(INDEX(GroupVertices[Group],MATCH(Vertices[[#This Row],[Vertex]],GroupVertices[Vertex],0)),1,1,"")</f>
        <v>9</v>
      </c>
      <c r="BB24" s="48"/>
      <c r="BC24" s="48"/>
      <c r="BD24" s="48"/>
      <c r="BE24" s="48"/>
      <c r="BF24" s="48" t="s">
        <v>365</v>
      </c>
      <c r="BG24" s="48" t="s">
        <v>365</v>
      </c>
      <c r="BH24" s="121" t="s">
        <v>1543</v>
      </c>
      <c r="BI24" s="121" t="s">
        <v>1543</v>
      </c>
      <c r="BJ24" s="121" t="s">
        <v>1599</v>
      </c>
      <c r="BK24" s="121" t="s">
        <v>1599</v>
      </c>
      <c r="BL24" s="121">
        <v>4</v>
      </c>
      <c r="BM24" s="124">
        <v>16</v>
      </c>
      <c r="BN24" s="121">
        <v>0</v>
      </c>
      <c r="BO24" s="124">
        <v>0</v>
      </c>
      <c r="BP24" s="121">
        <v>0</v>
      </c>
      <c r="BQ24" s="124">
        <v>0</v>
      </c>
      <c r="BR24" s="121">
        <v>21</v>
      </c>
      <c r="BS24" s="124">
        <v>84</v>
      </c>
      <c r="BT24" s="121">
        <v>25</v>
      </c>
      <c r="BU24" s="2"/>
      <c r="BV24" s="3"/>
      <c r="BW24" s="3"/>
      <c r="BX24" s="3"/>
      <c r="BY24" s="3"/>
    </row>
    <row r="25" spans="1:77" ht="41.45" customHeight="1">
      <c r="A25" s="64" t="s">
        <v>226</v>
      </c>
      <c r="C25" s="65"/>
      <c r="D25" s="65" t="s">
        <v>64</v>
      </c>
      <c r="E25" s="66">
        <v>163.83892912003512</v>
      </c>
      <c r="F25" s="68">
        <v>99.98669721380534</v>
      </c>
      <c r="G25" s="100" t="s">
        <v>1003</v>
      </c>
      <c r="H25" s="65"/>
      <c r="I25" s="69" t="s">
        <v>226</v>
      </c>
      <c r="J25" s="70"/>
      <c r="K25" s="70"/>
      <c r="L25" s="69" t="s">
        <v>1104</v>
      </c>
      <c r="M25" s="73">
        <v>5.433375212475057</v>
      </c>
      <c r="N25" s="74">
        <v>8366.609375</v>
      </c>
      <c r="O25" s="74">
        <v>1641.0123291015625</v>
      </c>
      <c r="P25" s="75"/>
      <c r="Q25" s="76"/>
      <c r="R25" s="76"/>
      <c r="S25" s="86"/>
      <c r="T25" s="48">
        <v>1</v>
      </c>
      <c r="U25" s="48">
        <v>1</v>
      </c>
      <c r="V25" s="49">
        <v>0</v>
      </c>
      <c r="W25" s="49">
        <v>0</v>
      </c>
      <c r="X25" s="49">
        <v>0</v>
      </c>
      <c r="Y25" s="49">
        <v>0.999992</v>
      </c>
      <c r="Z25" s="49">
        <v>0</v>
      </c>
      <c r="AA25" s="49" t="s">
        <v>1810</v>
      </c>
      <c r="AB25" s="71">
        <v>25</v>
      </c>
      <c r="AC25" s="71"/>
      <c r="AD25" s="72"/>
      <c r="AE25" s="78" t="s">
        <v>760</v>
      </c>
      <c r="AF25" s="78">
        <v>76</v>
      </c>
      <c r="AG25" s="78">
        <v>40</v>
      </c>
      <c r="AH25" s="78">
        <v>15</v>
      </c>
      <c r="AI25" s="78">
        <v>153</v>
      </c>
      <c r="AJ25" s="78"/>
      <c r="AK25" s="78" t="s">
        <v>823</v>
      </c>
      <c r="AL25" s="78" t="s">
        <v>870</v>
      </c>
      <c r="AM25" s="83" t="s">
        <v>903</v>
      </c>
      <c r="AN25" s="78"/>
      <c r="AO25" s="80">
        <v>43587.747199074074</v>
      </c>
      <c r="AP25" s="78"/>
      <c r="AQ25" s="78" t="b">
        <v>0</v>
      </c>
      <c r="AR25" s="78" t="b">
        <v>0</v>
      </c>
      <c r="AS25" s="78" t="b">
        <v>0</v>
      </c>
      <c r="AT25" s="78" t="s">
        <v>690</v>
      </c>
      <c r="AU25" s="78">
        <v>0</v>
      </c>
      <c r="AV25" s="83" t="s">
        <v>984</v>
      </c>
      <c r="AW25" s="78" t="b">
        <v>0</v>
      </c>
      <c r="AX25" s="78" t="s">
        <v>1016</v>
      </c>
      <c r="AY25" s="83" t="s">
        <v>1039</v>
      </c>
      <c r="AZ25" s="78" t="s">
        <v>66</v>
      </c>
      <c r="BA25" s="78" t="str">
        <f>REPLACE(INDEX(GroupVertices[Group],MATCH(Vertices[[#This Row],[Vertex]],GroupVertices[Vertex],0)),1,1,"")</f>
        <v>9</v>
      </c>
      <c r="BB25" s="48"/>
      <c r="BC25" s="48"/>
      <c r="BD25" s="48"/>
      <c r="BE25" s="48"/>
      <c r="BF25" s="48" t="s">
        <v>367</v>
      </c>
      <c r="BG25" s="48" t="s">
        <v>367</v>
      </c>
      <c r="BH25" s="121" t="s">
        <v>1544</v>
      </c>
      <c r="BI25" s="121" t="s">
        <v>1544</v>
      </c>
      <c r="BJ25" s="121" t="s">
        <v>1600</v>
      </c>
      <c r="BK25" s="121" t="s">
        <v>1600</v>
      </c>
      <c r="BL25" s="121">
        <v>2</v>
      </c>
      <c r="BM25" s="124">
        <v>12.5</v>
      </c>
      <c r="BN25" s="121">
        <v>0</v>
      </c>
      <c r="BO25" s="124">
        <v>0</v>
      </c>
      <c r="BP25" s="121">
        <v>0</v>
      </c>
      <c r="BQ25" s="124">
        <v>0</v>
      </c>
      <c r="BR25" s="121">
        <v>14</v>
      </c>
      <c r="BS25" s="124">
        <v>87.5</v>
      </c>
      <c r="BT25" s="121">
        <v>16</v>
      </c>
      <c r="BU25" s="2"/>
      <c r="BV25" s="3"/>
      <c r="BW25" s="3"/>
      <c r="BX25" s="3"/>
      <c r="BY25" s="3"/>
    </row>
    <row r="26" spans="1:77" ht="41.45" customHeight="1">
      <c r="A26" s="64" t="s">
        <v>227</v>
      </c>
      <c r="C26" s="65"/>
      <c r="D26" s="65" t="s">
        <v>64</v>
      </c>
      <c r="E26" s="66">
        <v>230.77594908931314</v>
      </c>
      <c r="F26" s="68">
        <v>99.50247579631956</v>
      </c>
      <c r="G26" s="100" t="s">
        <v>434</v>
      </c>
      <c r="H26" s="65"/>
      <c r="I26" s="69" t="s">
        <v>227</v>
      </c>
      <c r="J26" s="70"/>
      <c r="K26" s="70"/>
      <c r="L26" s="69" t="s">
        <v>1105</v>
      </c>
      <c r="M26" s="73">
        <v>166.80823294656713</v>
      </c>
      <c r="N26" s="74">
        <v>1772.1531982421875</v>
      </c>
      <c r="O26" s="74">
        <v>4999.5</v>
      </c>
      <c r="P26" s="75"/>
      <c r="Q26" s="76"/>
      <c r="R26" s="76"/>
      <c r="S26" s="86"/>
      <c r="T26" s="48">
        <v>0</v>
      </c>
      <c r="U26" s="48">
        <v>2</v>
      </c>
      <c r="V26" s="49">
        <v>0</v>
      </c>
      <c r="W26" s="49">
        <v>0.006098</v>
      </c>
      <c r="X26" s="49">
        <v>0.012091</v>
      </c>
      <c r="Y26" s="49">
        <v>0.516954</v>
      </c>
      <c r="Z26" s="49">
        <v>0.5</v>
      </c>
      <c r="AA26" s="49">
        <v>0</v>
      </c>
      <c r="AB26" s="71">
        <v>26</v>
      </c>
      <c r="AC26" s="71"/>
      <c r="AD26" s="72"/>
      <c r="AE26" s="78" t="s">
        <v>761</v>
      </c>
      <c r="AF26" s="78">
        <v>443</v>
      </c>
      <c r="AG26" s="78">
        <v>1132</v>
      </c>
      <c r="AH26" s="78">
        <v>7055</v>
      </c>
      <c r="AI26" s="78">
        <v>7884</v>
      </c>
      <c r="AJ26" s="78"/>
      <c r="AK26" s="78" t="s">
        <v>824</v>
      </c>
      <c r="AL26" s="78" t="s">
        <v>870</v>
      </c>
      <c r="AM26" s="83" t="s">
        <v>904</v>
      </c>
      <c r="AN26" s="78"/>
      <c r="AO26" s="80">
        <v>40765.02321759259</v>
      </c>
      <c r="AP26" s="83" t="s">
        <v>950</v>
      </c>
      <c r="AQ26" s="78" t="b">
        <v>0</v>
      </c>
      <c r="AR26" s="78" t="b">
        <v>0</v>
      </c>
      <c r="AS26" s="78" t="b">
        <v>0</v>
      </c>
      <c r="AT26" s="78" t="s">
        <v>690</v>
      </c>
      <c r="AU26" s="78">
        <v>27</v>
      </c>
      <c r="AV26" s="83" t="s">
        <v>984</v>
      </c>
      <c r="AW26" s="78" t="b">
        <v>0</v>
      </c>
      <c r="AX26" s="78" t="s">
        <v>1016</v>
      </c>
      <c r="AY26" s="83" t="s">
        <v>1040</v>
      </c>
      <c r="AZ26" s="78" t="s">
        <v>66</v>
      </c>
      <c r="BA26" s="78" t="str">
        <f>REPLACE(INDEX(GroupVertices[Group],MATCH(Vertices[[#This Row],[Vertex]],GroupVertices[Vertex],0)),1,1,"")</f>
        <v>1</v>
      </c>
      <c r="BB26" s="48"/>
      <c r="BC26" s="48"/>
      <c r="BD26" s="48"/>
      <c r="BE26" s="48"/>
      <c r="BF26" s="48"/>
      <c r="BG26" s="48"/>
      <c r="BH26" s="121" t="s">
        <v>1545</v>
      </c>
      <c r="BI26" s="121" t="s">
        <v>1545</v>
      </c>
      <c r="BJ26" s="121" t="s">
        <v>1601</v>
      </c>
      <c r="BK26" s="121" t="s">
        <v>1601</v>
      </c>
      <c r="BL26" s="121">
        <v>0</v>
      </c>
      <c r="BM26" s="124">
        <v>0</v>
      </c>
      <c r="BN26" s="121">
        <v>1</v>
      </c>
      <c r="BO26" s="124">
        <v>5</v>
      </c>
      <c r="BP26" s="121">
        <v>0</v>
      </c>
      <c r="BQ26" s="124">
        <v>0</v>
      </c>
      <c r="BR26" s="121">
        <v>19</v>
      </c>
      <c r="BS26" s="124">
        <v>95</v>
      </c>
      <c r="BT26" s="121">
        <v>20</v>
      </c>
      <c r="BU26" s="2"/>
      <c r="BV26" s="3"/>
      <c r="BW26" s="3"/>
      <c r="BX26" s="3"/>
      <c r="BY26" s="3"/>
    </row>
    <row r="27" spans="1:77" ht="41.45" customHeight="1">
      <c r="A27" s="64" t="s">
        <v>237</v>
      </c>
      <c r="C27" s="65"/>
      <c r="D27" s="65" t="s">
        <v>64</v>
      </c>
      <c r="E27" s="66">
        <v>180.3892912003511</v>
      </c>
      <c r="F27" s="68">
        <v>99.86697213805336</v>
      </c>
      <c r="G27" s="100" t="s">
        <v>1004</v>
      </c>
      <c r="H27" s="65"/>
      <c r="I27" s="69" t="s">
        <v>237</v>
      </c>
      <c r="J27" s="70"/>
      <c r="K27" s="70"/>
      <c r="L27" s="69" t="s">
        <v>1106</v>
      </c>
      <c r="M27" s="73">
        <v>45.333752124750575</v>
      </c>
      <c r="N27" s="74">
        <v>1863.927490234375</v>
      </c>
      <c r="O27" s="74">
        <v>6711.681640625</v>
      </c>
      <c r="P27" s="75"/>
      <c r="Q27" s="76"/>
      <c r="R27" s="76"/>
      <c r="S27" s="86"/>
      <c r="T27" s="48">
        <v>7</v>
      </c>
      <c r="U27" s="48">
        <v>4</v>
      </c>
      <c r="V27" s="49">
        <v>100.62381</v>
      </c>
      <c r="W27" s="49">
        <v>0.008696</v>
      </c>
      <c r="X27" s="49">
        <v>0.049933</v>
      </c>
      <c r="Y27" s="49">
        <v>1.926659</v>
      </c>
      <c r="Z27" s="49">
        <v>0.26785714285714285</v>
      </c>
      <c r="AA27" s="49">
        <v>0.125</v>
      </c>
      <c r="AB27" s="71">
        <v>27</v>
      </c>
      <c r="AC27" s="71"/>
      <c r="AD27" s="72"/>
      <c r="AE27" s="78" t="s">
        <v>762</v>
      </c>
      <c r="AF27" s="78">
        <v>702</v>
      </c>
      <c r="AG27" s="78">
        <v>310</v>
      </c>
      <c r="AH27" s="78">
        <v>468</v>
      </c>
      <c r="AI27" s="78">
        <v>2875</v>
      </c>
      <c r="AJ27" s="78"/>
      <c r="AK27" s="78" t="s">
        <v>825</v>
      </c>
      <c r="AL27" s="78" t="s">
        <v>709</v>
      </c>
      <c r="AM27" s="83" t="s">
        <v>905</v>
      </c>
      <c r="AN27" s="78"/>
      <c r="AO27" s="80">
        <v>42500.038773148146</v>
      </c>
      <c r="AP27" s="83" t="s">
        <v>951</v>
      </c>
      <c r="AQ27" s="78" t="b">
        <v>1</v>
      </c>
      <c r="AR27" s="78" t="b">
        <v>0</v>
      </c>
      <c r="AS27" s="78" t="b">
        <v>1</v>
      </c>
      <c r="AT27" s="78" t="s">
        <v>690</v>
      </c>
      <c r="AU27" s="78">
        <v>1</v>
      </c>
      <c r="AV27" s="78"/>
      <c r="AW27" s="78" t="b">
        <v>0</v>
      </c>
      <c r="AX27" s="78" t="s">
        <v>1016</v>
      </c>
      <c r="AY27" s="83" t="s">
        <v>1041</v>
      </c>
      <c r="AZ27" s="78" t="s">
        <v>66</v>
      </c>
      <c r="BA27" s="78" t="str">
        <f>REPLACE(INDEX(GroupVertices[Group],MATCH(Vertices[[#This Row],[Vertex]],GroupVertices[Vertex],0)),1,1,"")</f>
        <v>1</v>
      </c>
      <c r="BB27" s="48"/>
      <c r="BC27" s="48"/>
      <c r="BD27" s="48"/>
      <c r="BE27" s="48"/>
      <c r="BF27" s="48" t="s">
        <v>378</v>
      </c>
      <c r="BG27" s="48" t="s">
        <v>372</v>
      </c>
      <c r="BH27" s="121" t="s">
        <v>1546</v>
      </c>
      <c r="BI27" s="121" t="s">
        <v>1576</v>
      </c>
      <c r="BJ27" s="121" t="s">
        <v>1602</v>
      </c>
      <c r="BK27" s="121" t="s">
        <v>1602</v>
      </c>
      <c r="BL27" s="121">
        <v>5</v>
      </c>
      <c r="BM27" s="124">
        <v>4.901960784313726</v>
      </c>
      <c r="BN27" s="121">
        <v>1</v>
      </c>
      <c r="BO27" s="124">
        <v>0.9803921568627451</v>
      </c>
      <c r="BP27" s="121">
        <v>0</v>
      </c>
      <c r="BQ27" s="124">
        <v>0</v>
      </c>
      <c r="BR27" s="121">
        <v>96</v>
      </c>
      <c r="BS27" s="124">
        <v>94.11764705882354</v>
      </c>
      <c r="BT27" s="121">
        <v>102</v>
      </c>
      <c r="BU27" s="2"/>
      <c r="BV27" s="3"/>
      <c r="BW27" s="3"/>
      <c r="BX27" s="3"/>
      <c r="BY27" s="3"/>
    </row>
    <row r="28" spans="1:77" ht="41.45" customHeight="1">
      <c r="A28" s="64" t="s">
        <v>228</v>
      </c>
      <c r="C28" s="65"/>
      <c r="D28" s="65" t="s">
        <v>64</v>
      </c>
      <c r="E28" s="66">
        <v>861.0382561626801</v>
      </c>
      <c r="F28" s="68">
        <v>94.94316754120169</v>
      </c>
      <c r="G28" s="100" t="s">
        <v>435</v>
      </c>
      <c r="H28" s="65"/>
      <c r="I28" s="69" t="s">
        <v>228</v>
      </c>
      <c r="J28" s="70"/>
      <c r="K28" s="70"/>
      <c r="L28" s="69" t="s">
        <v>1107</v>
      </c>
      <c r="M28" s="73">
        <v>1686.2736974355184</v>
      </c>
      <c r="N28" s="74">
        <v>6840.34912109375</v>
      </c>
      <c r="O28" s="74">
        <v>597.234619140625</v>
      </c>
      <c r="P28" s="75"/>
      <c r="Q28" s="76"/>
      <c r="R28" s="76"/>
      <c r="S28" s="86"/>
      <c r="T28" s="48">
        <v>0</v>
      </c>
      <c r="U28" s="48">
        <v>1</v>
      </c>
      <c r="V28" s="49">
        <v>0</v>
      </c>
      <c r="W28" s="49">
        <v>0.005587</v>
      </c>
      <c r="X28" s="49">
        <v>0.002867</v>
      </c>
      <c r="Y28" s="49">
        <v>0.392462</v>
      </c>
      <c r="Z28" s="49">
        <v>0</v>
      </c>
      <c r="AA28" s="49">
        <v>0</v>
      </c>
      <c r="AB28" s="71">
        <v>28</v>
      </c>
      <c r="AC28" s="71"/>
      <c r="AD28" s="72"/>
      <c r="AE28" s="78" t="s">
        <v>763</v>
      </c>
      <c r="AF28" s="78">
        <v>425</v>
      </c>
      <c r="AG28" s="78">
        <v>11414</v>
      </c>
      <c r="AH28" s="78">
        <v>15937</v>
      </c>
      <c r="AI28" s="78">
        <v>1428</v>
      </c>
      <c r="AJ28" s="78"/>
      <c r="AK28" s="78" t="s">
        <v>826</v>
      </c>
      <c r="AL28" s="78" t="s">
        <v>877</v>
      </c>
      <c r="AM28" s="83" t="s">
        <v>906</v>
      </c>
      <c r="AN28" s="78"/>
      <c r="AO28" s="80">
        <v>39910.70995370371</v>
      </c>
      <c r="AP28" s="83" t="s">
        <v>952</v>
      </c>
      <c r="AQ28" s="78" t="b">
        <v>0</v>
      </c>
      <c r="AR28" s="78" t="b">
        <v>0</v>
      </c>
      <c r="AS28" s="78" t="b">
        <v>0</v>
      </c>
      <c r="AT28" s="78" t="s">
        <v>690</v>
      </c>
      <c r="AU28" s="78">
        <v>385</v>
      </c>
      <c r="AV28" s="83" t="s">
        <v>984</v>
      </c>
      <c r="AW28" s="78" t="b">
        <v>1</v>
      </c>
      <c r="AX28" s="78" t="s">
        <v>1016</v>
      </c>
      <c r="AY28" s="83" t="s">
        <v>1042</v>
      </c>
      <c r="AZ28" s="78" t="s">
        <v>66</v>
      </c>
      <c r="BA28" s="78" t="str">
        <f>REPLACE(INDEX(GroupVertices[Group],MATCH(Vertices[[#This Row],[Vertex]],GroupVertices[Vertex],0)),1,1,"")</f>
        <v>7</v>
      </c>
      <c r="BB28" s="48"/>
      <c r="BC28" s="48"/>
      <c r="BD28" s="48"/>
      <c r="BE28" s="48"/>
      <c r="BF28" s="48"/>
      <c r="BG28" s="48"/>
      <c r="BH28" s="121" t="s">
        <v>1529</v>
      </c>
      <c r="BI28" s="121" t="s">
        <v>1529</v>
      </c>
      <c r="BJ28" s="121" t="s">
        <v>1587</v>
      </c>
      <c r="BK28" s="121" t="s">
        <v>1587</v>
      </c>
      <c r="BL28" s="121">
        <v>1</v>
      </c>
      <c r="BM28" s="124">
        <v>4.545454545454546</v>
      </c>
      <c r="BN28" s="121">
        <v>0</v>
      </c>
      <c r="BO28" s="124">
        <v>0</v>
      </c>
      <c r="BP28" s="121">
        <v>0</v>
      </c>
      <c r="BQ28" s="124">
        <v>0</v>
      </c>
      <c r="BR28" s="121">
        <v>21</v>
      </c>
      <c r="BS28" s="124">
        <v>95.45454545454545</v>
      </c>
      <c r="BT28" s="121">
        <v>22</v>
      </c>
      <c r="BU28" s="2"/>
      <c r="BV28" s="3"/>
      <c r="BW28" s="3"/>
      <c r="BX28" s="3"/>
      <c r="BY28" s="3"/>
    </row>
    <row r="29" spans="1:77" ht="41.45" customHeight="1">
      <c r="A29" s="64" t="s">
        <v>268</v>
      </c>
      <c r="C29" s="65"/>
      <c r="D29" s="65" t="s">
        <v>64</v>
      </c>
      <c r="E29" s="66">
        <v>1000</v>
      </c>
      <c r="F29" s="68">
        <v>84.50003695218388</v>
      </c>
      <c r="G29" s="100" t="s">
        <v>1005</v>
      </c>
      <c r="H29" s="65"/>
      <c r="I29" s="69" t="s">
        <v>268</v>
      </c>
      <c r="J29" s="70"/>
      <c r="K29" s="70"/>
      <c r="L29" s="69" t="s">
        <v>1108</v>
      </c>
      <c r="M29" s="73">
        <v>5166.6210184021875</v>
      </c>
      <c r="N29" s="74">
        <v>4718.11376953125</v>
      </c>
      <c r="O29" s="74">
        <v>5175.953125</v>
      </c>
      <c r="P29" s="75"/>
      <c r="Q29" s="76"/>
      <c r="R29" s="76"/>
      <c r="S29" s="86"/>
      <c r="T29" s="48">
        <v>1</v>
      </c>
      <c r="U29" s="48">
        <v>0</v>
      </c>
      <c r="V29" s="49">
        <v>0</v>
      </c>
      <c r="W29" s="49">
        <v>0.005848</v>
      </c>
      <c r="X29" s="49">
        <v>0.003607</v>
      </c>
      <c r="Y29" s="49">
        <v>0.364439</v>
      </c>
      <c r="Z29" s="49">
        <v>0</v>
      </c>
      <c r="AA29" s="49">
        <v>0</v>
      </c>
      <c r="AB29" s="71">
        <v>29</v>
      </c>
      <c r="AC29" s="71"/>
      <c r="AD29" s="72"/>
      <c r="AE29" s="78" t="s">
        <v>764</v>
      </c>
      <c r="AF29" s="78">
        <v>596</v>
      </c>
      <c r="AG29" s="78">
        <v>34965</v>
      </c>
      <c r="AH29" s="78">
        <v>5559</v>
      </c>
      <c r="AI29" s="78">
        <v>803</v>
      </c>
      <c r="AJ29" s="78"/>
      <c r="AK29" s="78" t="s">
        <v>827</v>
      </c>
      <c r="AL29" s="78" t="s">
        <v>864</v>
      </c>
      <c r="AM29" s="83" t="s">
        <v>907</v>
      </c>
      <c r="AN29" s="78"/>
      <c r="AO29" s="80">
        <v>40591.810891203706</v>
      </c>
      <c r="AP29" s="83" t="s">
        <v>953</v>
      </c>
      <c r="AQ29" s="78" t="b">
        <v>0</v>
      </c>
      <c r="AR29" s="78" t="b">
        <v>0</v>
      </c>
      <c r="AS29" s="78" t="b">
        <v>1</v>
      </c>
      <c r="AT29" s="78"/>
      <c r="AU29" s="78">
        <v>511</v>
      </c>
      <c r="AV29" s="83" t="s">
        <v>984</v>
      </c>
      <c r="AW29" s="78" t="b">
        <v>1</v>
      </c>
      <c r="AX29" s="78" t="s">
        <v>1016</v>
      </c>
      <c r="AY29" s="83" t="s">
        <v>1043</v>
      </c>
      <c r="AZ29" s="78" t="s">
        <v>65</v>
      </c>
      <c r="BA29" s="78" t="str">
        <f>REPLACE(INDEX(GroupVertices[Group],MATCH(Vertices[[#This Row],[Vertex]],GroupVertices[Vertex],0)),1,1,"")</f>
        <v>4</v>
      </c>
      <c r="BB29" s="48"/>
      <c r="BC29" s="48"/>
      <c r="BD29" s="48"/>
      <c r="BE29" s="48"/>
      <c r="BF29" s="48"/>
      <c r="BG29" s="48"/>
      <c r="BH29" s="48"/>
      <c r="BI29" s="48"/>
      <c r="BJ29" s="48"/>
      <c r="BK29" s="48"/>
      <c r="BL29" s="48"/>
      <c r="BM29" s="49"/>
      <c r="BN29" s="48"/>
      <c r="BO29" s="49"/>
      <c r="BP29" s="48"/>
      <c r="BQ29" s="49"/>
      <c r="BR29" s="48"/>
      <c r="BS29" s="49"/>
      <c r="BT29" s="48"/>
      <c r="BU29" s="2"/>
      <c r="BV29" s="3"/>
      <c r="BW29" s="3"/>
      <c r="BX29" s="3"/>
      <c r="BY29" s="3"/>
    </row>
    <row r="30" spans="1:77" ht="41.45" customHeight="1">
      <c r="A30" s="64" t="s">
        <v>269</v>
      </c>
      <c r="C30" s="65"/>
      <c r="D30" s="65" t="s">
        <v>64</v>
      </c>
      <c r="E30" s="66">
        <v>230.53075853997512</v>
      </c>
      <c r="F30" s="68">
        <v>99.50424950114552</v>
      </c>
      <c r="G30" s="100" t="s">
        <v>1006</v>
      </c>
      <c r="H30" s="65"/>
      <c r="I30" s="69" t="s">
        <v>269</v>
      </c>
      <c r="J30" s="70"/>
      <c r="K30" s="70"/>
      <c r="L30" s="69" t="s">
        <v>1109</v>
      </c>
      <c r="M30" s="73">
        <v>166.21711625157047</v>
      </c>
      <c r="N30" s="74">
        <v>4073.666748046875</v>
      </c>
      <c r="O30" s="74">
        <v>7958.3017578125</v>
      </c>
      <c r="P30" s="75"/>
      <c r="Q30" s="76"/>
      <c r="R30" s="76"/>
      <c r="S30" s="86"/>
      <c r="T30" s="48">
        <v>1</v>
      </c>
      <c r="U30" s="48">
        <v>0</v>
      </c>
      <c r="V30" s="49">
        <v>0</v>
      </c>
      <c r="W30" s="49">
        <v>0.006211</v>
      </c>
      <c r="X30" s="49">
        <v>0.006807</v>
      </c>
      <c r="Y30" s="49">
        <v>0.341836</v>
      </c>
      <c r="Z30" s="49">
        <v>0</v>
      </c>
      <c r="AA30" s="49">
        <v>0</v>
      </c>
      <c r="AB30" s="71">
        <v>30</v>
      </c>
      <c r="AC30" s="71"/>
      <c r="AD30" s="72"/>
      <c r="AE30" s="78" t="s">
        <v>765</v>
      </c>
      <c r="AF30" s="78">
        <v>1110</v>
      </c>
      <c r="AG30" s="78">
        <v>1128</v>
      </c>
      <c r="AH30" s="78">
        <v>2448</v>
      </c>
      <c r="AI30" s="78">
        <v>1095</v>
      </c>
      <c r="AJ30" s="78"/>
      <c r="AK30" s="78" t="s">
        <v>828</v>
      </c>
      <c r="AL30" s="78"/>
      <c r="AM30" s="83" t="s">
        <v>908</v>
      </c>
      <c r="AN30" s="78"/>
      <c r="AO30" s="80">
        <v>40528.857407407406</v>
      </c>
      <c r="AP30" s="83" t="s">
        <v>954</v>
      </c>
      <c r="AQ30" s="78" t="b">
        <v>0</v>
      </c>
      <c r="AR30" s="78" t="b">
        <v>0</v>
      </c>
      <c r="AS30" s="78" t="b">
        <v>1</v>
      </c>
      <c r="AT30" s="78"/>
      <c r="AU30" s="78">
        <v>214</v>
      </c>
      <c r="AV30" s="83" t="s">
        <v>984</v>
      </c>
      <c r="AW30" s="78" t="b">
        <v>0</v>
      </c>
      <c r="AX30" s="78" t="s">
        <v>1016</v>
      </c>
      <c r="AY30" s="83" t="s">
        <v>1044</v>
      </c>
      <c r="AZ30" s="78" t="s">
        <v>65</v>
      </c>
      <c r="BA30" s="78" t="str">
        <f>REPLACE(INDEX(GroupVertices[Group],MATCH(Vertices[[#This Row],[Vertex]],GroupVertices[Vertex],0)),1,1,"")</f>
        <v>1</v>
      </c>
      <c r="BB30" s="48"/>
      <c r="BC30" s="48"/>
      <c r="BD30" s="48"/>
      <c r="BE30" s="48"/>
      <c r="BF30" s="48"/>
      <c r="BG30" s="48"/>
      <c r="BH30" s="48"/>
      <c r="BI30" s="48"/>
      <c r="BJ30" s="48"/>
      <c r="BK30" s="48"/>
      <c r="BL30" s="48"/>
      <c r="BM30" s="49"/>
      <c r="BN30" s="48"/>
      <c r="BO30" s="49"/>
      <c r="BP30" s="48"/>
      <c r="BQ30" s="49"/>
      <c r="BR30" s="48"/>
      <c r="BS30" s="49"/>
      <c r="BT30" s="48"/>
      <c r="BU30" s="2"/>
      <c r="BV30" s="3"/>
      <c r="BW30" s="3"/>
      <c r="BX30" s="3"/>
      <c r="BY30" s="3"/>
    </row>
    <row r="31" spans="1:77" ht="41.45" customHeight="1">
      <c r="A31" s="64" t="s">
        <v>270</v>
      </c>
      <c r="C31" s="65"/>
      <c r="D31" s="65" t="s">
        <v>64</v>
      </c>
      <c r="E31" s="66">
        <v>169.72350230414747</v>
      </c>
      <c r="F31" s="68">
        <v>99.94412829798242</v>
      </c>
      <c r="G31" s="100" t="s">
        <v>1007</v>
      </c>
      <c r="H31" s="65"/>
      <c r="I31" s="69" t="s">
        <v>270</v>
      </c>
      <c r="J31" s="70"/>
      <c r="K31" s="70"/>
      <c r="L31" s="69" t="s">
        <v>1110</v>
      </c>
      <c r="M31" s="73">
        <v>19.620175892395242</v>
      </c>
      <c r="N31" s="74">
        <v>3630.583740234375</v>
      </c>
      <c r="O31" s="74">
        <v>9082.08203125</v>
      </c>
      <c r="P31" s="75"/>
      <c r="Q31" s="76"/>
      <c r="R31" s="76"/>
      <c r="S31" s="86"/>
      <c r="T31" s="48">
        <v>1</v>
      </c>
      <c r="U31" s="48">
        <v>0</v>
      </c>
      <c r="V31" s="49">
        <v>0</v>
      </c>
      <c r="W31" s="49">
        <v>0.006211</v>
      </c>
      <c r="X31" s="49">
        <v>0.006807</v>
      </c>
      <c r="Y31" s="49">
        <v>0.341836</v>
      </c>
      <c r="Z31" s="49">
        <v>0</v>
      </c>
      <c r="AA31" s="49">
        <v>0</v>
      </c>
      <c r="AB31" s="71">
        <v>31</v>
      </c>
      <c r="AC31" s="71"/>
      <c r="AD31" s="72"/>
      <c r="AE31" s="78" t="s">
        <v>766</v>
      </c>
      <c r="AF31" s="78">
        <v>341</v>
      </c>
      <c r="AG31" s="78">
        <v>136</v>
      </c>
      <c r="AH31" s="78">
        <v>1066</v>
      </c>
      <c r="AI31" s="78">
        <v>71</v>
      </c>
      <c r="AJ31" s="78"/>
      <c r="AK31" s="78" t="s">
        <v>829</v>
      </c>
      <c r="AL31" s="78" t="s">
        <v>878</v>
      </c>
      <c r="AM31" s="83" t="s">
        <v>909</v>
      </c>
      <c r="AN31" s="78"/>
      <c r="AO31" s="80">
        <v>42307.74181712963</v>
      </c>
      <c r="AP31" s="83" t="s">
        <v>955</v>
      </c>
      <c r="AQ31" s="78" t="b">
        <v>0</v>
      </c>
      <c r="AR31" s="78" t="b">
        <v>0</v>
      </c>
      <c r="AS31" s="78" t="b">
        <v>0</v>
      </c>
      <c r="AT31" s="78"/>
      <c r="AU31" s="78">
        <v>41</v>
      </c>
      <c r="AV31" s="83" t="s">
        <v>984</v>
      </c>
      <c r="AW31" s="78" t="b">
        <v>0</v>
      </c>
      <c r="AX31" s="78" t="s">
        <v>1016</v>
      </c>
      <c r="AY31" s="83" t="s">
        <v>1045</v>
      </c>
      <c r="AZ31" s="78" t="s">
        <v>65</v>
      </c>
      <c r="BA31" s="78" t="str">
        <f>REPLACE(INDEX(GroupVertices[Group],MATCH(Vertices[[#This Row],[Vertex]],GroupVertices[Vertex],0)),1,1,"")</f>
        <v>1</v>
      </c>
      <c r="BB31" s="48"/>
      <c r="BC31" s="48"/>
      <c r="BD31" s="48"/>
      <c r="BE31" s="48"/>
      <c r="BF31" s="48"/>
      <c r="BG31" s="48"/>
      <c r="BH31" s="48"/>
      <c r="BI31" s="48"/>
      <c r="BJ31" s="48"/>
      <c r="BK31" s="48"/>
      <c r="BL31" s="48"/>
      <c r="BM31" s="49"/>
      <c r="BN31" s="48"/>
      <c r="BO31" s="49"/>
      <c r="BP31" s="48"/>
      <c r="BQ31" s="49"/>
      <c r="BR31" s="48"/>
      <c r="BS31" s="49"/>
      <c r="BT31" s="48"/>
      <c r="BU31" s="2"/>
      <c r="BV31" s="3"/>
      <c r="BW31" s="3"/>
      <c r="BX31" s="3"/>
      <c r="BY31" s="3"/>
    </row>
    <row r="32" spans="1:77" ht="41.45" customHeight="1">
      <c r="A32" s="64" t="s">
        <v>231</v>
      </c>
      <c r="C32" s="65"/>
      <c r="D32" s="65" t="s">
        <v>64</v>
      </c>
      <c r="E32" s="66">
        <v>260.68919610855096</v>
      </c>
      <c r="F32" s="68">
        <v>99.28608380755303</v>
      </c>
      <c r="G32" s="100" t="s">
        <v>437</v>
      </c>
      <c r="H32" s="65"/>
      <c r="I32" s="69" t="s">
        <v>231</v>
      </c>
      <c r="J32" s="70"/>
      <c r="K32" s="70"/>
      <c r="L32" s="69" t="s">
        <v>1111</v>
      </c>
      <c r="M32" s="73">
        <v>238.9244697361614</v>
      </c>
      <c r="N32" s="74">
        <v>2342.03369140625</v>
      </c>
      <c r="O32" s="74">
        <v>9026.3994140625</v>
      </c>
      <c r="P32" s="75"/>
      <c r="Q32" s="76"/>
      <c r="R32" s="76"/>
      <c r="S32" s="86"/>
      <c r="T32" s="48">
        <v>1</v>
      </c>
      <c r="U32" s="48">
        <v>5</v>
      </c>
      <c r="V32" s="49">
        <v>48.664286</v>
      </c>
      <c r="W32" s="49">
        <v>0.008333</v>
      </c>
      <c r="X32" s="49">
        <v>0.031117</v>
      </c>
      <c r="Y32" s="49">
        <v>1.157789</v>
      </c>
      <c r="Z32" s="49">
        <v>0.3</v>
      </c>
      <c r="AA32" s="49">
        <v>0.2</v>
      </c>
      <c r="AB32" s="71">
        <v>32</v>
      </c>
      <c r="AC32" s="71"/>
      <c r="AD32" s="72"/>
      <c r="AE32" s="78" t="s">
        <v>767</v>
      </c>
      <c r="AF32" s="78">
        <v>2459</v>
      </c>
      <c r="AG32" s="78">
        <v>1620</v>
      </c>
      <c r="AH32" s="78">
        <v>43544</v>
      </c>
      <c r="AI32" s="78">
        <v>10555</v>
      </c>
      <c r="AJ32" s="78"/>
      <c r="AK32" s="78" t="s">
        <v>830</v>
      </c>
      <c r="AL32" s="78" t="s">
        <v>709</v>
      </c>
      <c r="AM32" s="83" t="s">
        <v>910</v>
      </c>
      <c r="AN32" s="78"/>
      <c r="AO32" s="80">
        <v>39173.16049768519</v>
      </c>
      <c r="AP32" s="83" t="s">
        <v>956</v>
      </c>
      <c r="AQ32" s="78" t="b">
        <v>0</v>
      </c>
      <c r="AR32" s="78" t="b">
        <v>0</v>
      </c>
      <c r="AS32" s="78" t="b">
        <v>1</v>
      </c>
      <c r="AT32" s="78" t="s">
        <v>690</v>
      </c>
      <c r="AU32" s="78">
        <v>143</v>
      </c>
      <c r="AV32" s="83" t="s">
        <v>988</v>
      </c>
      <c r="AW32" s="78" t="b">
        <v>0</v>
      </c>
      <c r="AX32" s="78" t="s">
        <v>1016</v>
      </c>
      <c r="AY32" s="83" t="s">
        <v>1046</v>
      </c>
      <c r="AZ32" s="78" t="s">
        <v>66</v>
      </c>
      <c r="BA32" s="78" t="str">
        <f>REPLACE(INDEX(GroupVertices[Group],MATCH(Vertices[[#This Row],[Vertex]],GroupVertices[Vertex],0)),1,1,"")</f>
        <v>1</v>
      </c>
      <c r="BB32" s="48"/>
      <c r="BC32" s="48"/>
      <c r="BD32" s="48"/>
      <c r="BE32" s="48"/>
      <c r="BF32" s="48" t="s">
        <v>365</v>
      </c>
      <c r="BG32" s="48" t="s">
        <v>365</v>
      </c>
      <c r="BH32" s="121" t="s">
        <v>1547</v>
      </c>
      <c r="BI32" s="121" t="s">
        <v>1577</v>
      </c>
      <c r="BJ32" s="121" t="s">
        <v>1603</v>
      </c>
      <c r="BK32" s="121" t="s">
        <v>1627</v>
      </c>
      <c r="BL32" s="121">
        <v>4</v>
      </c>
      <c r="BM32" s="124">
        <v>8.333333333333334</v>
      </c>
      <c r="BN32" s="121">
        <v>0</v>
      </c>
      <c r="BO32" s="124">
        <v>0</v>
      </c>
      <c r="BP32" s="121">
        <v>0</v>
      </c>
      <c r="BQ32" s="124">
        <v>0</v>
      </c>
      <c r="BR32" s="121">
        <v>44</v>
      </c>
      <c r="BS32" s="124">
        <v>91.66666666666667</v>
      </c>
      <c r="BT32" s="121">
        <v>48</v>
      </c>
      <c r="BU32" s="2"/>
      <c r="BV32" s="3"/>
      <c r="BW32" s="3"/>
      <c r="BX32" s="3"/>
      <c r="BY32" s="3"/>
    </row>
    <row r="33" spans="1:77" ht="41.45" customHeight="1">
      <c r="A33" s="64" t="s">
        <v>250</v>
      </c>
      <c r="C33" s="65"/>
      <c r="D33" s="65" t="s">
        <v>64</v>
      </c>
      <c r="E33" s="66">
        <v>369.860288201302</v>
      </c>
      <c r="F33" s="68">
        <v>98.49634173379647</v>
      </c>
      <c r="G33" s="100" t="s">
        <v>453</v>
      </c>
      <c r="H33" s="65"/>
      <c r="I33" s="69" t="s">
        <v>250</v>
      </c>
      <c r="J33" s="70"/>
      <c r="K33" s="70"/>
      <c r="L33" s="69" t="s">
        <v>1112</v>
      </c>
      <c r="M33" s="73">
        <v>502.1191781834306</v>
      </c>
      <c r="N33" s="74">
        <v>7238.97998046875</v>
      </c>
      <c r="O33" s="74">
        <v>6625.3916015625</v>
      </c>
      <c r="P33" s="75"/>
      <c r="Q33" s="76"/>
      <c r="R33" s="76"/>
      <c r="S33" s="86"/>
      <c r="T33" s="48">
        <v>5</v>
      </c>
      <c r="U33" s="48">
        <v>3</v>
      </c>
      <c r="V33" s="49">
        <v>26.833333</v>
      </c>
      <c r="W33" s="49">
        <v>0.00813</v>
      </c>
      <c r="X33" s="49">
        <v>0.029416</v>
      </c>
      <c r="Y33" s="49">
        <v>1.422228</v>
      </c>
      <c r="Z33" s="49">
        <v>0.26666666666666666</v>
      </c>
      <c r="AA33" s="49">
        <v>0.3333333333333333</v>
      </c>
      <c r="AB33" s="71">
        <v>33</v>
      </c>
      <c r="AC33" s="71"/>
      <c r="AD33" s="72"/>
      <c r="AE33" s="78" t="s">
        <v>768</v>
      </c>
      <c r="AF33" s="78">
        <v>1093</v>
      </c>
      <c r="AG33" s="78">
        <v>3401</v>
      </c>
      <c r="AH33" s="78">
        <v>5719</v>
      </c>
      <c r="AI33" s="78">
        <v>1273</v>
      </c>
      <c r="AJ33" s="78"/>
      <c r="AK33" s="78" t="s">
        <v>831</v>
      </c>
      <c r="AL33" s="78" t="s">
        <v>877</v>
      </c>
      <c r="AM33" s="83" t="s">
        <v>911</v>
      </c>
      <c r="AN33" s="78"/>
      <c r="AO33" s="80">
        <v>41040.82795138889</v>
      </c>
      <c r="AP33" s="83" t="s">
        <v>957</v>
      </c>
      <c r="AQ33" s="78" t="b">
        <v>0</v>
      </c>
      <c r="AR33" s="78" t="b">
        <v>0</v>
      </c>
      <c r="AS33" s="78" t="b">
        <v>1</v>
      </c>
      <c r="AT33" s="78" t="s">
        <v>690</v>
      </c>
      <c r="AU33" s="78">
        <v>129</v>
      </c>
      <c r="AV33" s="83" t="s">
        <v>986</v>
      </c>
      <c r="AW33" s="78" t="b">
        <v>0</v>
      </c>
      <c r="AX33" s="78" t="s">
        <v>1016</v>
      </c>
      <c r="AY33" s="83" t="s">
        <v>1047</v>
      </c>
      <c r="AZ33" s="78" t="s">
        <v>66</v>
      </c>
      <c r="BA33" s="78" t="str">
        <f>REPLACE(INDEX(GroupVertices[Group],MATCH(Vertices[[#This Row],[Vertex]],GroupVertices[Vertex],0)),1,1,"")</f>
        <v>6</v>
      </c>
      <c r="BB33" s="48"/>
      <c r="BC33" s="48"/>
      <c r="BD33" s="48"/>
      <c r="BE33" s="48"/>
      <c r="BF33" s="48"/>
      <c r="BG33" s="48"/>
      <c r="BH33" s="121" t="s">
        <v>1548</v>
      </c>
      <c r="BI33" s="121" t="s">
        <v>1578</v>
      </c>
      <c r="BJ33" s="121" t="s">
        <v>1604</v>
      </c>
      <c r="BK33" s="121" t="s">
        <v>1604</v>
      </c>
      <c r="BL33" s="121">
        <v>2</v>
      </c>
      <c r="BM33" s="124">
        <v>4.761904761904762</v>
      </c>
      <c r="BN33" s="121">
        <v>0</v>
      </c>
      <c r="BO33" s="124">
        <v>0</v>
      </c>
      <c r="BP33" s="121">
        <v>0</v>
      </c>
      <c r="BQ33" s="124">
        <v>0</v>
      </c>
      <c r="BR33" s="121">
        <v>40</v>
      </c>
      <c r="BS33" s="124">
        <v>95.23809523809524</v>
      </c>
      <c r="BT33" s="121">
        <v>42</v>
      </c>
      <c r="BU33" s="2"/>
      <c r="BV33" s="3"/>
      <c r="BW33" s="3"/>
      <c r="BX33" s="3"/>
      <c r="BY33" s="3"/>
    </row>
    <row r="34" spans="1:77" ht="41.45" customHeight="1">
      <c r="A34" s="64" t="s">
        <v>232</v>
      </c>
      <c r="C34" s="65"/>
      <c r="D34" s="65" t="s">
        <v>64</v>
      </c>
      <c r="E34" s="66">
        <v>211.896276790286</v>
      </c>
      <c r="F34" s="68">
        <v>99.63905106791812</v>
      </c>
      <c r="G34" s="100" t="s">
        <v>438</v>
      </c>
      <c r="H34" s="65"/>
      <c r="I34" s="69" t="s">
        <v>232</v>
      </c>
      <c r="J34" s="70"/>
      <c r="K34" s="70"/>
      <c r="L34" s="69" t="s">
        <v>1113</v>
      </c>
      <c r="M34" s="73">
        <v>121.29224743182323</v>
      </c>
      <c r="N34" s="74">
        <v>7245.50244140625</v>
      </c>
      <c r="O34" s="74">
        <v>8131.92822265625</v>
      </c>
      <c r="P34" s="75"/>
      <c r="Q34" s="76"/>
      <c r="R34" s="76"/>
      <c r="S34" s="86"/>
      <c r="T34" s="48">
        <v>1</v>
      </c>
      <c r="U34" s="48">
        <v>8</v>
      </c>
      <c r="V34" s="49">
        <v>91.15</v>
      </c>
      <c r="W34" s="49">
        <v>0.008333</v>
      </c>
      <c r="X34" s="49">
        <v>0.041385</v>
      </c>
      <c r="Y34" s="49">
        <v>1.777719</v>
      </c>
      <c r="Z34" s="49">
        <v>0.2857142857142857</v>
      </c>
      <c r="AA34" s="49">
        <v>0.125</v>
      </c>
      <c r="AB34" s="71">
        <v>34</v>
      </c>
      <c r="AC34" s="71"/>
      <c r="AD34" s="72"/>
      <c r="AE34" s="78" t="s">
        <v>769</v>
      </c>
      <c r="AF34" s="78">
        <v>1865</v>
      </c>
      <c r="AG34" s="78">
        <v>824</v>
      </c>
      <c r="AH34" s="78">
        <v>2831</v>
      </c>
      <c r="AI34" s="78">
        <v>3547</v>
      </c>
      <c r="AJ34" s="78"/>
      <c r="AK34" s="78" t="s">
        <v>832</v>
      </c>
      <c r="AL34" s="78"/>
      <c r="AM34" s="78"/>
      <c r="AN34" s="78"/>
      <c r="AO34" s="80">
        <v>41214.233877314815</v>
      </c>
      <c r="AP34" s="83" t="s">
        <v>958</v>
      </c>
      <c r="AQ34" s="78" t="b">
        <v>1</v>
      </c>
      <c r="AR34" s="78" t="b">
        <v>0</v>
      </c>
      <c r="AS34" s="78" t="b">
        <v>1</v>
      </c>
      <c r="AT34" s="78" t="s">
        <v>690</v>
      </c>
      <c r="AU34" s="78">
        <v>19</v>
      </c>
      <c r="AV34" s="83" t="s">
        <v>984</v>
      </c>
      <c r="AW34" s="78" t="b">
        <v>0</v>
      </c>
      <c r="AX34" s="78" t="s">
        <v>1016</v>
      </c>
      <c r="AY34" s="83" t="s">
        <v>1048</v>
      </c>
      <c r="AZ34" s="78" t="s">
        <v>66</v>
      </c>
      <c r="BA34" s="78" t="str">
        <f>REPLACE(INDEX(GroupVertices[Group],MATCH(Vertices[[#This Row],[Vertex]],GroupVertices[Vertex],0)),1,1,"")</f>
        <v>6</v>
      </c>
      <c r="BB34" s="48"/>
      <c r="BC34" s="48"/>
      <c r="BD34" s="48"/>
      <c r="BE34" s="48"/>
      <c r="BF34" s="48" t="s">
        <v>1519</v>
      </c>
      <c r="BG34" s="48" t="s">
        <v>1525</v>
      </c>
      <c r="BH34" s="121" t="s">
        <v>1549</v>
      </c>
      <c r="BI34" s="121" t="s">
        <v>1579</v>
      </c>
      <c r="BJ34" s="121" t="s">
        <v>1605</v>
      </c>
      <c r="BK34" s="121" t="s">
        <v>1605</v>
      </c>
      <c r="BL34" s="121">
        <v>3</v>
      </c>
      <c r="BM34" s="124">
        <v>2.7777777777777777</v>
      </c>
      <c r="BN34" s="121">
        <v>3</v>
      </c>
      <c r="BO34" s="124">
        <v>2.7777777777777777</v>
      </c>
      <c r="BP34" s="121">
        <v>0</v>
      </c>
      <c r="BQ34" s="124">
        <v>0</v>
      </c>
      <c r="BR34" s="121">
        <v>102</v>
      </c>
      <c r="BS34" s="124">
        <v>94.44444444444444</v>
      </c>
      <c r="BT34" s="121">
        <v>108</v>
      </c>
      <c r="BU34" s="2"/>
      <c r="BV34" s="3"/>
      <c r="BW34" s="3"/>
      <c r="BX34" s="3"/>
      <c r="BY34" s="3"/>
    </row>
    <row r="35" spans="1:77" ht="41.45" customHeight="1">
      <c r="A35" s="64" t="s">
        <v>248</v>
      </c>
      <c r="C35" s="65"/>
      <c r="D35" s="65" t="s">
        <v>64</v>
      </c>
      <c r="E35" s="66">
        <v>187.43851949381903</v>
      </c>
      <c r="F35" s="68">
        <v>99.81597812430715</v>
      </c>
      <c r="G35" s="100" t="s">
        <v>451</v>
      </c>
      <c r="H35" s="65"/>
      <c r="I35" s="69" t="s">
        <v>248</v>
      </c>
      <c r="J35" s="70"/>
      <c r="K35" s="70"/>
      <c r="L35" s="69" t="s">
        <v>1114</v>
      </c>
      <c r="M35" s="73">
        <v>62.328357105904956</v>
      </c>
      <c r="N35" s="74">
        <v>5569.7822265625</v>
      </c>
      <c r="O35" s="74">
        <v>8374.9912109375</v>
      </c>
      <c r="P35" s="75"/>
      <c r="Q35" s="76"/>
      <c r="R35" s="76"/>
      <c r="S35" s="86"/>
      <c r="T35" s="48">
        <v>7</v>
      </c>
      <c r="U35" s="48">
        <v>1</v>
      </c>
      <c r="V35" s="49">
        <v>243.645238</v>
      </c>
      <c r="W35" s="49">
        <v>0.00885</v>
      </c>
      <c r="X35" s="49">
        <v>0.032246</v>
      </c>
      <c r="Y35" s="49">
        <v>1.906544</v>
      </c>
      <c r="Z35" s="49">
        <v>0.16071428571428573</v>
      </c>
      <c r="AA35" s="49">
        <v>0</v>
      </c>
      <c r="AB35" s="71">
        <v>35</v>
      </c>
      <c r="AC35" s="71"/>
      <c r="AD35" s="72"/>
      <c r="AE35" s="78" t="s">
        <v>770</v>
      </c>
      <c r="AF35" s="78">
        <v>602</v>
      </c>
      <c r="AG35" s="78">
        <v>425</v>
      </c>
      <c r="AH35" s="78">
        <v>859</v>
      </c>
      <c r="AI35" s="78">
        <v>982</v>
      </c>
      <c r="AJ35" s="78"/>
      <c r="AK35" s="78" t="s">
        <v>833</v>
      </c>
      <c r="AL35" s="78" t="s">
        <v>709</v>
      </c>
      <c r="AM35" s="83" t="s">
        <v>912</v>
      </c>
      <c r="AN35" s="78"/>
      <c r="AO35" s="80">
        <v>39839.76274305556</v>
      </c>
      <c r="AP35" s="83" t="s">
        <v>959</v>
      </c>
      <c r="AQ35" s="78" t="b">
        <v>0</v>
      </c>
      <c r="AR35" s="78" t="b">
        <v>0</v>
      </c>
      <c r="AS35" s="78" t="b">
        <v>0</v>
      </c>
      <c r="AT35" s="78" t="s">
        <v>690</v>
      </c>
      <c r="AU35" s="78">
        <v>10</v>
      </c>
      <c r="AV35" s="83" t="s">
        <v>989</v>
      </c>
      <c r="AW35" s="78" t="b">
        <v>0</v>
      </c>
      <c r="AX35" s="78" t="s">
        <v>1016</v>
      </c>
      <c r="AY35" s="83" t="s">
        <v>1049</v>
      </c>
      <c r="AZ35" s="78" t="s">
        <v>66</v>
      </c>
      <c r="BA35" s="78" t="str">
        <f>REPLACE(INDEX(GroupVertices[Group],MATCH(Vertices[[#This Row],[Vertex]],GroupVertices[Vertex],0)),1,1,"")</f>
        <v>4</v>
      </c>
      <c r="BB35" s="48" t="s">
        <v>359</v>
      </c>
      <c r="BC35" s="48" t="s">
        <v>359</v>
      </c>
      <c r="BD35" s="48" t="s">
        <v>364</v>
      </c>
      <c r="BE35" s="48" t="s">
        <v>364</v>
      </c>
      <c r="BF35" s="48" t="s">
        <v>376</v>
      </c>
      <c r="BG35" s="48" t="s">
        <v>376</v>
      </c>
      <c r="BH35" s="121" t="s">
        <v>1550</v>
      </c>
      <c r="BI35" s="121" t="s">
        <v>1550</v>
      </c>
      <c r="BJ35" s="121" t="s">
        <v>1606</v>
      </c>
      <c r="BK35" s="121" t="s">
        <v>1606</v>
      </c>
      <c r="BL35" s="121">
        <v>2</v>
      </c>
      <c r="BM35" s="124">
        <v>4.761904761904762</v>
      </c>
      <c r="BN35" s="121">
        <v>1</v>
      </c>
      <c r="BO35" s="124">
        <v>2.380952380952381</v>
      </c>
      <c r="BP35" s="121">
        <v>0</v>
      </c>
      <c r="BQ35" s="124">
        <v>0</v>
      </c>
      <c r="BR35" s="121">
        <v>39</v>
      </c>
      <c r="BS35" s="124">
        <v>92.85714285714286</v>
      </c>
      <c r="BT35" s="121">
        <v>42</v>
      </c>
      <c r="BU35" s="2"/>
      <c r="BV35" s="3"/>
      <c r="BW35" s="3"/>
      <c r="BX35" s="3"/>
      <c r="BY35" s="3"/>
    </row>
    <row r="36" spans="1:77" ht="41.45" customHeight="1">
      <c r="A36" s="64" t="s">
        <v>252</v>
      </c>
      <c r="C36" s="65"/>
      <c r="D36" s="65" t="s">
        <v>64</v>
      </c>
      <c r="E36" s="66">
        <v>297.71296905859117</v>
      </c>
      <c r="F36" s="68">
        <v>99.01825437883379</v>
      </c>
      <c r="G36" s="100" t="s">
        <v>454</v>
      </c>
      <c r="H36" s="65"/>
      <c r="I36" s="69" t="s">
        <v>252</v>
      </c>
      <c r="J36" s="70"/>
      <c r="K36" s="70"/>
      <c r="L36" s="69" t="s">
        <v>1115</v>
      </c>
      <c r="M36" s="73">
        <v>328.18309068065923</v>
      </c>
      <c r="N36" s="74">
        <v>3020.791748046875</v>
      </c>
      <c r="O36" s="74">
        <v>5915.0087890625</v>
      </c>
      <c r="P36" s="75"/>
      <c r="Q36" s="76"/>
      <c r="R36" s="76"/>
      <c r="S36" s="86"/>
      <c r="T36" s="48">
        <v>2</v>
      </c>
      <c r="U36" s="48">
        <v>3</v>
      </c>
      <c r="V36" s="49">
        <v>0</v>
      </c>
      <c r="W36" s="49">
        <v>0.008</v>
      </c>
      <c r="X36" s="49">
        <v>0.031419</v>
      </c>
      <c r="Y36" s="49">
        <v>0.916756</v>
      </c>
      <c r="Z36" s="49">
        <v>0.5833333333333334</v>
      </c>
      <c r="AA36" s="49">
        <v>0.25</v>
      </c>
      <c r="AB36" s="71">
        <v>36</v>
      </c>
      <c r="AC36" s="71"/>
      <c r="AD36" s="72"/>
      <c r="AE36" s="78" t="s">
        <v>771</v>
      </c>
      <c r="AF36" s="78">
        <v>2401</v>
      </c>
      <c r="AG36" s="78">
        <v>2224</v>
      </c>
      <c r="AH36" s="78">
        <v>9718</v>
      </c>
      <c r="AI36" s="78">
        <v>412</v>
      </c>
      <c r="AJ36" s="78"/>
      <c r="AK36" s="78" t="s">
        <v>834</v>
      </c>
      <c r="AL36" s="78" t="s">
        <v>879</v>
      </c>
      <c r="AM36" s="78"/>
      <c r="AN36" s="78"/>
      <c r="AO36" s="80">
        <v>41164.8137037037</v>
      </c>
      <c r="AP36" s="83" t="s">
        <v>960</v>
      </c>
      <c r="AQ36" s="78" t="b">
        <v>1</v>
      </c>
      <c r="AR36" s="78" t="b">
        <v>0</v>
      </c>
      <c r="AS36" s="78" t="b">
        <v>0</v>
      </c>
      <c r="AT36" s="78" t="s">
        <v>690</v>
      </c>
      <c r="AU36" s="78">
        <v>147</v>
      </c>
      <c r="AV36" s="83" t="s">
        <v>984</v>
      </c>
      <c r="AW36" s="78" t="b">
        <v>0</v>
      </c>
      <c r="AX36" s="78" t="s">
        <v>1016</v>
      </c>
      <c r="AY36" s="83" t="s">
        <v>1050</v>
      </c>
      <c r="AZ36" s="78" t="s">
        <v>66</v>
      </c>
      <c r="BA36" s="78" t="str">
        <f>REPLACE(INDEX(GroupVertices[Group],MATCH(Vertices[[#This Row],[Vertex]],GroupVertices[Vertex],0)),1,1,"")</f>
        <v>1</v>
      </c>
      <c r="BB36" s="48"/>
      <c r="BC36" s="48"/>
      <c r="BD36" s="48"/>
      <c r="BE36" s="48"/>
      <c r="BF36" s="48"/>
      <c r="BG36" s="48"/>
      <c r="BH36" s="121" t="s">
        <v>1551</v>
      </c>
      <c r="BI36" s="121" t="s">
        <v>1551</v>
      </c>
      <c r="BJ36" s="121" t="s">
        <v>1607</v>
      </c>
      <c r="BK36" s="121" t="s">
        <v>1607</v>
      </c>
      <c r="BL36" s="121">
        <v>3</v>
      </c>
      <c r="BM36" s="124">
        <v>7.894736842105263</v>
      </c>
      <c r="BN36" s="121">
        <v>1</v>
      </c>
      <c r="BO36" s="124">
        <v>2.6315789473684212</v>
      </c>
      <c r="BP36" s="121">
        <v>0</v>
      </c>
      <c r="BQ36" s="124">
        <v>0</v>
      </c>
      <c r="BR36" s="121">
        <v>34</v>
      </c>
      <c r="BS36" s="124">
        <v>89.47368421052632</v>
      </c>
      <c r="BT36" s="121">
        <v>38</v>
      </c>
      <c r="BU36" s="2"/>
      <c r="BV36" s="3"/>
      <c r="BW36" s="3"/>
      <c r="BX36" s="3"/>
      <c r="BY36" s="3"/>
    </row>
    <row r="37" spans="1:77" ht="41.45" customHeight="1">
      <c r="A37" s="64" t="s">
        <v>233</v>
      </c>
      <c r="C37" s="65"/>
      <c r="D37" s="65" t="s">
        <v>64</v>
      </c>
      <c r="E37" s="66">
        <v>266.3285787433253</v>
      </c>
      <c r="F37" s="68">
        <v>99.24528859655605</v>
      </c>
      <c r="G37" s="100" t="s">
        <v>439</v>
      </c>
      <c r="H37" s="65"/>
      <c r="I37" s="69" t="s">
        <v>233</v>
      </c>
      <c r="J37" s="70"/>
      <c r="K37" s="70"/>
      <c r="L37" s="69" t="s">
        <v>1116</v>
      </c>
      <c r="M37" s="73">
        <v>252.5201537210849</v>
      </c>
      <c r="N37" s="74">
        <v>5233.22802734375</v>
      </c>
      <c r="O37" s="74">
        <v>4604.41552734375</v>
      </c>
      <c r="P37" s="75"/>
      <c r="Q37" s="76"/>
      <c r="R37" s="76"/>
      <c r="S37" s="86"/>
      <c r="T37" s="48">
        <v>0</v>
      </c>
      <c r="U37" s="48">
        <v>2</v>
      </c>
      <c r="V37" s="49">
        <v>0</v>
      </c>
      <c r="W37" s="49">
        <v>0.00565</v>
      </c>
      <c r="X37" s="49">
        <v>0.004016</v>
      </c>
      <c r="Y37" s="49">
        <v>0.709472</v>
      </c>
      <c r="Z37" s="49">
        <v>0.5</v>
      </c>
      <c r="AA37" s="49">
        <v>0</v>
      </c>
      <c r="AB37" s="71">
        <v>37</v>
      </c>
      <c r="AC37" s="71"/>
      <c r="AD37" s="72"/>
      <c r="AE37" s="78" t="s">
        <v>772</v>
      </c>
      <c r="AF37" s="78">
        <v>1094</v>
      </c>
      <c r="AG37" s="78">
        <v>1712</v>
      </c>
      <c r="AH37" s="78">
        <v>2513</v>
      </c>
      <c r="AI37" s="78">
        <v>1341</v>
      </c>
      <c r="AJ37" s="78"/>
      <c r="AK37" s="78" t="s">
        <v>835</v>
      </c>
      <c r="AL37" s="78" t="s">
        <v>877</v>
      </c>
      <c r="AM37" s="83" t="s">
        <v>913</v>
      </c>
      <c r="AN37" s="78"/>
      <c r="AO37" s="80">
        <v>40781.69498842592</v>
      </c>
      <c r="AP37" s="78"/>
      <c r="AQ37" s="78" t="b">
        <v>1</v>
      </c>
      <c r="AR37" s="78" t="b">
        <v>0</v>
      </c>
      <c r="AS37" s="78" t="b">
        <v>0</v>
      </c>
      <c r="AT37" s="78" t="s">
        <v>690</v>
      </c>
      <c r="AU37" s="78">
        <v>44</v>
      </c>
      <c r="AV37" s="83" t="s">
        <v>984</v>
      </c>
      <c r="AW37" s="78" t="b">
        <v>0</v>
      </c>
      <c r="AX37" s="78" t="s">
        <v>1016</v>
      </c>
      <c r="AY37" s="83" t="s">
        <v>1051</v>
      </c>
      <c r="AZ37" s="78" t="s">
        <v>66</v>
      </c>
      <c r="BA37" s="78" t="str">
        <f>REPLACE(INDEX(GroupVertices[Group],MATCH(Vertices[[#This Row],[Vertex]],GroupVertices[Vertex],0)),1,1,"")</f>
        <v>3</v>
      </c>
      <c r="BB37" s="48"/>
      <c r="BC37" s="48"/>
      <c r="BD37" s="48"/>
      <c r="BE37" s="48"/>
      <c r="BF37" s="48" t="s">
        <v>365</v>
      </c>
      <c r="BG37" s="48" t="s">
        <v>365</v>
      </c>
      <c r="BH37" s="121" t="s">
        <v>1552</v>
      </c>
      <c r="BI37" s="121" t="s">
        <v>1552</v>
      </c>
      <c r="BJ37" s="121" t="s">
        <v>1608</v>
      </c>
      <c r="BK37" s="121" t="s">
        <v>1608</v>
      </c>
      <c r="BL37" s="121">
        <v>2</v>
      </c>
      <c r="BM37" s="124">
        <v>5.2631578947368425</v>
      </c>
      <c r="BN37" s="121">
        <v>0</v>
      </c>
      <c r="BO37" s="124">
        <v>0</v>
      </c>
      <c r="BP37" s="121">
        <v>0</v>
      </c>
      <c r="BQ37" s="124">
        <v>0</v>
      </c>
      <c r="BR37" s="121">
        <v>36</v>
      </c>
      <c r="BS37" s="124">
        <v>94.73684210526316</v>
      </c>
      <c r="BT37" s="121">
        <v>38</v>
      </c>
      <c r="BU37" s="2"/>
      <c r="BV37" s="3"/>
      <c r="BW37" s="3"/>
      <c r="BX37" s="3"/>
      <c r="BY37" s="3"/>
    </row>
    <row r="38" spans="1:77" ht="41.45" customHeight="1">
      <c r="A38" s="64" t="s">
        <v>245</v>
      </c>
      <c r="C38" s="65"/>
      <c r="D38" s="65" t="s">
        <v>64</v>
      </c>
      <c r="E38" s="66">
        <v>173.21746763221418</v>
      </c>
      <c r="F38" s="68">
        <v>99.91885300421255</v>
      </c>
      <c r="G38" s="100" t="s">
        <v>448</v>
      </c>
      <c r="H38" s="65"/>
      <c r="I38" s="69" t="s">
        <v>245</v>
      </c>
      <c r="J38" s="70"/>
      <c r="K38" s="70"/>
      <c r="L38" s="69" t="s">
        <v>1117</v>
      </c>
      <c r="M38" s="73">
        <v>28.04358879609785</v>
      </c>
      <c r="N38" s="74">
        <v>5535.39306640625</v>
      </c>
      <c r="O38" s="74">
        <v>2644.96923828125</v>
      </c>
      <c r="P38" s="75"/>
      <c r="Q38" s="76"/>
      <c r="R38" s="76"/>
      <c r="S38" s="86"/>
      <c r="T38" s="48">
        <v>4</v>
      </c>
      <c r="U38" s="48">
        <v>3</v>
      </c>
      <c r="V38" s="49">
        <v>263</v>
      </c>
      <c r="W38" s="49">
        <v>0.007937</v>
      </c>
      <c r="X38" s="49">
        <v>0.017539</v>
      </c>
      <c r="Y38" s="49">
        <v>1.941551</v>
      </c>
      <c r="Z38" s="49">
        <v>0.1</v>
      </c>
      <c r="AA38" s="49">
        <v>0</v>
      </c>
      <c r="AB38" s="71">
        <v>38</v>
      </c>
      <c r="AC38" s="71"/>
      <c r="AD38" s="72"/>
      <c r="AE38" s="78" t="s">
        <v>773</v>
      </c>
      <c r="AF38" s="78">
        <v>287</v>
      </c>
      <c r="AG38" s="78">
        <v>193</v>
      </c>
      <c r="AH38" s="78">
        <v>250</v>
      </c>
      <c r="AI38" s="78">
        <v>881</v>
      </c>
      <c r="AJ38" s="78"/>
      <c r="AK38" s="78" t="s">
        <v>836</v>
      </c>
      <c r="AL38" s="78" t="s">
        <v>709</v>
      </c>
      <c r="AM38" s="78"/>
      <c r="AN38" s="78"/>
      <c r="AO38" s="80">
        <v>42623.91947916667</v>
      </c>
      <c r="AP38" s="83" t="s">
        <v>961</v>
      </c>
      <c r="AQ38" s="78" t="b">
        <v>1</v>
      </c>
      <c r="AR38" s="78" t="b">
        <v>0</v>
      </c>
      <c r="AS38" s="78" t="b">
        <v>0</v>
      </c>
      <c r="AT38" s="78" t="s">
        <v>690</v>
      </c>
      <c r="AU38" s="78">
        <v>2</v>
      </c>
      <c r="AV38" s="78"/>
      <c r="AW38" s="78" t="b">
        <v>0</v>
      </c>
      <c r="AX38" s="78" t="s">
        <v>1016</v>
      </c>
      <c r="AY38" s="83" t="s">
        <v>1052</v>
      </c>
      <c r="AZ38" s="78" t="s">
        <v>66</v>
      </c>
      <c r="BA38" s="78" t="str">
        <f>REPLACE(INDEX(GroupVertices[Group],MATCH(Vertices[[#This Row],[Vertex]],GroupVertices[Vertex],0)),1,1,"")</f>
        <v>3</v>
      </c>
      <c r="BB38" s="48"/>
      <c r="BC38" s="48"/>
      <c r="BD38" s="48"/>
      <c r="BE38" s="48"/>
      <c r="BF38" s="48" t="s">
        <v>1520</v>
      </c>
      <c r="BG38" s="48" t="s">
        <v>1526</v>
      </c>
      <c r="BH38" s="121" t="s">
        <v>1553</v>
      </c>
      <c r="BI38" s="121" t="s">
        <v>1580</v>
      </c>
      <c r="BJ38" s="121" t="s">
        <v>1609</v>
      </c>
      <c r="BK38" s="121" t="s">
        <v>1609</v>
      </c>
      <c r="BL38" s="121">
        <v>2</v>
      </c>
      <c r="BM38" s="124">
        <v>2.73972602739726</v>
      </c>
      <c r="BN38" s="121">
        <v>0</v>
      </c>
      <c r="BO38" s="124">
        <v>0</v>
      </c>
      <c r="BP38" s="121">
        <v>0</v>
      </c>
      <c r="BQ38" s="124">
        <v>0</v>
      </c>
      <c r="BR38" s="121">
        <v>71</v>
      </c>
      <c r="BS38" s="124">
        <v>97.26027397260275</v>
      </c>
      <c r="BT38" s="121">
        <v>73</v>
      </c>
      <c r="BU38" s="2"/>
      <c r="BV38" s="3"/>
      <c r="BW38" s="3"/>
      <c r="BX38" s="3"/>
      <c r="BY38" s="3"/>
    </row>
    <row r="39" spans="1:77" ht="41.45" customHeight="1">
      <c r="A39" s="64" t="s">
        <v>234</v>
      </c>
      <c r="C39" s="65"/>
      <c r="D39" s="65" t="s">
        <v>64</v>
      </c>
      <c r="E39" s="66">
        <v>215.45153975568724</v>
      </c>
      <c r="F39" s="68">
        <v>99.61333234794176</v>
      </c>
      <c r="G39" s="100" t="s">
        <v>440</v>
      </c>
      <c r="H39" s="65"/>
      <c r="I39" s="69" t="s">
        <v>234</v>
      </c>
      <c r="J39" s="70"/>
      <c r="K39" s="70"/>
      <c r="L39" s="69" t="s">
        <v>1118</v>
      </c>
      <c r="M39" s="73">
        <v>129.863439509275</v>
      </c>
      <c r="N39" s="74">
        <v>5070.662109375</v>
      </c>
      <c r="O39" s="74">
        <v>9612.15625</v>
      </c>
      <c r="P39" s="75"/>
      <c r="Q39" s="76"/>
      <c r="R39" s="76"/>
      <c r="S39" s="86"/>
      <c r="T39" s="48">
        <v>0</v>
      </c>
      <c r="U39" s="48">
        <v>2</v>
      </c>
      <c r="V39" s="49">
        <v>0</v>
      </c>
      <c r="W39" s="49">
        <v>0.006135</v>
      </c>
      <c r="X39" s="49">
        <v>0.007515</v>
      </c>
      <c r="Y39" s="49">
        <v>0.567009</v>
      </c>
      <c r="Z39" s="49">
        <v>0.5</v>
      </c>
      <c r="AA39" s="49">
        <v>0</v>
      </c>
      <c r="AB39" s="71">
        <v>39</v>
      </c>
      <c r="AC39" s="71"/>
      <c r="AD39" s="72"/>
      <c r="AE39" s="78" t="s">
        <v>774</v>
      </c>
      <c r="AF39" s="78">
        <v>874</v>
      </c>
      <c r="AG39" s="78">
        <v>882</v>
      </c>
      <c r="AH39" s="78">
        <v>1994</v>
      </c>
      <c r="AI39" s="78">
        <v>2732</v>
      </c>
      <c r="AJ39" s="78"/>
      <c r="AK39" s="78" t="s">
        <v>837</v>
      </c>
      <c r="AL39" s="78" t="s">
        <v>880</v>
      </c>
      <c r="AM39" s="78"/>
      <c r="AN39" s="78"/>
      <c r="AO39" s="80">
        <v>39915.132881944446</v>
      </c>
      <c r="AP39" s="83" t="s">
        <v>962</v>
      </c>
      <c r="AQ39" s="78" t="b">
        <v>1</v>
      </c>
      <c r="AR39" s="78" t="b">
        <v>0</v>
      </c>
      <c r="AS39" s="78" t="b">
        <v>1</v>
      </c>
      <c r="AT39" s="78" t="s">
        <v>690</v>
      </c>
      <c r="AU39" s="78">
        <v>27</v>
      </c>
      <c r="AV39" s="83" t="s">
        <v>984</v>
      </c>
      <c r="AW39" s="78" t="b">
        <v>0</v>
      </c>
      <c r="AX39" s="78" t="s">
        <v>1016</v>
      </c>
      <c r="AY39" s="83" t="s">
        <v>1053</v>
      </c>
      <c r="AZ39" s="78" t="s">
        <v>66</v>
      </c>
      <c r="BA39" s="78" t="str">
        <f>REPLACE(INDEX(GroupVertices[Group],MATCH(Vertices[[#This Row],[Vertex]],GroupVertices[Vertex],0)),1,1,"")</f>
        <v>4</v>
      </c>
      <c r="BB39" s="48"/>
      <c r="BC39" s="48"/>
      <c r="BD39" s="48"/>
      <c r="BE39" s="48"/>
      <c r="BF39" s="48"/>
      <c r="BG39" s="48"/>
      <c r="BH39" s="121" t="s">
        <v>1554</v>
      </c>
      <c r="BI39" s="121" t="s">
        <v>1554</v>
      </c>
      <c r="BJ39" s="121" t="s">
        <v>1610</v>
      </c>
      <c r="BK39" s="121" t="s">
        <v>1610</v>
      </c>
      <c r="BL39" s="121">
        <v>2</v>
      </c>
      <c r="BM39" s="124">
        <v>9.523809523809524</v>
      </c>
      <c r="BN39" s="121">
        <v>0</v>
      </c>
      <c r="BO39" s="124">
        <v>0</v>
      </c>
      <c r="BP39" s="121">
        <v>0</v>
      </c>
      <c r="BQ39" s="124">
        <v>0</v>
      </c>
      <c r="BR39" s="121">
        <v>19</v>
      </c>
      <c r="BS39" s="124">
        <v>90.47619047619048</v>
      </c>
      <c r="BT39" s="121">
        <v>21</v>
      </c>
      <c r="BU39" s="2"/>
      <c r="BV39" s="3"/>
      <c r="BW39" s="3"/>
      <c r="BX39" s="3"/>
      <c r="BY39" s="3"/>
    </row>
    <row r="40" spans="1:77" ht="41.45" customHeight="1">
      <c r="A40" s="64" t="s">
        <v>235</v>
      </c>
      <c r="C40" s="65"/>
      <c r="D40" s="65" t="s">
        <v>64</v>
      </c>
      <c r="E40" s="66">
        <v>184.49623290176285</v>
      </c>
      <c r="F40" s="68">
        <v>99.83726258221861</v>
      </c>
      <c r="G40" s="100" t="s">
        <v>441</v>
      </c>
      <c r="H40" s="65"/>
      <c r="I40" s="69" t="s">
        <v>235</v>
      </c>
      <c r="J40" s="70"/>
      <c r="K40" s="70"/>
      <c r="L40" s="69" t="s">
        <v>1119</v>
      </c>
      <c r="M40" s="73">
        <v>55.234956765944865</v>
      </c>
      <c r="N40" s="74">
        <v>5881.900390625</v>
      </c>
      <c r="O40" s="74">
        <v>369.551025390625</v>
      </c>
      <c r="P40" s="75"/>
      <c r="Q40" s="76"/>
      <c r="R40" s="76"/>
      <c r="S40" s="86"/>
      <c r="T40" s="48">
        <v>0</v>
      </c>
      <c r="U40" s="48">
        <v>1</v>
      </c>
      <c r="V40" s="49">
        <v>0</v>
      </c>
      <c r="W40" s="49">
        <v>0.005556</v>
      </c>
      <c r="X40" s="49">
        <v>0.002126</v>
      </c>
      <c r="Y40" s="49">
        <v>0.425053</v>
      </c>
      <c r="Z40" s="49">
        <v>0</v>
      </c>
      <c r="AA40" s="49">
        <v>0</v>
      </c>
      <c r="AB40" s="71">
        <v>40</v>
      </c>
      <c r="AC40" s="71"/>
      <c r="AD40" s="72"/>
      <c r="AE40" s="78" t="s">
        <v>775</v>
      </c>
      <c r="AF40" s="78">
        <v>705</v>
      </c>
      <c r="AG40" s="78">
        <v>377</v>
      </c>
      <c r="AH40" s="78">
        <v>471</v>
      </c>
      <c r="AI40" s="78">
        <v>625</v>
      </c>
      <c r="AJ40" s="78"/>
      <c r="AK40" s="78" t="s">
        <v>838</v>
      </c>
      <c r="AL40" s="78"/>
      <c r="AM40" s="78"/>
      <c r="AN40" s="78"/>
      <c r="AO40" s="80">
        <v>40972.735081018516</v>
      </c>
      <c r="AP40" s="78"/>
      <c r="AQ40" s="78" t="b">
        <v>0</v>
      </c>
      <c r="AR40" s="78" t="b">
        <v>0</v>
      </c>
      <c r="AS40" s="78" t="b">
        <v>0</v>
      </c>
      <c r="AT40" s="78" t="s">
        <v>690</v>
      </c>
      <c r="AU40" s="78">
        <v>6</v>
      </c>
      <c r="AV40" s="83" t="s">
        <v>990</v>
      </c>
      <c r="AW40" s="78" t="b">
        <v>0</v>
      </c>
      <c r="AX40" s="78" t="s">
        <v>1016</v>
      </c>
      <c r="AY40" s="83" t="s">
        <v>1054</v>
      </c>
      <c r="AZ40" s="78" t="s">
        <v>66</v>
      </c>
      <c r="BA40" s="78" t="str">
        <f>REPLACE(INDEX(GroupVertices[Group],MATCH(Vertices[[#This Row],[Vertex]],GroupVertices[Vertex],0)),1,1,"")</f>
        <v>3</v>
      </c>
      <c r="BB40" s="48"/>
      <c r="BC40" s="48"/>
      <c r="BD40" s="48"/>
      <c r="BE40" s="48"/>
      <c r="BF40" s="48" t="s">
        <v>365</v>
      </c>
      <c r="BG40" s="48" t="s">
        <v>365</v>
      </c>
      <c r="BH40" s="121" t="s">
        <v>1552</v>
      </c>
      <c r="BI40" s="121" t="s">
        <v>1552</v>
      </c>
      <c r="BJ40" s="121" t="s">
        <v>1608</v>
      </c>
      <c r="BK40" s="121" t="s">
        <v>1608</v>
      </c>
      <c r="BL40" s="121">
        <v>1</v>
      </c>
      <c r="BM40" s="124">
        <v>5.555555555555555</v>
      </c>
      <c r="BN40" s="121">
        <v>0</v>
      </c>
      <c r="BO40" s="124">
        <v>0</v>
      </c>
      <c r="BP40" s="121">
        <v>0</v>
      </c>
      <c r="BQ40" s="124">
        <v>0</v>
      </c>
      <c r="BR40" s="121">
        <v>17</v>
      </c>
      <c r="BS40" s="124">
        <v>94.44444444444444</v>
      </c>
      <c r="BT40" s="121">
        <v>18</v>
      </c>
      <c r="BU40" s="2"/>
      <c r="BV40" s="3"/>
      <c r="BW40" s="3"/>
      <c r="BX40" s="3"/>
      <c r="BY40" s="3"/>
    </row>
    <row r="41" spans="1:77" ht="41.45" customHeight="1">
      <c r="A41" s="64" t="s">
        <v>238</v>
      </c>
      <c r="C41" s="65"/>
      <c r="D41" s="65" t="s">
        <v>64</v>
      </c>
      <c r="E41" s="66">
        <v>223.7267207958452</v>
      </c>
      <c r="F41" s="68">
        <v>99.55346981006578</v>
      </c>
      <c r="G41" s="100" t="s">
        <v>442</v>
      </c>
      <c r="H41" s="65"/>
      <c r="I41" s="69" t="s">
        <v>238</v>
      </c>
      <c r="J41" s="70"/>
      <c r="K41" s="70"/>
      <c r="L41" s="69" t="s">
        <v>1120</v>
      </c>
      <c r="M41" s="73">
        <v>149.81362796541276</v>
      </c>
      <c r="N41" s="74">
        <v>8830.5576171875</v>
      </c>
      <c r="O41" s="74">
        <v>3604.121826171875</v>
      </c>
      <c r="P41" s="75"/>
      <c r="Q41" s="76"/>
      <c r="R41" s="76"/>
      <c r="S41" s="86"/>
      <c r="T41" s="48">
        <v>1</v>
      </c>
      <c r="U41" s="48">
        <v>3</v>
      </c>
      <c r="V41" s="49">
        <v>150.866667</v>
      </c>
      <c r="W41" s="49">
        <v>0.008065</v>
      </c>
      <c r="X41" s="49">
        <v>0.018686</v>
      </c>
      <c r="Y41" s="49">
        <v>1.036239</v>
      </c>
      <c r="Z41" s="49">
        <v>0.16666666666666666</v>
      </c>
      <c r="AA41" s="49">
        <v>0</v>
      </c>
      <c r="AB41" s="71">
        <v>41</v>
      </c>
      <c r="AC41" s="71"/>
      <c r="AD41" s="72"/>
      <c r="AE41" s="78" t="s">
        <v>776</v>
      </c>
      <c r="AF41" s="78">
        <v>1837</v>
      </c>
      <c r="AG41" s="78">
        <v>1017</v>
      </c>
      <c r="AH41" s="78">
        <v>1835</v>
      </c>
      <c r="AI41" s="78">
        <v>2533</v>
      </c>
      <c r="AJ41" s="78"/>
      <c r="AK41" s="78" t="s">
        <v>839</v>
      </c>
      <c r="AL41" s="78" t="s">
        <v>881</v>
      </c>
      <c r="AM41" s="78"/>
      <c r="AN41" s="78"/>
      <c r="AO41" s="80">
        <v>40838.91479166667</v>
      </c>
      <c r="AP41" s="83" t="s">
        <v>963</v>
      </c>
      <c r="AQ41" s="78" t="b">
        <v>0</v>
      </c>
      <c r="AR41" s="78" t="b">
        <v>0</v>
      </c>
      <c r="AS41" s="78" t="b">
        <v>0</v>
      </c>
      <c r="AT41" s="78" t="s">
        <v>690</v>
      </c>
      <c r="AU41" s="78">
        <v>29</v>
      </c>
      <c r="AV41" s="83" t="s">
        <v>991</v>
      </c>
      <c r="AW41" s="78" t="b">
        <v>0</v>
      </c>
      <c r="AX41" s="78" t="s">
        <v>1016</v>
      </c>
      <c r="AY41" s="83" t="s">
        <v>1055</v>
      </c>
      <c r="AZ41" s="78" t="s">
        <v>66</v>
      </c>
      <c r="BA41" s="78" t="str">
        <f>REPLACE(INDEX(GroupVertices[Group],MATCH(Vertices[[#This Row],[Vertex]],GroupVertices[Vertex],0)),1,1,"")</f>
        <v>8</v>
      </c>
      <c r="BB41" s="48" t="s">
        <v>358</v>
      </c>
      <c r="BC41" s="48" t="s">
        <v>358</v>
      </c>
      <c r="BD41" s="48" t="s">
        <v>364</v>
      </c>
      <c r="BE41" s="48" t="s">
        <v>364</v>
      </c>
      <c r="BF41" s="48" t="s">
        <v>365</v>
      </c>
      <c r="BG41" s="48" t="s">
        <v>365</v>
      </c>
      <c r="BH41" s="121" t="s">
        <v>1555</v>
      </c>
      <c r="BI41" s="121" t="s">
        <v>1555</v>
      </c>
      <c r="BJ41" s="121" t="s">
        <v>1611</v>
      </c>
      <c r="BK41" s="121" t="s">
        <v>1611</v>
      </c>
      <c r="BL41" s="121">
        <v>4</v>
      </c>
      <c r="BM41" s="124">
        <v>11.764705882352942</v>
      </c>
      <c r="BN41" s="121">
        <v>0</v>
      </c>
      <c r="BO41" s="124">
        <v>0</v>
      </c>
      <c r="BP41" s="121">
        <v>0</v>
      </c>
      <c r="BQ41" s="124">
        <v>0</v>
      </c>
      <c r="BR41" s="121">
        <v>30</v>
      </c>
      <c r="BS41" s="124">
        <v>88.23529411764706</v>
      </c>
      <c r="BT41" s="121">
        <v>34</v>
      </c>
      <c r="BU41" s="2"/>
      <c r="BV41" s="3"/>
      <c r="BW41" s="3"/>
      <c r="BX41" s="3"/>
      <c r="BY41" s="3"/>
    </row>
    <row r="42" spans="1:77" ht="41.45" customHeight="1">
      <c r="A42" s="64" t="s">
        <v>240</v>
      </c>
      <c r="C42" s="65"/>
      <c r="D42" s="65" t="s">
        <v>64</v>
      </c>
      <c r="E42" s="66">
        <v>171.50113378684807</v>
      </c>
      <c r="F42" s="68">
        <v>99.93126893799423</v>
      </c>
      <c r="G42" s="100" t="s">
        <v>1008</v>
      </c>
      <c r="H42" s="65"/>
      <c r="I42" s="69" t="s">
        <v>240</v>
      </c>
      <c r="J42" s="70"/>
      <c r="K42" s="70"/>
      <c r="L42" s="69" t="s">
        <v>1121</v>
      </c>
      <c r="M42" s="73">
        <v>23.90577193112113</v>
      </c>
      <c r="N42" s="74">
        <v>1101.0723876953125</v>
      </c>
      <c r="O42" s="74">
        <v>4148.8740234375</v>
      </c>
      <c r="P42" s="75"/>
      <c r="Q42" s="76"/>
      <c r="R42" s="76"/>
      <c r="S42" s="86"/>
      <c r="T42" s="48">
        <v>2</v>
      </c>
      <c r="U42" s="48">
        <v>4</v>
      </c>
      <c r="V42" s="49">
        <v>3.333333</v>
      </c>
      <c r="W42" s="49">
        <v>0.007813</v>
      </c>
      <c r="X42" s="49">
        <v>0.023234</v>
      </c>
      <c r="Y42" s="49">
        <v>0.996994</v>
      </c>
      <c r="Z42" s="49">
        <v>0.3333333333333333</v>
      </c>
      <c r="AA42" s="49">
        <v>0.3333333333333333</v>
      </c>
      <c r="AB42" s="71">
        <v>42</v>
      </c>
      <c r="AC42" s="71"/>
      <c r="AD42" s="72"/>
      <c r="AE42" s="78" t="s">
        <v>777</v>
      </c>
      <c r="AF42" s="78">
        <v>219</v>
      </c>
      <c r="AG42" s="78">
        <v>165</v>
      </c>
      <c r="AH42" s="78">
        <v>571</v>
      </c>
      <c r="AI42" s="78">
        <v>1189</v>
      </c>
      <c r="AJ42" s="78"/>
      <c r="AK42" s="78" t="s">
        <v>840</v>
      </c>
      <c r="AL42" s="78" t="s">
        <v>709</v>
      </c>
      <c r="AM42" s="83" t="s">
        <v>914</v>
      </c>
      <c r="AN42" s="78"/>
      <c r="AO42" s="80">
        <v>41836.82579861111</v>
      </c>
      <c r="AP42" s="83" t="s">
        <v>964</v>
      </c>
      <c r="AQ42" s="78" t="b">
        <v>0</v>
      </c>
      <c r="AR42" s="78" t="b">
        <v>0</v>
      </c>
      <c r="AS42" s="78" t="b">
        <v>0</v>
      </c>
      <c r="AT42" s="78" t="s">
        <v>690</v>
      </c>
      <c r="AU42" s="78">
        <v>2</v>
      </c>
      <c r="AV42" s="83" t="s">
        <v>984</v>
      </c>
      <c r="AW42" s="78" t="b">
        <v>0</v>
      </c>
      <c r="AX42" s="78" t="s">
        <v>1016</v>
      </c>
      <c r="AY42" s="83" t="s">
        <v>1056</v>
      </c>
      <c r="AZ42" s="78" t="s">
        <v>66</v>
      </c>
      <c r="BA42" s="78" t="str">
        <f>REPLACE(INDEX(GroupVertices[Group],MATCH(Vertices[[#This Row],[Vertex]],GroupVertices[Vertex],0)),1,1,"")</f>
        <v>2</v>
      </c>
      <c r="BB42" s="48"/>
      <c r="BC42" s="48"/>
      <c r="BD42" s="48"/>
      <c r="BE42" s="48"/>
      <c r="BF42" s="48" t="s">
        <v>365</v>
      </c>
      <c r="BG42" s="48" t="s">
        <v>365</v>
      </c>
      <c r="BH42" s="121" t="s">
        <v>1556</v>
      </c>
      <c r="BI42" s="121" t="s">
        <v>1556</v>
      </c>
      <c r="BJ42" s="121" t="s">
        <v>1612</v>
      </c>
      <c r="BK42" s="121" t="s">
        <v>1612</v>
      </c>
      <c r="BL42" s="121">
        <v>9</v>
      </c>
      <c r="BM42" s="124">
        <v>10</v>
      </c>
      <c r="BN42" s="121">
        <v>1</v>
      </c>
      <c r="BO42" s="124">
        <v>1.1111111111111112</v>
      </c>
      <c r="BP42" s="121">
        <v>0</v>
      </c>
      <c r="BQ42" s="124">
        <v>0</v>
      </c>
      <c r="BR42" s="121">
        <v>80</v>
      </c>
      <c r="BS42" s="124">
        <v>88.88888888888889</v>
      </c>
      <c r="BT42" s="121">
        <v>90</v>
      </c>
      <c r="BU42" s="2"/>
      <c r="BV42" s="3"/>
      <c r="BW42" s="3"/>
      <c r="BX42" s="3"/>
      <c r="BY42" s="3"/>
    </row>
    <row r="43" spans="1:77" ht="41.45" customHeight="1">
      <c r="A43" s="64" t="s">
        <v>271</v>
      </c>
      <c r="C43" s="65"/>
      <c r="D43" s="65" t="s">
        <v>64</v>
      </c>
      <c r="E43" s="66">
        <v>162.49038109867604</v>
      </c>
      <c r="F43" s="68">
        <v>99.99645259034808</v>
      </c>
      <c r="G43" s="100" t="s">
        <v>432</v>
      </c>
      <c r="H43" s="65"/>
      <c r="I43" s="69" t="s">
        <v>271</v>
      </c>
      <c r="J43" s="70"/>
      <c r="K43" s="70"/>
      <c r="L43" s="69" t="s">
        <v>1122</v>
      </c>
      <c r="M43" s="73">
        <v>2.182233389993349</v>
      </c>
      <c r="N43" s="74">
        <v>571.4208984375</v>
      </c>
      <c r="O43" s="74">
        <v>3595.0908203125</v>
      </c>
      <c r="P43" s="75"/>
      <c r="Q43" s="76"/>
      <c r="R43" s="76"/>
      <c r="S43" s="86"/>
      <c r="T43" s="48">
        <v>2</v>
      </c>
      <c r="U43" s="48">
        <v>0</v>
      </c>
      <c r="V43" s="49">
        <v>0</v>
      </c>
      <c r="W43" s="49">
        <v>0.007463</v>
      </c>
      <c r="X43" s="49">
        <v>0.015337</v>
      </c>
      <c r="Y43" s="49">
        <v>0.569826</v>
      </c>
      <c r="Z43" s="49">
        <v>1</v>
      </c>
      <c r="AA43" s="49">
        <v>0</v>
      </c>
      <c r="AB43" s="71">
        <v>43</v>
      </c>
      <c r="AC43" s="71"/>
      <c r="AD43" s="72"/>
      <c r="AE43" s="78" t="s">
        <v>778</v>
      </c>
      <c r="AF43" s="78">
        <v>23</v>
      </c>
      <c r="AG43" s="78">
        <v>18</v>
      </c>
      <c r="AH43" s="78">
        <v>0</v>
      </c>
      <c r="AI43" s="78">
        <v>13</v>
      </c>
      <c r="AJ43" s="78"/>
      <c r="AK43" s="78" t="s">
        <v>841</v>
      </c>
      <c r="AL43" s="78" t="s">
        <v>709</v>
      </c>
      <c r="AM43" s="78"/>
      <c r="AN43" s="78"/>
      <c r="AO43" s="80">
        <v>43142.11126157407</v>
      </c>
      <c r="AP43" s="78"/>
      <c r="AQ43" s="78" t="b">
        <v>1</v>
      </c>
      <c r="AR43" s="78" t="b">
        <v>1</v>
      </c>
      <c r="AS43" s="78" t="b">
        <v>0</v>
      </c>
      <c r="AT43" s="78"/>
      <c r="AU43" s="78">
        <v>1</v>
      </c>
      <c r="AV43" s="78"/>
      <c r="AW43" s="78" t="b">
        <v>0</v>
      </c>
      <c r="AX43" s="78" t="s">
        <v>1016</v>
      </c>
      <c r="AY43" s="83" t="s">
        <v>1057</v>
      </c>
      <c r="AZ43" s="78" t="s">
        <v>65</v>
      </c>
      <c r="BA43" s="78" t="str">
        <f>REPLACE(INDEX(GroupVertices[Group],MATCH(Vertices[[#This Row],[Vertex]],GroupVertices[Vertex],0)),1,1,"")</f>
        <v>2</v>
      </c>
      <c r="BB43" s="48"/>
      <c r="BC43" s="48"/>
      <c r="BD43" s="48"/>
      <c r="BE43" s="48"/>
      <c r="BF43" s="48"/>
      <c r="BG43" s="48"/>
      <c r="BH43" s="48"/>
      <c r="BI43" s="48"/>
      <c r="BJ43" s="48"/>
      <c r="BK43" s="48"/>
      <c r="BL43" s="48"/>
      <c r="BM43" s="49"/>
      <c r="BN43" s="48"/>
      <c r="BO43" s="49"/>
      <c r="BP43" s="48"/>
      <c r="BQ43" s="49"/>
      <c r="BR43" s="48"/>
      <c r="BS43" s="49"/>
      <c r="BT43" s="48"/>
      <c r="BU43" s="2"/>
      <c r="BV43" s="3"/>
      <c r="BW43" s="3"/>
      <c r="BX43" s="3"/>
      <c r="BY43" s="3"/>
    </row>
    <row r="44" spans="1:77" ht="41.45" customHeight="1">
      <c r="A44" s="64" t="s">
        <v>241</v>
      </c>
      <c r="C44" s="65"/>
      <c r="D44" s="65" t="s">
        <v>64</v>
      </c>
      <c r="E44" s="66">
        <v>173.5239558188867</v>
      </c>
      <c r="F44" s="68">
        <v>99.9166358731801</v>
      </c>
      <c r="G44" s="100" t="s">
        <v>444</v>
      </c>
      <c r="H44" s="65"/>
      <c r="I44" s="69" t="s">
        <v>241</v>
      </c>
      <c r="J44" s="70"/>
      <c r="K44" s="70"/>
      <c r="L44" s="69" t="s">
        <v>1123</v>
      </c>
      <c r="M44" s="73">
        <v>28.782484664843693</v>
      </c>
      <c r="N44" s="74">
        <v>509.77838134765625</v>
      </c>
      <c r="O44" s="74">
        <v>1206.7547607421875</v>
      </c>
      <c r="P44" s="75"/>
      <c r="Q44" s="76"/>
      <c r="R44" s="76"/>
      <c r="S44" s="86"/>
      <c r="T44" s="48">
        <v>1</v>
      </c>
      <c r="U44" s="48">
        <v>1</v>
      </c>
      <c r="V44" s="49">
        <v>0</v>
      </c>
      <c r="W44" s="49">
        <v>0.007407</v>
      </c>
      <c r="X44" s="49">
        <v>0.012521</v>
      </c>
      <c r="Y44" s="49">
        <v>0.357965</v>
      </c>
      <c r="Z44" s="49">
        <v>0</v>
      </c>
      <c r="AA44" s="49">
        <v>1</v>
      </c>
      <c r="AB44" s="71">
        <v>44</v>
      </c>
      <c r="AC44" s="71"/>
      <c r="AD44" s="72"/>
      <c r="AE44" s="78" t="s">
        <v>779</v>
      </c>
      <c r="AF44" s="78">
        <v>169</v>
      </c>
      <c r="AG44" s="78">
        <v>198</v>
      </c>
      <c r="AH44" s="78">
        <v>110</v>
      </c>
      <c r="AI44" s="78">
        <v>223</v>
      </c>
      <c r="AJ44" s="78"/>
      <c r="AK44" s="78" t="s">
        <v>842</v>
      </c>
      <c r="AL44" s="78" t="s">
        <v>709</v>
      </c>
      <c r="AM44" s="83" t="s">
        <v>915</v>
      </c>
      <c r="AN44" s="78"/>
      <c r="AO44" s="80">
        <v>43448.48302083334</v>
      </c>
      <c r="AP44" s="83" t="s">
        <v>965</v>
      </c>
      <c r="AQ44" s="78" t="b">
        <v>0</v>
      </c>
      <c r="AR44" s="78" t="b">
        <v>0</v>
      </c>
      <c r="AS44" s="78" t="b">
        <v>0</v>
      </c>
      <c r="AT44" s="78" t="s">
        <v>690</v>
      </c>
      <c r="AU44" s="78">
        <v>2</v>
      </c>
      <c r="AV44" s="83" t="s">
        <v>984</v>
      </c>
      <c r="AW44" s="78" t="b">
        <v>0</v>
      </c>
      <c r="AX44" s="78" t="s">
        <v>1016</v>
      </c>
      <c r="AY44" s="83" t="s">
        <v>1058</v>
      </c>
      <c r="AZ44" s="78" t="s">
        <v>66</v>
      </c>
      <c r="BA44" s="78" t="str">
        <f>REPLACE(INDEX(GroupVertices[Group],MATCH(Vertices[[#This Row],[Vertex]],GroupVertices[Vertex],0)),1,1,"")</f>
        <v>2</v>
      </c>
      <c r="BB44" s="48"/>
      <c r="BC44" s="48"/>
      <c r="BD44" s="48"/>
      <c r="BE44" s="48"/>
      <c r="BF44" s="48" t="s">
        <v>373</v>
      </c>
      <c r="BG44" s="48" t="s">
        <v>373</v>
      </c>
      <c r="BH44" s="121" t="s">
        <v>1557</v>
      </c>
      <c r="BI44" s="121" t="s">
        <v>1557</v>
      </c>
      <c r="BJ44" s="121" t="s">
        <v>1613</v>
      </c>
      <c r="BK44" s="121" t="s">
        <v>1613</v>
      </c>
      <c r="BL44" s="121">
        <v>2</v>
      </c>
      <c r="BM44" s="124">
        <v>10</v>
      </c>
      <c r="BN44" s="121">
        <v>1</v>
      </c>
      <c r="BO44" s="124">
        <v>5</v>
      </c>
      <c r="BP44" s="121">
        <v>0</v>
      </c>
      <c r="BQ44" s="124">
        <v>0</v>
      </c>
      <c r="BR44" s="121">
        <v>17</v>
      </c>
      <c r="BS44" s="124">
        <v>85</v>
      </c>
      <c r="BT44" s="121">
        <v>20</v>
      </c>
      <c r="BU44" s="2"/>
      <c r="BV44" s="3"/>
      <c r="BW44" s="3"/>
      <c r="BX44" s="3"/>
      <c r="BY44" s="3"/>
    </row>
    <row r="45" spans="1:77" ht="41.45" customHeight="1">
      <c r="A45" s="64" t="s">
        <v>242</v>
      </c>
      <c r="C45" s="65"/>
      <c r="D45" s="65" t="s">
        <v>64</v>
      </c>
      <c r="E45" s="66">
        <v>162.49038109867604</v>
      </c>
      <c r="F45" s="68">
        <v>99.99645259034808</v>
      </c>
      <c r="G45" s="100" t="s">
        <v>445</v>
      </c>
      <c r="H45" s="65"/>
      <c r="I45" s="69" t="s">
        <v>242</v>
      </c>
      <c r="J45" s="70"/>
      <c r="K45" s="70"/>
      <c r="L45" s="69" t="s">
        <v>1124</v>
      </c>
      <c r="M45" s="73">
        <v>2.182233389993349</v>
      </c>
      <c r="N45" s="74">
        <v>9801.2607421875</v>
      </c>
      <c r="O45" s="74">
        <v>4823.046875</v>
      </c>
      <c r="P45" s="75"/>
      <c r="Q45" s="76"/>
      <c r="R45" s="76"/>
      <c r="S45" s="86"/>
      <c r="T45" s="48">
        <v>0</v>
      </c>
      <c r="U45" s="48">
        <v>1</v>
      </c>
      <c r="V45" s="49">
        <v>0</v>
      </c>
      <c r="W45" s="49">
        <v>0.004854</v>
      </c>
      <c r="X45" s="49">
        <v>0.001492</v>
      </c>
      <c r="Y45" s="49">
        <v>0.371259</v>
      </c>
      <c r="Z45" s="49">
        <v>0</v>
      </c>
      <c r="AA45" s="49">
        <v>0</v>
      </c>
      <c r="AB45" s="71">
        <v>45</v>
      </c>
      <c r="AC45" s="71"/>
      <c r="AD45" s="72"/>
      <c r="AE45" s="78" t="s">
        <v>780</v>
      </c>
      <c r="AF45" s="78">
        <v>206</v>
      </c>
      <c r="AG45" s="78">
        <v>18</v>
      </c>
      <c r="AH45" s="78">
        <v>31</v>
      </c>
      <c r="AI45" s="78">
        <v>5</v>
      </c>
      <c r="AJ45" s="78"/>
      <c r="AK45" s="78"/>
      <c r="AL45" s="78"/>
      <c r="AM45" s="78"/>
      <c r="AN45" s="78"/>
      <c r="AO45" s="80">
        <v>40832.25032407408</v>
      </c>
      <c r="AP45" s="78"/>
      <c r="AQ45" s="78" t="b">
        <v>1</v>
      </c>
      <c r="AR45" s="78" t="b">
        <v>0</v>
      </c>
      <c r="AS45" s="78" t="b">
        <v>0</v>
      </c>
      <c r="AT45" s="78" t="s">
        <v>690</v>
      </c>
      <c r="AU45" s="78">
        <v>0</v>
      </c>
      <c r="AV45" s="83" t="s">
        <v>984</v>
      </c>
      <c r="AW45" s="78" t="b">
        <v>0</v>
      </c>
      <c r="AX45" s="78" t="s">
        <v>1016</v>
      </c>
      <c r="AY45" s="83" t="s">
        <v>1059</v>
      </c>
      <c r="AZ45" s="78" t="s">
        <v>66</v>
      </c>
      <c r="BA45" s="78" t="str">
        <f>REPLACE(INDEX(GroupVertices[Group],MATCH(Vertices[[#This Row],[Vertex]],GroupVertices[Vertex],0)),1,1,"")</f>
        <v>8</v>
      </c>
      <c r="BB45" s="48"/>
      <c r="BC45" s="48"/>
      <c r="BD45" s="48"/>
      <c r="BE45" s="48"/>
      <c r="BF45" s="48"/>
      <c r="BG45" s="48"/>
      <c r="BH45" s="121" t="s">
        <v>1558</v>
      </c>
      <c r="BI45" s="121" t="s">
        <v>1558</v>
      </c>
      <c r="BJ45" s="121" t="s">
        <v>1614</v>
      </c>
      <c r="BK45" s="121" t="s">
        <v>1614</v>
      </c>
      <c r="BL45" s="121">
        <v>2</v>
      </c>
      <c r="BM45" s="124">
        <v>8.333333333333334</v>
      </c>
      <c r="BN45" s="121">
        <v>0</v>
      </c>
      <c r="BO45" s="124">
        <v>0</v>
      </c>
      <c r="BP45" s="121">
        <v>0</v>
      </c>
      <c r="BQ45" s="124">
        <v>0</v>
      </c>
      <c r="BR45" s="121">
        <v>22</v>
      </c>
      <c r="BS45" s="124">
        <v>91.66666666666667</v>
      </c>
      <c r="BT45" s="121">
        <v>24</v>
      </c>
      <c r="BU45" s="2"/>
      <c r="BV45" s="3"/>
      <c r="BW45" s="3"/>
      <c r="BX45" s="3"/>
      <c r="BY45" s="3"/>
    </row>
    <row r="46" spans="1:77" ht="41.45" customHeight="1">
      <c r="A46" s="64" t="s">
        <v>249</v>
      </c>
      <c r="C46" s="65"/>
      <c r="D46" s="65" t="s">
        <v>64</v>
      </c>
      <c r="E46" s="66">
        <v>218.70031453441592</v>
      </c>
      <c r="F46" s="68">
        <v>99.58983075899786</v>
      </c>
      <c r="G46" s="100" t="s">
        <v>452</v>
      </c>
      <c r="H46" s="65"/>
      <c r="I46" s="69" t="s">
        <v>249</v>
      </c>
      <c r="J46" s="70"/>
      <c r="K46" s="70"/>
      <c r="L46" s="69" t="s">
        <v>1125</v>
      </c>
      <c r="M46" s="73">
        <v>137.69573571798094</v>
      </c>
      <c r="N46" s="74">
        <v>7887.4501953125</v>
      </c>
      <c r="O46" s="74">
        <v>2423.287109375</v>
      </c>
      <c r="P46" s="75"/>
      <c r="Q46" s="76"/>
      <c r="R46" s="76"/>
      <c r="S46" s="86"/>
      <c r="T46" s="48">
        <v>5</v>
      </c>
      <c r="U46" s="48">
        <v>3</v>
      </c>
      <c r="V46" s="49">
        <v>138.466667</v>
      </c>
      <c r="W46" s="49">
        <v>0.006579</v>
      </c>
      <c r="X46" s="49">
        <v>0.012308</v>
      </c>
      <c r="Y46" s="49">
        <v>1.56183</v>
      </c>
      <c r="Z46" s="49">
        <v>0.1</v>
      </c>
      <c r="AA46" s="49">
        <v>0.2</v>
      </c>
      <c r="AB46" s="71">
        <v>46</v>
      </c>
      <c r="AC46" s="71"/>
      <c r="AD46" s="72"/>
      <c r="AE46" s="78" t="s">
        <v>781</v>
      </c>
      <c r="AF46" s="78">
        <v>593</v>
      </c>
      <c r="AG46" s="78">
        <v>935</v>
      </c>
      <c r="AH46" s="78">
        <v>1951</v>
      </c>
      <c r="AI46" s="78">
        <v>5151</v>
      </c>
      <c r="AJ46" s="78"/>
      <c r="AK46" s="78" t="s">
        <v>843</v>
      </c>
      <c r="AL46" s="78" t="s">
        <v>709</v>
      </c>
      <c r="AM46" s="83" t="s">
        <v>914</v>
      </c>
      <c r="AN46" s="78"/>
      <c r="AO46" s="80">
        <v>41835.815775462965</v>
      </c>
      <c r="AP46" s="83" t="s">
        <v>966</v>
      </c>
      <c r="AQ46" s="78" t="b">
        <v>1</v>
      </c>
      <c r="AR46" s="78" t="b">
        <v>0</v>
      </c>
      <c r="AS46" s="78" t="b">
        <v>0</v>
      </c>
      <c r="AT46" s="78" t="s">
        <v>690</v>
      </c>
      <c r="AU46" s="78">
        <v>23</v>
      </c>
      <c r="AV46" s="83" t="s">
        <v>984</v>
      </c>
      <c r="AW46" s="78" t="b">
        <v>0</v>
      </c>
      <c r="AX46" s="78" t="s">
        <v>1016</v>
      </c>
      <c r="AY46" s="83" t="s">
        <v>1060</v>
      </c>
      <c r="AZ46" s="78" t="s">
        <v>66</v>
      </c>
      <c r="BA46" s="78" t="str">
        <f>REPLACE(INDEX(GroupVertices[Group],MATCH(Vertices[[#This Row],[Vertex]],GroupVertices[Vertex],0)),1,1,"")</f>
        <v>8</v>
      </c>
      <c r="BB46" s="48" t="s">
        <v>360</v>
      </c>
      <c r="BC46" s="48" t="s">
        <v>360</v>
      </c>
      <c r="BD46" s="48" t="s">
        <v>364</v>
      </c>
      <c r="BE46" s="48" t="s">
        <v>364</v>
      </c>
      <c r="BF46" s="48" t="s">
        <v>365</v>
      </c>
      <c r="BG46" s="48" t="s">
        <v>365</v>
      </c>
      <c r="BH46" s="121" t="s">
        <v>1559</v>
      </c>
      <c r="BI46" s="121" t="s">
        <v>1581</v>
      </c>
      <c r="BJ46" s="121" t="s">
        <v>1459</v>
      </c>
      <c r="BK46" s="121" t="s">
        <v>1628</v>
      </c>
      <c r="BL46" s="121">
        <v>5</v>
      </c>
      <c r="BM46" s="124">
        <v>7.042253521126761</v>
      </c>
      <c r="BN46" s="121">
        <v>0</v>
      </c>
      <c r="BO46" s="124">
        <v>0</v>
      </c>
      <c r="BP46" s="121">
        <v>0</v>
      </c>
      <c r="BQ46" s="124">
        <v>0</v>
      </c>
      <c r="BR46" s="121">
        <v>66</v>
      </c>
      <c r="BS46" s="124">
        <v>92.95774647887323</v>
      </c>
      <c r="BT46" s="121">
        <v>71</v>
      </c>
      <c r="BU46" s="2"/>
      <c r="BV46" s="3"/>
      <c r="BW46" s="3"/>
      <c r="BX46" s="3"/>
      <c r="BY46" s="3"/>
    </row>
    <row r="47" spans="1:77" ht="41.45" customHeight="1">
      <c r="A47" s="64" t="s">
        <v>243</v>
      </c>
      <c r="C47" s="65"/>
      <c r="D47" s="65" t="s">
        <v>64</v>
      </c>
      <c r="E47" s="66">
        <v>168.8653353814644</v>
      </c>
      <c r="F47" s="68">
        <v>99.95033626487326</v>
      </c>
      <c r="G47" s="100" t="s">
        <v>446</v>
      </c>
      <c r="H47" s="65"/>
      <c r="I47" s="69" t="s">
        <v>243</v>
      </c>
      <c r="J47" s="70"/>
      <c r="K47" s="70"/>
      <c r="L47" s="69" t="s">
        <v>1126</v>
      </c>
      <c r="M47" s="73">
        <v>17.55126745990688</v>
      </c>
      <c r="N47" s="74">
        <v>5604.7666015625</v>
      </c>
      <c r="O47" s="74">
        <v>6326.82958984375</v>
      </c>
      <c r="P47" s="75"/>
      <c r="Q47" s="76"/>
      <c r="R47" s="76"/>
      <c r="S47" s="86"/>
      <c r="T47" s="48">
        <v>0</v>
      </c>
      <c r="U47" s="48">
        <v>2</v>
      </c>
      <c r="V47" s="49">
        <v>0</v>
      </c>
      <c r="W47" s="49">
        <v>0.006135</v>
      </c>
      <c r="X47" s="49">
        <v>0.007515</v>
      </c>
      <c r="Y47" s="49">
        <v>0.567009</v>
      </c>
      <c r="Z47" s="49">
        <v>0.5</v>
      </c>
      <c r="AA47" s="49">
        <v>0</v>
      </c>
      <c r="AB47" s="71">
        <v>47</v>
      </c>
      <c r="AC47" s="71"/>
      <c r="AD47" s="72"/>
      <c r="AE47" s="78" t="s">
        <v>243</v>
      </c>
      <c r="AF47" s="78">
        <v>364</v>
      </c>
      <c r="AG47" s="78">
        <v>122</v>
      </c>
      <c r="AH47" s="78">
        <v>148</v>
      </c>
      <c r="AI47" s="78">
        <v>498</v>
      </c>
      <c r="AJ47" s="78"/>
      <c r="AK47" s="78" t="s">
        <v>844</v>
      </c>
      <c r="AL47" s="78" t="s">
        <v>706</v>
      </c>
      <c r="AM47" s="83" t="s">
        <v>916</v>
      </c>
      <c r="AN47" s="78"/>
      <c r="AO47" s="80">
        <v>43301.602685185186</v>
      </c>
      <c r="AP47" s="83" t="s">
        <v>967</v>
      </c>
      <c r="AQ47" s="78" t="b">
        <v>1</v>
      </c>
      <c r="AR47" s="78" t="b">
        <v>0</v>
      </c>
      <c r="AS47" s="78" t="b">
        <v>1</v>
      </c>
      <c r="AT47" s="78" t="s">
        <v>690</v>
      </c>
      <c r="AU47" s="78">
        <v>0</v>
      </c>
      <c r="AV47" s="78"/>
      <c r="AW47" s="78" t="b">
        <v>0</v>
      </c>
      <c r="AX47" s="78" t="s">
        <v>1016</v>
      </c>
      <c r="AY47" s="83" t="s">
        <v>1061</v>
      </c>
      <c r="AZ47" s="78" t="s">
        <v>66</v>
      </c>
      <c r="BA47" s="78" t="str">
        <f>REPLACE(INDEX(GroupVertices[Group],MATCH(Vertices[[#This Row],[Vertex]],GroupVertices[Vertex],0)),1,1,"")</f>
        <v>4</v>
      </c>
      <c r="BB47" s="48"/>
      <c r="BC47" s="48"/>
      <c r="BD47" s="48"/>
      <c r="BE47" s="48"/>
      <c r="BF47" s="48"/>
      <c r="BG47" s="48"/>
      <c r="BH47" s="121" t="s">
        <v>1554</v>
      </c>
      <c r="BI47" s="121" t="s">
        <v>1554</v>
      </c>
      <c r="BJ47" s="121" t="s">
        <v>1610</v>
      </c>
      <c r="BK47" s="121" t="s">
        <v>1610</v>
      </c>
      <c r="BL47" s="121">
        <v>2</v>
      </c>
      <c r="BM47" s="124">
        <v>9.523809523809524</v>
      </c>
      <c r="BN47" s="121">
        <v>0</v>
      </c>
      <c r="BO47" s="124">
        <v>0</v>
      </c>
      <c r="BP47" s="121">
        <v>0</v>
      </c>
      <c r="BQ47" s="124">
        <v>0</v>
      </c>
      <c r="BR47" s="121">
        <v>19</v>
      </c>
      <c r="BS47" s="124">
        <v>90.47619047619048</v>
      </c>
      <c r="BT47" s="121">
        <v>21</v>
      </c>
      <c r="BU47" s="2"/>
      <c r="BV47" s="3"/>
      <c r="BW47" s="3"/>
      <c r="BX47" s="3"/>
      <c r="BY47" s="3"/>
    </row>
    <row r="48" spans="1:77" ht="41.45" customHeight="1">
      <c r="A48" s="64" t="s">
        <v>244</v>
      </c>
      <c r="C48" s="65"/>
      <c r="D48" s="65" t="s">
        <v>64</v>
      </c>
      <c r="E48" s="66">
        <v>163.9002267573696</v>
      </c>
      <c r="F48" s="68">
        <v>99.98625378759884</v>
      </c>
      <c r="G48" s="100" t="s">
        <v>447</v>
      </c>
      <c r="H48" s="65"/>
      <c r="I48" s="69" t="s">
        <v>244</v>
      </c>
      <c r="J48" s="70"/>
      <c r="K48" s="70"/>
      <c r="L48" s="69" t="s">
        <v>1127</v>
      </c>
      <c r="M48" s="73">
        <v>5.581154386224226</v>
      </c>
      <c r="N48" s="74">
        <v>6185.21630859375</v>
      </c>
      <c r="O48" s="74">
        <v>9405.3544921875</v>
      </c>
      <c r="P48" s="75"/>
      <c r="Q48" s="76"/>
      <c r="R48" s="76"/>
      <c r="S48" s="86"/>
      <c r="T48" s="48">
        <v>0</v>
      </c>
      <c r="U48" s="48">
        <v>2</v>
      </c>
      <c r="V48" s="49">
        <v>0</v>
      </c>
      <c r="W48" s="49">
        <v>0.007874</v>
      </c>
      <c r="X48" s="49">
        <v>0.016429</v>
      </c>
      <c r="Y48" s="49">
        <v>0.560535</v>
      </c>
      <c r="Z48" s="49">
        <v>0.5</v>
      </c>
      <c r="AA48" s="49">
        <v>0</v>
      </c>
      <c r="AB48" s="71">
        <v>48</v>
      </c>
      <c r="AC48" s="71"/>
      <c r="AD48" s="72"/>
      <c r="AE48" s="78" t="s">
        <v>782</v>
      </c>
      <c r="AF48" s="78">
        <v>81</v>
      </c>
      <c r="AG48" s="78">
        <v>41</v>
      </c>
      <c r="AH48" s="78">
        <v>587</v>
      </c>
      <c r="AI48" s="78">
        <v>1040</v>
      </c>
      <c r="AJ48" s="78"/>
      <c r="AK48" s="78" t="s">
        <v>845</v>
      </c>
      <c r="AL48" s="78"/>
      <c r="AM48" s="78"/>
      <c r="AN48" s="78"/>
      <c r="AO48" s="80">
        <v>40795.76763888889</v>
      </c>
      <c r="AP48" s="78"/>
      <c r="AQ48" s="78" t="b">
        <v>1</v>
      </c>
      <c r="AR48" s="78" t="b">
        <v>0</v>
      </c>
      <c r="AS48" s="78" t="b">
        <v>0</v>
      </c>
      <c r="AT48" s="78" t="s">
        <v>690</v>
      </c>
      <c r="AU48" s="78">
        <v>0</v>
      </c>
      <c r="AV48" s="83" t="s">
        <v>984</v>
      </c>
      <c r="AW48" s="78" t="b">
        <v>0</v>
      </c>
      <c r="AX48" s="78" t="s">
        <v>1016</v>
      </c>
      <c r="AY48" s="83" t="s">
        <v>1062</v>
      </c>
      <c r="AZ48" s="78" t="s">
        <v>66</v>
      </c>
      <c r="BA48" s="78" t="str">
        <f>REPLACE(INDEX(GroupVertices[Group],MATCH(Vertices[[#This Row],[Vertex]],GroupVertices[Vertex],0)),1,1,"")</f>
        <v>4</v>
      </c>
      <c r="BB48" s="48"/>
      <c r="BC48" s="48"/>
      <c r="BD48" s="48"/>
      <c r="BE48" s="48"/>
      <c r="BF48" s="48" t="s">
        <v>376</v>
      </c>
      <c r="BG48" s="48" t="s">
        <v>376</v>
      </c>
      <c r="BH48" s="121" t="s">
        <v>1560</v>
      </c>
      <c r="BI48" s="121" t="s">
        <v>1560</v>
      </c>
      <c r="BJ48" s="121" t="s">
        <v>1615</v>
      </c>
      <c r="BK48" s="121" t="s">
        <v>1615</v>
      </c>
      <c r="BL48" s="121">
        <v>2</v>
      </c>
      <c r="BM48" s="124">
        <v>9.090909090909092</v>
      </c>
      <c r="BN48" s="121">
        <v>0</v>
      </c>
      <c r="BO48" s="124">
        <v>0</v>
      </c>
      <c r="BP48" s="121">
        <v>0</v>
      </c>
      <c r="BQ48" s="124">
        <v>0</v>
      </c>
      <c r="BR48" s="121">
        <v>20</v>
      </c>
      <c r="BS48" s="124">
        <v>90.9090909090909</v>
      </c>
      <c r="BT48" s="121">
        <v>22</v>
      </c>
      <c r="BU48" s="2"/>
      <c r="BV48" s="3"/>
      <c r="BW48" s="3"/>
      <c r="BX48" s="3"/>
      <c r="BY48" s="3"/>
    </row>
    <row r="49" spans="1:77" ht="41.45" customHeight="1">
      <c r="A49" s="64" t="s">
        <v>246</v>
      </c>
      <c r="C49" s="65"/>
      <c r="D49" s="65" t="s">
        <v>64</v>
      </c>
      <c r="E49" s="66">
        <v>197.61392729134664</v>
      </c>
      <c r="F49" s="68">
        <v>99.74236937403</v>
      </c>
      <c r="G49" s="100" t="s">
        <v>449</v>
      </c>
      <c r="H49" s="65"/>
      <c r="I49" s="69" t="s">
        <v>246</v>
      </c>
      <c r="J49" s="70"/>
      <c r="K49" s="70"/>
      <c r="L49" s="69" t="s">
        <v>1128</v>
      </c>
      <c r="M49" s="73">
        <v>86.85969994826694</v>
      </c>
      <c r="N49" s="74">
        <v>6185.21630859375</v>
      </c>
      <c r="O49" s="74">
        <v>4001.7255859375</v>
      </c>
      <c r="P49" s="75"/>
      <c r="Q49" s="76"/>
      <c r="R49" s="76"/>
      <c r="S49" s="86"/>
      <c r="T49" s="48">
        <v>0</v>
      </c>
      <c r="U49" s="48">
        <v>1</v>
      </c>
      <c r="V49" s="49">
        <v>0</v>
      </c>
      <c r="W49" s="49">
        <v>0.005556</v>
      </c>
      <c r="X49" s="49">
        <v>0.002126</v>
      </c>
      <c r="Y49" s="49">
        <v>0.425053</v>
      </c>
      <c r="Z49" s="49">
        <v>0</v>
      </c>
      <c r="AA49" s="49">
        <v>0</v>
      </c>
      <c r="AB49" s="71">
        <v>49</v>
      </c>
      <c r="AC49" s="71"/>
      <c r="AD49" s="72"/>
      <c r="AE49" s="78" t="s">
        <v>783</v>
      </c>
      <c r="AF49" s="78">
        <v>271</v>
      </c>
      <c r="AG49" s="78">
        <v>591</v>
      </c>
      <c r="AH49" s="78">
        <v>3006</v>
      </c>
      <c r="AI49" s="78">
        <v>8501</v>
      </c>
      <c r="AJ49" s="78"/>
      <c r="AK49" s="78" t="s">
        <v>846</v>
      </c>
      <c r="AL49" s="78" t="s">
        <v>709</v>
      </c>
      <c r="AM49" s="78"/>
      <c r="AN49" s="78"/>
      <c r="AO49" s="80">
        <v>42064.064791666664</v>
      </c>
      <c r="AP49" s="83" t="s">
        <v>968</v>
      </c>
      <c r="AQ49" s="78" t="b">
        <v>1</v>
      </c>
      <c r="AR49" s="78" t="b">
        <v>0</v>
      </c>
      <c r="AS49" s="78" t="b">
        <v>1</v>
      </c>
      <c r="AT49" s="78" t="s">
        <v>690</v>
      </c>
      <c r="AU49" s="78">
        <v>13</v>
      </c>
      <c r="AV49" s="83" t="s">
        <v>984</v>
      </c>
      <c r="AW49" s="78" t="b">
        <v>0</v>
      </c>
      <c r="AX49" s="78" t="s">
        <v>1016</v>
      </c>
      <c r="AY49" s="83" t="s">
        <v>1063</v>
      </c>
      <c r="AZ49" s="78" t="s">
        <v>66</v>
      </c>
      <c r="BA49" s="78" t="str">
        <f>REPLACE(INDEX(GroupVertices[Group],MATCH(Vertices[[#This Row],[Vertex]],GroupVertices[Vertex],0)),1,1,"")</f>
        <v>3</v>
      </c>
      <c r="BB49" s="48"/>
      <c r="BC49" s="48"/>
      <c r="BD49" s="48"/>
      <c r="BE49" s="48"/>
      <c r="BF49" s="48" t="s">
        <v>365</v>
      </c>
      <c r="BG49" s="48" t="s">
        <v>365</v>
      </c>
      <c r="BH49" s="121" t="s">
        <v>1552</v>
      </c>
      <c r="BI49" s="121" t="s">
        <v>1552</v>
      </c>
      <c r="BJ49" s="121" t="s">
        <v>1608</v>
      </c>
      <c r="BK49" s="121" t="s">
        <v>1608</v>
      </c>
      <c r="BL49" s="121">
        <v>1</v>
      </c>
      <c r="BM49" s="124">
        <v>5.555555555555555</v>
      </c>
      <c r="BN49" s="121">
        <v>0</v>
      </c>
      <c r="BO49" s="124">
        <v>0</v>
      </c>
      <c r="BP49" s="121">
        <v>0</v>
      </c>
      <c r="BQ49" s="124">
        <v>0</v>
      </c>
      <c r="BR49" s="121">
        <v>17</v>
      </c>
      <c r="BS49" s="124">
        <v>94.44444444444444</v>
      </c>
      <c r="BT49" s="121">
        <v>18</v>
      </c>
      <c r="BU49" s="2"/>
      <c r="BV49" s="3"/>
      <c r="BW49" s="3"/>
      <c r="BX49" s="3"/>
      <c r="BY49" s="3"/>
    </row>
    <row r="50" spans="1:77" ht="41.45" customHeight="1">
      <c r="A50" s="64" t="s">
        <v>272</v>
      </c>
      <c r="C50" s="65"/>
      <c r="D50" s="65" t="s">
        <v>64</v>
      </c>
      <c r="E50" s="66">
        <v>479.2152732060566</v>
      </c>
      <c r="F50" s="68">
        <v>97.70526938142044</v>
      </c>
      <c r="G50" s="100" t="s">
        <v>1009</v>
      </c>
      <c r="H50" s="65"/>
      <c r="I50" s="69" t="s">
        <v>272</v>
      </c>
      <c r="J50" s="70"/>
      <c r="K50" s="70"/>
      <c r="L50" s="69" t="s">
        <v>1129</v>
      </c>
      <c r="M50" s="73">
        <v>765.7572241519474</v>
      </c>
      <c r="N50" s="74">
        <v>1112.1563720703125</v>
      </c>
      <c r="O50" s="74">
        <v>9508.4013671875</v>
      </c>
      <c r="P50" s="75"/>
      <c r="Q50" s="76"/>
      <c r="R50" s="76"/>
      <c r="S50" s="86"/>
      <c r="T50" s="48">
        <v>1</v>
      </c>
      <c r="U50" s="48">
        <v>0</v>
      </c>
      <c r="V50" s="49">
        <v>0</v>
      </c>
      <c r="W50" s="49">
        <v>0.005208</v>
      </c>
      <c r="X50" s="49">
        <v>0.004006</v>
      </c>
      <c r="Y50" s="49">
        <v>0.350861</v>
      </c>
      <c r="Z50" s="49">
        <v>0</v>
      </c>
      <c r="AA50" s="49">
        <v>0</v>
      </c>
      <c r="AB50" s="71">
        <v>50</v>
      </c>
      <c r="AC50" s="71"/>
      <c r="AD50" s="72"/>
      <c r="AE50" s="78" t="s">
        <v>784</v>
      </c>
      <c r="AF50" s="78">
        <v>1514</v>
      </c>
      <c r="AG50" s="78">
        <v>5185</v>
      </c>
      <c r="AH50" s="78">
        <v>13233</v>
      </c>
      <c r="AI50" s="78">
        <v>24000</v>
      </c>
      <c r="AJ50" s="78"/>
      <c r="AK50" s="78" t="s">
        <v>847</v>
      </c>
      <c r="AL50" s="78" t="s">
        <v>882</v>
      </c>
      <c r="AM50" s="83" t="s">
        <v>917</v>
      </c>
      <c r="AN50" s="78"/>
      <c r="AO50" s="80">
        <v>41038.59118055556</v>
      </c>
      <c r="AP50" s="83" t="s">
        <v>969</v>
      </c>
      <c r="AQ50" s="78" t="b">
        <v>0</v>
      </c>
      <c r="AR50" s="78" t="b">
        <v>0</v>
      </c>
      <c r="AS50" s="78" t="b">
        <v>1</v>
      </c>
      <c r="AT50" s="78"/>
      <c r="AU50" s="78">
        <v>80</v>
      </c>
      <c r="AV50" s="83" t="s">
        <v>984</v>
      </c>
      <c r="AW50" s="78" t="b">
        <v>0</v>
      </c>
      <c r="AX50" s="78" t="s">
        <v>1016</v>
      </c>
      <c r="AY50" s="83" t="s">
        <v>1064</v>
      </c>
      <c r="AZ50" s="78" t="s">
        <v>65</v>
      </c>
      <c r="BA50" s="78" t="str">
        <f>REPLACE(INDEX(GroupVertices[Group],MATCH(Vertices[[#This Row],[Vertex]],GroupVertices[Vertex],0)),1,1,"")</f>
        <v>1</v>
      </c>
      <c r="BB50" s="48"/>
      <c r="BC50" s="48"/>
      <c r="BD50" s="48"/>
      <c r="BE50" s="48"/>
      <c r="BF50" s="48"/>
      <c r="BG50" s="48"/>
      <c r="BH50" s="48"/>
      <c r="BI50" s="48"/>
      <c r="BJ50" s="48"/>
      <c r="BK50" s="48"/>
      <c r="BL50" s="48"/>
      <c r="BM50" s="49"/>
      <c r="BN50" s="48"/>
      <c r="BO50" s="49"/>
      <c r="BP50" s="48"/>
      <c r="BQ50" s="49"/>
      <c r="BR50" s="48"/>
      <c r="BS50" s="49"/>
      <c r="BT50" s="48"/>
      <c r="BU50" s="2"/>
      <c r="BV50" s="3"/>
      <c r="BW50" s="3"/>
      <c r="BX50" s="3"/>
      <c r="BY50" s="3"/>
    </row>
    <row r="51" spans="1:77" ht="41.45" customHeight="1">
      <c r="A51" s="64" t="s">
        <v>251</v>
      </c>
      <c r="C51" s="65"/>
      <c r="D51" s="65" t="s">
        <v>64</v>
      </c>
      <c r="E51" s="66">
        <v>194.24255723794894</v>
      </c>
      <c r="F51" s="68">
        <v>99.7667578153869</v>
      </c>
      <c r="G51" s="100" t="s">
        <v>1010</v>
      </c>
      <c r="H51" s="65"/>
      <c r="I51" s="69" t="s">
        <v>251</v>
      </c>
      <c r="J51" s="70"/>
      <c r="K51" s="70"/>
      <c r="L51" s="69" t="s">
        <v>1130</v>
      </c>
      <c r="M51" s="73">
        <v>78.73184539206267</v>
      </c>
      <c r="N51" s="74">
        <v>6380.12841796875</v>
      </c>
      <c r="O51" s="74">
        <v>7311.5615234375</v>
      </c>
      <c r="P51" s="75"/>
      <c r="Q51" s="76"/>
      <c r="R51" s="76"/>
      <c r="S51" s="86"/>
      <c r="T51" s="48">
        <v>3</v>
      </c>
      <c r="U51" s="48">
        <v>3</v>
      </c>
      <c r="V51" s="49">
        <v>1.4</v>
      </c>
      <c r="W51" s="49">
        <v>0.007937</v>
      </c>
      <c r="X51" s="49">
        <v>0.027141</v>
      </c>
      <c r="Y51" s="49">
        <v>0.933322</v>
      </c>
      <c r="Z51" s="49">
        <v>0.5</v>
      </c>
      <c r="AA51" s="49">
        <v>0.5</v>
      </c>
      <c r="AB51" s="71">
        <v>51</v>
      </c>
      <c r="AC51" s="71"/>
      <c r="AD51" s="72"/>
      <c r="AE51" s="78" t="s">
        <v>785</v>
      </c>
      <c r="AF51" s="78">
        <v>656</v>
      </c>
      <c r="AG51" s="78">
        <v>536</v>
      </c>
      <c r="AH51" s="78">
        <v>1268</v>
      </c>
      <c r="AI51" s="78">
        <v>6182</v>
      </c>
      <c r="AJ51" s="78"/>
      <c r="AK51" s="78" t="s">
        <v>848</v>
      </c>
      <c r="AL51" s="78" t="s">
        <v>709</v>
      </c>
      <c r="AM51" s="78"/>
      <c r="AN51" s="78"/>
      <c r="AO51" s="80">
        <v>41906.11693287037</v>
      </c>
      <c r="AP51" s="83" t="s">
        <v>970</v>
      </c>
      <c r="AQ51" s="78" t="b">
        <v>1</v>
      </c>
      <c r="AR51" s="78" t="b">
        <v>0</v>
      </c>
      <c r="AS51" s="78" t="b">
        <v>0</v>
      </c>
      <c r="AT51" s="78" t="s">
        <v>690</v>
      </c>
      <c r="AU51" s="78">
        <v>25</v>
      </c>
      <c r="AV51" s="83" t="s">
        <v>984</v>
      </c>
      <c r="AW51" s="78" t="b">
        <v>0</v>
      </c>
      <c r="AX51" s="78" t="s">
        <v>1016</v>
      </c>
      <c r="AY51" s="83" t="s">
        <v>1065</v>
      </c>
      <c r="AZ51" s="78" t="s">
        <v>66</v>
      </c>
      <c r="BA51" s="78" t="str">
        <f>REPLACE(INDEX(GroupVertices[Group],MATCH(Vertices[[#This Row],[Vertex]],GroupVertices[Vertex],0)),1,1,"")</f>
        <v>6</v>
      </c>
      <c r="BB51" s="48"/>
      <c r="BC51" s="48"/>
      <c r="BD51" s="48"/>
      <c r="BE51" s="48"/>
      <c r="BF51" s="48" t="s">
        <v>371</v>
      </c>
      <c r="BG51" s="48" t="s">
        <v>371</v>
      </c>
      <c r="BH51" s="121" t="s">
        <v>1561</v>
      </c>
      <c r="BI51" s="121" t="s">
        <v>1582</v>
      </c>
      <c r="BJ51" s="121" t="s">
        <v>1616</v>
      </c>
      <c r="BK51" s="121" t="s">
        <v>1616</v>
      </c>
      <c r="BL51" s="121">
        <v>4</v>
      </c>
      <c r="BM51" s="124">
        <v>5.063291139240507</v>
      </c>
      <c r="BN51" s="121">
        <v>1</v>
      </c>
      <c r="BO51" s="124">
        <v>1.2658227848101267</v>
      </c>
      <c r="BP51" s="121">
        <v>0</v>
      </c>
      <c r="BQ51" s="124">
        <v>0</v>
      </c>
      <c r="BR51" s="121">
        <v>74</v>
      </c>
      <c r="BS51" s="124">
        <v>93.67088607594937</v>
      </c>
      <c r="BT51" s="121">
        <v>79</v>
      </c>
      <c r="BU51" s="2"/>
      <c r="BV51" s="3"/>
      <c r="BW51" s="3"/>
      <c r="BX51" s="3"/>
      <c r="BY51" s="3"/>
    </row>
    <row r="52" spans="1:77" ht="41.45" customHeight="1">
      <c r="A52" s="64" t="s">
        <v>253</v>
      </c>
      <c r="C52" s="65"/>
      <c r="D52" s="65" t="s">
        <v>64</v>
      </c>
      <c r="E52" s="66">
        <v>185.53829273644942</v>
      </c>
      <c r="F52" s="68">
        <v>99.8297243367083</v>
      </c>
      <c r="G52" s="100" t="s">
        <v>455</v>
      </c>
      <c r="H52" s="65"/>
      <c r="I52" s="69" t="s">
        <v>253</v>
      </c>
      <c r="J52" s="70"/>
      <c r="K52" s="70"/>
      <c r="L52" s="69" t="s">
        <v>1131</v>
      </c>
      <c r="M52" s="73">
        <v>57.747202719680736</v>
      </c>
      <c r="N52" s="74">
        <v>4073.666748046875</v>
      </c>
      <c r="O52" s="74">
        <v>2525.40234375</v>
      </c>
      <c r="P52" s="75"/>
      <c r="Q52" s="76"/>
      <c r="R52" s="76"/>
      <c r="S52" s="86"/>
      <c r="T52" s="48">
        <v>0</v>
      </c>
      <c r="U52" s="48">
        <v>1</v>
      </c>
      <c r="V52" s="49">
        <v>0</v>
      </c>
      <c r="W52" s="49">
        <v>0.007407</v>
      </c>
      <c r="X52" s="49">
        <v>0.012521</v>
      </c>
      <c r="Y52" s="49">
        <v>0.357965</v>
      </c>
      <c r="Z52" s="49">
        <v>0</v>
      </c>
      <c r="AA52" s="49">
        <v>0</v>
      </c>
      <c r="AB52" s="71">
        <v>52</v>
      </c>
      <c r="AC52" s="71"/>
      <c r="AD52" s="72"/>
      <c r="AE52" s="78" t="s">
        <v>786</v>
      </c>
      <c r="AF52" s="78">
        <v>539</v>
      </c>
      <c r="AG52" s="78">
        <v>394</v>
      </c>
      <c r="AH52" s="78">
        <v>1670</v>
      </c>
      <c r="AI52" s="78">
        <v>2455</v>
      </c>
      <c r="AJ52" s="78"/>
      <c r="AK52" s="78"/>
      <c r="AL52" s="78" t="s">
        <v>883</v>
      </c>
      <c r="AM52" s="78"/>
      <c r="AN52" s="78"/>
      <c r="AO52" s="80">
        <v>40718.907002314816</v>
      </c>
      <c r="AP52" s="78"/>
      <c r="AQ52" s="78" t="b">
        <v>1</v>
      </c>
      <c r="AR52" s="78" t="b">
        <v>0</v>
      </c>
      <c r="AS52" s="78" t="b">
        <v>1</v>
      </c>
      <c r="AT52" s="78" t="s">
        <v>690</v>
      </c>
      <c r="AU52" s="78">
        <v>13</v>
      </c>
      <c r="AV52" s="83" t="s">
        <v>984</v>
      </c>
      <c r="AW52" s="78" t="b">
        <v>0</v>
      </c>
      <c r="AX52" s="78" t="s">
        <v>1016</v>
      </c>
      <c r="AY52" s="83" t="s">
        <v>1066</v>
      </c>
      <c r="AZ52" s="78" t="s">
        <v>66</v>
      </c>
      <c r="BA52" s="78" t="str">
        <f>REPLACE(INDEX(GroupVertices[Group],MATCH(Vertices[[#This Row],[Vertex]],GroupVertices[Vertex],0)),1,1,"")</f>
        <v>2</v>
      </c>
      <c r="BB52" s="48"/>
      <c r="BC52" s="48"/>
      <c r="BD52" s="48"/>
      <c r="BE52" s="48"/>
      <c r="BF52" s="48" t="s">
        <v>373</v>
      </c>
      <c r="BG52" s="48" t="s">
        <v>373</v>
      </c>
      <c r="BH52" s="121" t="s">
        <v>1562</v>
      </c>
      <c r="BI52" s="121" t="s">
        <v>1562</v>
      </c>
      <c r="BJ52" s="121" t="s">
        <v>1617</v>
      </c>
      <c r="BK52" s="121" t="s">
        <v>1617</v>
      </c>
      <c r="BL52" s="121">
        <v>0</v>
      </c>
      <c r="BM52" s="124">
        <v>0</v>
      </c>
      <c r="BN52" s="121">
        <v>0</v>
      </c>
      <c r="BO52" s="124">
        <v>0</v>
      </c>
      <c r="BP52" s="121">
        <v>0</v>
      </c>
      <c r="BQ52" s="124">
        <v>0</v>
      </c>
      <c r="BR52" s="121">
        <v>24</v>
      </c>
      <c r="BS52" s="124">
        <v>100</v>
      </c>
      <c r="BT52" s="121">
        <v>24</v>
      </c>
      <c r="BU52" s="2"/>
      <c r="BV52" s="3"/>
      <c r="BW52" s="3"/>
      <c r="BX52" s="3"/>
      <c r="BY52" s="3"/>
    </row>
    <row r="53" spans="1:77" ht="41.45" customHeight="1">
      <c r="A53" s="64" t="s">
        <v>254</v>
      </c>
      <c r="C53" s="65"/>
      <c r="D53" s="65" t="s">
        <v>64</v>
      </c>
      <c r="E53" s="66">
        <v>378.38065979079806</v>
      </c>
      <c r="F53" s="68">
        <v>98.43470549109452</v>
      </c>
      <c r="G53" s="100" t="s">
        <v>456</v>
      </c>
      <c r="H53" s="65"/>
      <c r="I53" s="69" t="s">
        <v>254</v>
      </c>
      <c r="J53" s="70"/>
      <c r="K53" s="70"/>
      <c r="L53" s="69" t="s">
        <v>1132</v>
      </c>
      <c r="M53" s="73">
        <v>522.6604833345651</v>
      </c>
      <c r="N53" s="74">
        <v>8222.1015625</v>
      </c>
      <c r="O53" s="74">
        <v>2842.292236328125</v>
      </c>
      <c r="P53" s="75"/>
      <c r="Q53" s="76"/>
      <c r="R53" s="76"/>
      <c r="S53" s="86"/>
      <c r="T53" s="48">
        <v>0</v>
      </c>
      <c r="U53" s="48">
        <v>2</v>
      </c>
      <c r="V53" s="49">
        <v>0</v>
      </c>
      <c r="W53" s="49">
        <v>0.005882</v>
      </c>
      <c r="X53" s="49">
        <v>0.003757</v>
      </c>
      <c r="Y53" s="49">
        <v>0.591459</v>
      </c>
      <c r="Z53" s="49">
        <v>0.5</v>
      </c>
      <c r="AA53" s="49">
        <v>0</v>
      </c>
      <c r="AB53" s="71">
        <v>53</v>
      </c>
      <c r="AC53" s="71"/>
      <c r="AD53" s="72"/>
      <c r="AE53" s="78" t="s">
        <v>787</v>
      </c>
      <c r="AF53" s="78">
        <v>1646</v>
      </c>
      <c r="AG53" s="78">
        <v>3540</v>
      </c>
      <c r="AH53" s="78">
        <v>17238</v>
      </c>
      <c r="AI53" s="78">
        <v>12</v>
      </c>
      <c r="AJ53" s="78"/>
      <c r="AK53" s="78" t="s">
        <v>849</v>
      </c>
      <c r="AL53" s="78" t="s">
        <v>884</v>
      </c>
      <c r="AM53" s="83" t="s">
        <v>918</v>
      </c>
      <c r="AN53" s="78"/>
      <c r="AO53" s="80">
        <v>40115.71724537037</v>
      </c>
      <c r="AP53" s="83" t="s">
        <v>971</v>
      </c>
      <c r="AQ53" s="78" t="b">
        <v>0</v>
      </c>
      <c r="AR53" s="78" t="b">
        <v>0</v>
      </c>
      <c r="AS53" s="78" t="b">
        <v>1</v>
      </c>
      <c r="AT53" s="78" t="s">
        <v>690</v>
      </c>
      <c r="AU53" s="78">
        <v>280</v>
      </c>
      <c r="AV53" s="83" t="s">
        <v>985</v>
      </c>
      <c r="AW53" s="78" t="b">
        <v>0</v>
      </c>
      <c r="AX53" s="78" t="s">
        <v>1016</v>
      </c>
      <c r="AY53" s="83" t="s">
        <v>1067</v>
      </c>
      <c r="AZ53" s="78" t="s">
        <v>66</v>
      </c>
      <c r="BA53" s="78" t="str">
        <f>REPLACE(INDEX(GroupVertices[Group],MATCH(Vertices[[#This Row],[Vertex]],GroupVertices[Vertex],0)),1,1,"")</f>
        <v>8</v>
      </c>
      <c r="BB53" s="48"/>
      <c r="BC53" s="48"/>
      <c r="BD53" s="48"/>
      <c r="BE53" s="48"/>
      <c r="BF53" s="48"/>
      <c r="BG53" s="48"/>
      <c r="BH53" s="121" t="s">
        <v>1558</v>
      </c>
      <c r="BI53" s="121" t="s">
        <v>1583</v>
      </c>
      <c r="BJ53" s="121" t="s">
        <v>1614</v>
      </c>
      <c r="BK53" s="121" t="s">
        <v>1614</v>
      </c>
      <c r="BL53" s="121">
        <v>4</v>
      </c>
      <c r="BM53" s="124">
        <v>8.88888888888889</v>
      </c>
      <c r="BN53" s="121">
        <v>0</v>
      </c>
      <c r="BO53" s="124">
        <v>0</v>
      </c>
      <c r="BP53" s="121">
        <v>0</v>
      </c>
      <c r="BQ53" s="124">
        <v>0</v>
      </c>
      <c r="BR53" s="121">
        <v>41</v>
      </c>
      <c r="BS53" s="124">
        <v>91.11111111111111</v>
      </c>
      <c r="BT53" s="121">
        <v>45</v>
      </c>
      <c r="BU53" s="2"/>
      <c r="BV53" s="3"/>
      <c r="BW53" s="3"/>
      <c r="BX53" s="3"/>
      <c r="BY53" s="3"/>
    </row>
    <row r="54" spans="1:77" ht="41.45" customHeight="1">
      <c r="A54" s="64" t="s">
        <v>255</v>
      </c>
      <c r="C54" s="65"/>
      <c r="D54" s="65" t="s">
        <v>64</v>
      </c>
      <c r="E54" s="66">
        <v>173.5852534562212</v>
      </c>
      <c r="F54" s="68">
        <v>99.91619244697361</v>
      </c>
      <c r="G54" s="100" t="s">
        <v>457</v>
      </c>
      <c r="H54" s="65"/>
      <c r="I54" s="69" t="s">
        <v>255</v>
      </c>
      <c r="J54" s="70"/>
      <c r="K54" s="70"/>
      <c r="L54" s="69" t="s">
        <v>1133</v>
      </c>
      <c r="M54" s="73">
        <v>28.93026383859286</v>
      </c>
      <c r="N54" s="74">
        <v>1877.9119873046875</v>
      </c>
      <c r="O54" s="74">
        <v>363.7869873046875</v>
      </c>
      <c r="P54" s="75"/>
      <c r="Q54" s="76"/>
      <c r="R54" s="76"/>
      <c r="S54" s="86"/>
      <c r="T54" s="48">
        <v>0</v>
      </c>
      <c r="U54" s="48">
        <v>1</v>
      </c>
      <c r="V54" s="49">
        <v>0</v>
      </c>
      <c r="W54" s="49">
        <v>0.007407</v>
      </c>
      <c r="X54" s="49">
        <v>0.012521</v>
      </c>
      <c r="Y54" s="49">
        <v>0.357965</v>
      </c>
      <c r="Z54" s="49">
        <v>0</v>
      </c>
      <c r="AA54" s="49">
        <v>0</v>
      </c>
      <c r="AB54" s="71">
        <v>54</v>
      </c>
      <c r="AC54" s="71"/>
      <c r="AD54" s="72"/>
      <c r="AE54" s="78" t="s">
        <v>788</v>
      </c>
      <c r="AF54" s="78">
        <v>53</v>
      </c>
      <c r="AG54" s="78">
        <v>199</v>
      </c>
      <c r="AH54" s="78">
        <v>455</v>
      </c>
      <c r="AI54" s="78">
        <v>311</v>
      </c>
      <c r="AJ54" s="78"/>
      <c r="AK54" s="78" t="s">
        <v>850</v>
      </c>
      <c r="AL54" s="78" t="s">
        <v>885</v>
      </c>
      <c r="AM54" s="78"/>
      <c r="AN54" s="78"/>
      <c r="AO54" s="80">
        <v>42884.167962962965</v>
      </c>
      <c r="AP54" s="83" t="s">
        <v>972</v>
      </c>
      <c r="AQ54" s="78" t="b">
        <v>1</v>
      </c>
      <c r="AR54" s="78" t="b">
        <v>0</v>
      </c>
      <c r="AS54" s="78" t="b">
        <v>0</v>
      </c>
      <c r="AT54" s="78" t="s">
        <v>690</v>
      </c>
      <c r="AU54" s="78">
        <v>1</v>
      </c>
      <c r="AV54" s="78"/>
      <c r="AW54" s="78" t="b">
        <v>0</v>
      </c>
      <c r="AX54" s="78" t="s">
        <v>1016</v>
      </c>
      <c r="AY54" s="83" t="s">
        <v>1068</v>
      </c>
      <c r="AZ54" s="78" t="s">
        <v>66</v>
      </c>
      <c r="BA54" s="78" t="str">
        <f>REPLACE(INDEX(GroupVertices[Group],MATCH(Vertices[[#This Row],[Vertex]],GroupVertices[Vertex],0)),1,1,"")</f>
        <v>2</v>
      </c>
      <c r="BB54" s="48"/>
      <c r="BC54" s="48"/>
      <c r="BD54" s="48"/>
      <c r="BE54" s="48"/>
      <c r="BF54" s="48" t="s">
        <v>373</v>
      </c>
      <c r="BG54" s="48" t="s">
        <v>373</v>
      </c>
      <c r="BH54" s="121" t="s">
        <v>1562</v>
      </c>
      <c r="BI54" s="121" t="s">
        <v>1562</v>
      </c>
      <c r="BJ54" s="121" t="s">
        <v>1617</v>
      </c>
      <c r="BK54" s="121" t="s">
        <v>1617</v>
      </c>
      <c r="BL54" s="121">
        <v>0</v>
      </c>
      <c r="BM54" s="124">
        <v>0</v>
      </c>
      <c r="BN54" s="121">
        <v>0</v>
      </c>
      <c r="BO54" s="124">
        <v>0</v>
      </c>
      <c r="BP54" s="121">
        <v>0</v>
      </c>
      <c r="BQ54" s="124">
        <v>0</v>
      </c>
      <c r="BR54" s="121">
        <v>24</v>
      </c>
      <c r="BS54" s="124">
        <v>100</v>
      </c>
      <c r="BT54" s="121">
        <v>24</v>
      </c>
      <c r="BU54" s="2"/>
      <c r="BV54" s="3"/>
      <c r="BW54" s="3"/>
      <c r="BX54" s="3"/>
      <c r="BY54" s="3"/>
    </row>
    <row r="55" spans="1:77" ht="41.45" customHeight="1">
      <c r="A55" s="64" t="s">
        <v>256</v>
      </c>
      <c r="C55" s="65"/>
      <c r="D55" s="65" t="s">
        <v>64</v>
      </c>
      <c r="E55" s="66">
        <v>303.7814351547071</v>
      </c>
      <c r="F55" s="68">
        <v>98.9743551843914</v>
      </c>
      <c r="G55" s="100" t="s">
        <v>458</v>
      </c>
      <c r="H55" s="65"/>
      <c r="I55" s="69" t="s">
        <v>256</v>
      </c>
      <c r="J55" s="70"/>
      <c r="K55" s="70"/>
      <c r="L55" s="69" t="s">
        <v>1134</v>
      </c>
      <c r="M55" s="73">
        <v>342.8132288818269</v>
      </c>
      <c r="N55" s="74">
        <v>3030.098876953125</v>
      </c>
      <c r="O55" s="74">
        <v>707.13720703125</v>
      </c>
      <c r="P55" s="75"/>
      <c r="Q55" s="76"/>
      <c r="R55" s="76"/>
      <c r="S55" s="86"/>
      <c r="T55" s="48">
        <v>0</v>
      </c>
      <c r="U55" s="48">
        <v>1</v>
      </c>
      <c r="V55" s="49">
        <v>0</v>
      </c>
      <c r="W55" s="49">
        <v>0.007407</v>
      </c>
      <c r="X55" s="49">
        <v>0.012521</v>
      </c>
      <c r="Y55" s="49">
        <v>0.357965</v>
      </c>
      <c r="Z55" s="49">
        <v>0</v>
      </c>
      <c r="AA55" s="49">
        <v>0</v>
      </c>
      <c r="AB55" s="71">
        <v>55</v>
      </c>
      <c r="AC55" s="71"/>
      <c r="AD55" s="72"/>
      <c r="AE55" s="78" t="s">
        <v>789</v>
      </c>
      <c r="AF55" s="78">
        <v>3775</v>
      </c>
      <c r="AG55" s="78">
        <v>2323</v>
      </c>
      <c r="AH55" s="78">
        <v>3206</v>
      </c>
      <c r="AI55" s="78">
        <v>3655</v>
      </c>
      <c r="AJ55" s="78"/>
      <c r="AK55" s="78" t="s">
        <v>851</v>
      </c>
      <c r="AL55" s="78" t="s">
        <v>709</v>
      </c>
      <c r="AM55" s="83" t="s">
        <v>919</v>
      </c>
      <c r="AN55" s="78"/>
      <c r="AO55" s="80">
        <v>42355.62930555556</v>
      </c>
      <c r="AP55" s="83" t="s">
        <v>973</v>
      </c>
      <c r="AQ55" s="78" t="b">
        <v>0</v>
      </c>
      <c r="AR55" s="78" t="b">
        <v>0</v>
      </c>
      <c r="AS55" s="78" t="b">
        <v>1</v>
      </c>
      <c r="AT55" s="78" t="s">
        <v>690</v>
      </c>
      <c r="AU55" s="78">
        <v>29</v>
      </c>
      <c r="AV55" s="83" t="s">
        <v>984</v>
      </c>
      <c r="AW55" s="78" t="b">
        <v>0</v>
      </c>
      <c r="AX55" s="78" t="s">
        <v>1016</v>
      </c>
      <c r="AY55" s="83" t="s">
        <v>1069</v>
      </c>
      <c r="AZ55" s="78" t="s">
        <v>66</v>
      </c>
      <c r="BA55" s="78" t="str">
        <f>REPLACE(INDEX(GroupVertices[Group],MATCH(Vertices[[#This Row],[Vertex]],GroupVertices[Vertex],0)),1,1,"")</f>
        <v>2</v>
      </c>
      <c r="BB55" s="48" t="s">
        <v>361</v>
      </c>
      <c r="BC55" s="48" t="s">
        <v>361</v>
      </c>
      <c r="BD55" s="48" t="s">
        <v>364</v>
      </c>
      <c r="BE55" s="48" t="s">
        <v>364</v>
      </c>
      <c r="BF55" s="48" t="s">
        <v>379</v>
      </c>
      <c r="BG55" s="48" t="s">
        <v>379</v>
      </c>
      <c r="BH55" s="121" t="s">
        <v>1563</v>
      </c>
      <c r="BI55" s="121" t="s">
        <v>1563</v>
      </c>
      <c r="BJ55" s="121" t="s">
        <v>1618</v>
      </c>
      <c r="BK55" s="121" t="s">
        <v>1618</v>
      </c>
      <c r="BL55" s="121">
        <v>1</v>
      </c>
      <c r="BM55" s="124">
        <v>5</v>
      </c>
      <c r="BN55" s="121">
        <v>0</v>
      </c>
      <c r="BO55" s="124">
        <v>0</v>
      </c>
      <c r="BP55" s="121">
        <v>0</v>
      </c>
      <c r="BQ55" s="124">
        <v>0</v>
      </c>
      <c r="BR55" s="121">
        <v>19</v>
      </c>
      <c r="BS55" s="124">
        <v>95</v>
      </c>
      <c r="BT55" s="121">
        <v>20</v>
      </c>
      <c r="BU55" s="2"/>
      <c r="BV55" s="3"/>
      <c r="BW55" s="3"/>
      <c r="BX55" s="3"/>
      <c r="BY55" s="3"/>
    </row>
    <row r="56" spans="1:77" ht="41.45" customHeight="1">
      <c r="A56" s="64" t="s">
        <v>273</v>
      </c>
      <c r="C56" s="65"/>
      <c r="D56" s="65" t="s">
        <v>64</v>
      </c>
      <c r="E56" s="66">
        <v>463.9521615097652</v>
      </c>
      <c r="F56" s="68">
        <v>97.81568250683615</v>
      </c>
      <c r="G56" s="100" t="s">
        <v>1011</v>
      </c>
      <c r="H56" s="65"/>
      <c r="I56" s="69" t="s">
        <v>273</v>
      </c>
      <c r="J56" s="70"/>
      <c r="K56" s="70"/>
      <c r="L56" s="69" t="s">
        <v>1135</v>
      </c>
      <c r="M56" s="73">
        <v>728.9602098884044</v>
      </c>
      <c r="N56" s="74">
        <v>7991.4033203125</v>
      </c>
      <c r="O56" s="74">
        <v>9204.056640625</v>
      </c>
      <c r="P56" s="75"/>
      <c r="Q56" s="76"/>
      <c r="R56" s="76"/>
      <c r="S56" s="86"/>
      <c r="T56" s="48">
        <v>2</v>
      </c>
      <c r="U56" s="48">
        <v>0</v>
      </c>
      <c r="V56" s="49">
        <v>0</v>
      </c>
      <c r="W56" s="49">
        <v>0.00578</v>
      </c>
      <c r="X56" s="49">
        <v>0.007249</v>
      </c>
      <c r="Y56" s="49">
        <v>0.561427</v>
      </c>
      <c r="Z56" s="49">
        <v>1</v>
      </c>
      <c r="AA56" s="49">
        <v>0</v>
      </c>
      <c r="AB56" s="71">
        <v>56</v>
      </c>
      <c r="AC56" s="71"/>
      <c r="AD56" s="72"/>
      <c r="AE56" s="78" t="s">
        <v>790</v>
      </c>
      <c r="AF56" s="78">
        <v>1684</v>
      </c>
      <c r="AG56" s="78">
        <v>4936</v>
      </c>
      <c r="AH56" s="78">
        <v>7499</v>
      </c>
      <c r="AI56" s="78">
        <v>2955</v>
      </c>
      <c r="AJ56" s="78"/>
      <c r="AK56" s="78" t="s">
        <v>852</v>
      </c>
      <c r="AL56" s="78" t="s">
        <v>886</v>
      </c>
      <c r="AM56" s="83" t="s">
        <v>920</v>
      </c>
      <c r="AN56" s="78"/>
      <c r="AO56" s="80">
        <v>40609.57392361111</v>
      </c>
      <c r="AP56" s="83" t="s">
        <v>974</v>
      </c>
      <c r="AQ56" s="78" t="b">
        <v>0</v>
      </c>
      <c r="AR56" s="78" t="b">
        <v>0</v>
      </c>
      <c r="AS56" s="78" t="b">
        <v>1</v>
      </c>
      <c r="AT56" s="78"/>
      <c r="AU56" s="78">
        <v>124</v>
      </c>
      <c r="AV56" s="83" t="s">
        <v>984</v>
      </c>
      <c r="AW56" s="78" t="b">
        <v>0</v>
      </c>
      <c r="AX56" s="78" t="s">
        <v>1016</v>
      </c>
      <c r="AY56" s="83" t="s">
        <v>1070</v>
      </c>
      <c r="AZ56" s="78" t="s">
        <v>65</v>
      </c>
      <c r="BA56" s="78" t="str">
        <f>REPLACE(INDEX(GroupVertices[Group],MATCH(Vertices[[#This Row],[Vertex]],GroupVertices[Vertex],0)),1,1,"")</f>
        <v>6</v>
      </c>
      <c r="BB56" s="48"/>
      <c r="BC56" s="48"/>
      <c r="BD56" s="48"/>
      <c r="BE56" s="48"/>
      <c r="BF56" s="48"/>
      <c r="BG56" s="48"/>
      <c r="BH56" s="48"/>
      <c r="BI56" s="48"/>
      <c r="BJ56" s="48"/>
      <c r="BK56" s="48"/>
      <c r="BL56" s="48"/>
      <c r="BM56" s="49"/>
      <c r="BN56" s="48"/>
      <c r="BO56" s="49"/>
      <c r="BP56" s="48"/>
      <c r="BQ56" s="49"/>
      <c r="BR56" s="48"/>
      <c r="BS56" s="49"/>
      <c r="BT56" s="48"/>
      <c r="BU56" s="2"/>
      <c r="BV56" s="3"/>
      <c r="BW56" s="3"/>
      <c r="BX56" s="3"/>
      <c r="BY56" s="3"/>
    </row>
    <row r="57" spans="1:77" ht="41.45" customHeight="1">
      <c r="A57" s="64" t="s">
        <v>257</v>
      </c>
      <c r="C57" s="65"/>
      <c r="D57" s="65" t="s">
        <v>64</v>
      </c>
      <c r="E57" s="66">
        <v>1000</v>
      </c>
      <c r="F57" s="68">
        <v>85.86268568472397</v>
      </c>
      <c r="G57" s="100" t="s">
        <v>459</v>
      </c>
      <c r="H57" s="65"/>
      <c r="I57" s="69" t="s">
        <v>257</v>
      </c>
      <c r="J57" s="70"/>
      <c r="K57" s="70"/>
      <c r="L57" s="69" t="s">
        <v>1136</v>
      </c>
      <c r="M57" s="73">
        <v>4712.495617470992</v>
      </c>
      <c r="N57" s="74">
        <v>7127.04345703125</v>
      </c>
      <c r="O57" s="74">
        <v>9367.1806640625</v>
      </c>
      <c r="P57" s="75"/>
      <c r="Q57" s="76"/>
      <c r="R57" s="76"/>
      <c r="S57" s="86"/>
      <c r="T57" s="48">
        <v>1</v>
      </c>
      <c r="U57" s="48">
        <v>3</v>
      </c>
      <c r="V57" s="49">
        <v>33.9</v>
      </c>
      <c r="W57" s="49">
        <v>0.007576</v>
      </c>
      <c r="X57" s="49">
        <v>0.018416</v>
      </c>
      <c r="Y57" s="49">
        <v>0.785454</v>
      </c>
      <c r="Z57" s="49">
        <v>0.3333333333333333</v>
      </c>
      <c r="AA57" s="49">
        <v>0.3333333333333333</v>
      </c>
      <c r="AB57" s="71">
        <v>57</v>
      </c>
      <c r="AC57" s="71"/>
      <c r="AD57" s="72"/>
      <c r="AE57" s="78" t="s">
        <v>791</v>
      </c>
      <c r="AF57" s="78">
        <v>2570</v>
      </c>
      <c r="AG57" s="78">
        <v>31892</v>
      </c>
      <c r="AH57" s="78">
        <v>19656</v>
      </c>
      <c r="AI57" s="78">
        <v>13595</v>
      </c>
      <c r="AJ57" s="78"/>
      <c r="AK57" s="78" t="s">
        <v>853</v>
      </c>
      <c r="AL57" s="78" t="s">
        <v>709</v>
      </c>
      <c r="AM57" s="78"/>
      <c r="AN57" s="78"/>
      <c r="AO57" s="80">
        <v>39884.582974537036</v>
      </c>
      <c r="AP57" s="83" t="s">
        <v>975</v>
      </c>
      <c r="AQ57" s="78" t="b">
        <v>0</v>
      </c>
      <c r="AR57" s="78" t="b">
        <v>0</v>
      </c>
      <c r="AS57" s="78" t="b">
        <v>1</v>
      </c>
      <c r="AT57" s="78" t="s">
        <v>690</v>
      </c>
      <c r="AU57" s="78">
        <v>500</v>
      </c>
      <c r="AV57" s="83" t="s">
        <v>983</v>
      </c>
      <c r="AW57" s="78" t="b">
        <v>0</v>
      </c>
      <c r="AX57" s="78" t="s">
        <v>1016</v>
      </c>
      <c r="AY57" s="83" t="s">
        <v>1071</v>
      </c>
      <c r="AZ57" s="78" t="s">
        <v>66</v>
      </c>
      <c r="BA57" s="78" t="str">
        <f>REPLACE(INDEX(GroupVertices[Group],MATCH(Vertices[[#This Row],[Vertex]],GroupVertices[Vertex],0)),1,1,"")</f>
        <v>6</v>
      </c>
      <c r="BB57" s="48"/>
      <c r="BC57" s="48"/>
      <c r="BD57" s="48"/>
      <c r="BE57" s="48"/>
      <c r="BF57" s="48" t="s">
        <v>381</v>
      </c>
      <c r="BG57" s="48" t="s">
        <v>381</v>
      </c>
      <c r="BH57" s="121" t="s">
        <v>1564</v>
      </c>
      <c r="BI57" s="121" t="s">
        <v>1564</v>
      </c>
      <c r="BJ57" s="121" t="s">
        <v>1619</v>
      </c>
      <c r="BK57" s="121" t="s">
        <v>1619</v>
      </c>
      <c r="BL57" s="121">
        <v>0</v>
      </c>
      <c r="BM57" s="124">
        <v>0</v>
      </c>
      <c r="BN57" s="121">
        <v>0</v>
      </c>
      <c r="BO57" s="124">
        <v>0</v>
      </c>
      <c r="BP57" s="121">
        <v>0</v>
      </c>
      <c r="BQ57" s="124">
        <v>0</v>
      </c>
      <c r="BR57" s="121">
        <v>14</v>
      </c>
      <c r="BS57" s="124">
        <v>100</v>
      </c>
      <c r="BT57" s="121">
        <v>14</v>
      </c>
      <c r="BU57" s="2"/>
      <c r="BV57" s="3"/>
      <c r="BW57" s="3"/>
      <c r="BX57" s="3"/>
      <c r="BY57" s="3"/>
    </row>
    <row r="58" spans="1:77" ht="41.45" customHeight="1">
      <c r="A58" s="64" t="s">
        <v>258</v>
      </c>
      <c r="C58" s="65"/>
      <c r="D58" s="65" t="s">
        <v>64</v>
      </c>
      <c r="E58" s="66">
        <v>534.505742081779</v>
      </c>
      <c r="F58" s="68">
        <v>97.30529894316754</v>
      </c>
      <c r="G58" s="100" t="s">
        <v>460</v>
      </c>
      <c r="H58" s="65"/>
      <c r="I58" s="69" t="s">
        <v>258</v>
      </c>
      <c r="J58" s="70"/>
      <c r="K58" s="70"/>
      <c r="L58" s="69" t="s">
        <v>1137</v>
      </c>
      <c r="M58" s="73">
        <v>899.0540388736974</v>
      </c>
      <c r="N58" s="74">
        <v>4268.5791015625</v>
      </c>
      <c r="O58" s="74">
        <v>4823.046875</v>
      </c>
      <c r="P58" s="75"/>
      <c r="Q58" s="76"/>
      <c r="R58" s="76"/>
      <c r="S58" s="86"/>
      <c r="T58" s="48">
        <v>0</v>
      </c>
      <c r="U58" s="48">
        <v>1</v>
      </c>
      <c r="V58" s="49">
        <v>0</v>
      </c>
      <c r="W58" s="49">
        <v>0.005556</v>
      </c>
      <c r="X58" s="49">
        <v>0.00189</v>
      </c>
      <c r="Y58" s="49">
        <v>0.434419</v>
      </c>
      <c r="Z58" s="49">
        <v>0</v>
      </c>
      <c r="AA58" s="49">
        <v>0</v>
      </c>
      <c r="AB58" s="71">
        <v>58</v>
      </c>
      <c r="AC58" s="71"/>
      <c r="AD58" s="72"/>
      <c r="AE58" s="78" t="s">
        <v>792</v>
      </c>
      <c r="AF58" s="78">
        <v>5932</v>
      </c>
      <c r="AG58" s="78">
        <v>6087</v>
      </c>
      <c r="AH58" s="78">
        <v>4296</v>
      </c>
      <c r="AI58" s="78">
        <v>3228</v>
      </c>
      <c r="AJ58" s="78"/>
      <c r="AK58" s="78" t="s">
        <v>854</v>
      </c>
      <c r="AL58" s="78" t="s">
        <v>864</v>
      </c>
      <c r="AM58" s="83" t="s">
        <v>921</v>
      </c>
      <c r="AN58" s="78"/>
      <c r="AO58" s="80">
        <v>40486.66060185185</v>
      </c>
      <c r="AP58" s="83" t="s">
        <v>976</v>
      </c>
      <c r="AQ58" s="78" t="b">
        <v>0</v>
      </c>
      <c r="AR58" s="78" t="b">
        <v>0</v>
      </c>
      <c r="AS58" s="78" t="b">
        <v>0</v>
      </c>
      <c r="AT58" s="78" t="s">
        <v>690</v>
      </c>
      <c r="AU58" s="78">
        <v>140</v>
      </c>
      <c r="AV58" s="83" t="s">
        <v>984</v>
      </c>
      <c r="AW58" s="78" t="b">
        <v>0</v>
      </c>
      <c r="AX58" s="78" t="s">
        <v>1016</v>
      </c>
      <c r="AY58" s="83" t="s">
        <v>1072</v>
      </c>
      <c r="AZ58" s="78" t="s">
        <v>66</v>
      </c>
      <c r="BA58" s="78" t="str">
        <f>REPLACE(INDEX(GroupVertices[Group],MATCH(Vertices[[#This Row],[Vertex]],GroupVertices[Vertex],0)),1,1,"")</f>
        <v>3</v>
      </c>
      <c r="BB58" s="48"/>
      <c r="BC58" s="48"/>
      <c r="BD58" s="48"/>
      <c r="BE58" s="48"/>
      <c r="BF58" s="48"/>
      <c r="BG58" s="48"/>
      <c r="BH58" s="121" t="s">
        <v>1565</v>
      </c>
      <c r="BI58" s="121" t="s">
        <v>1565</v>
      </c>
      <c r="BJ58" s="121" t="s">
        <v>1620</v>
      </c>
      <c r="BK58" s="121" t="s">
        <v>1620</v>
      </c>
      <c r="BL58" s="121">
        <v>1</v>
      </c>
      <c r="BM58" s="124">
        <v>5</v>
      </c>
      <c r="BN58" s="121">
        <v>0</v>
      </c>
      <c r="BO58" s="124">
        <v>0</v>
      </c>
      <c r="BP58" s="121">
        <v>0</v>
      </c>
      <c r="BQ58" s="124">
        <v>0</v>
      </c>
      <c r="BR58" s="121">
        <v>19</v>
      </c>
      <c r="BS58" s="124">
        <v>95</v>
      </c>
      <c r="BT58" s="121">
        <v>20</v>
      </c>
      <c r="BU58" s="2"/>
      <c r="BV58" s="3"/>
      <c r="BW58" s="3"/>
      <c r="BX58" s="3"/>
      <c r="BY58" s="3"/>
    </row>
    <row r="59" spans="1:77" ht="41.45" customHeight="1">
      <c r="A59" s="64" t="s">
        <v>259</v>
      </c>
      <c r="C59" s="65"/>
      <c r="D59" s="65" t="s">
        <v>64</v>
      </c>
      <c r="E59" s="66">
        <v>170.3364786774925</v>
      </c>
      <c r="F59" s="68">
        <v>99.93969403591753</v>
      </c>
      <c r="G59" s="100" t="s">
        <v>461</v>
      </c>
      <c r="H59" s="65"/>
      <c r="I59" s="69" t="s">
        <v>259</v>
      </c>
      <c r="J59" s="70"/>
      <c r="K59" s="70"/>
      <c r="L59" s="69" t="s">
        <v>1138</v>
      </c>
      <c r="M59" s="73">
        <v>21.097967629886927</v>
      </c>
      <c r="N59" s="74">
        <v>3141.074951171875</v>
      </c>
      <c r="O59" s="74">
        <v>4179.1728515625</v>
      </c>
      <c r="P59" s="75"/>
      <c r="Q59" s="76"/>
      <c r="R59" s="76"/>
      <c r="S59" s="86"/>
      <c r="T59" s="48">
        <v>2</v>
      </c>
      <c r="U59" s="48">
        <v>1</v>
      </c>
      <c r="V59" s="49">
        <v>0</v>
      </c>
      <c r="W59" s="49">
        <v>0.007463</v>
      </c>
      <c r="X59" s="49">
        <v>0.01499</v>
      </c>
      <c r="Y59" s="49">
        <v>0.581869</v>
      </c>
      <c r="Z59" s="49">
        <v>0.5</v>
      </c>
      <c r="AA59" s="49">
        <v>0.5</v>
      </c>
      <c r="AB59" s="71">
        <v>59</v>
      </c>
      <c r="AC59" s="71"/>
      <c r="AD59" s="72"/>
      <c r="AE59" s="78" t="s">
        <v>793</v>
      </c>
      <c r="AF59" s="78">
        <v>189</v>
      </c>
      <c r="AG59" s="78">
        <v>146</v>
      </c>
      <c r="AH59" s="78">
        <v>209</v>
      </c>
      <c r="AI59" s="78">
        <v>121</v>
      </c>
      <c r="AJ59" s="78"/>
      <c r="AK59" s="78" t="s">
        <v>855</v>
      </c>
      <c r="AL59" s="78" t="s">
        <v>887</v>
      </c>
      <c r="AM59" s="83" t="s">
        <v>922</v>
      </c>
      <c r="AN59" s="78"/>
      <c r="AO59" s="80">
        <v>43068.76393518518</v>
      </c>
      <c r="AP59" s="83" t="s">
        <v>977</v>
      </c>
      <c r="AQ59" s="78" t="b">
        <v>0</v>
      </c>
      <c r="AR59" s="78" t="b">
        <v>0</v>
      </c>
      <c r="AS59" s="78" t="b">
        <v>1</v>
      </c>
      <c r="AT59" s="78" t="s">
        <v>690</v>
      </c>
      <c r="AU59" s="78">
        <v>1</v>
      </c>
      <c r="AV59" s="83" t="s">
        <v>984</v>
      </c>
      <c r="AW59" s="78" t="b">
        <v>0</v>
      </c>
      <c r="AX59" s="78" t="s">
        <v>1016</v>
      </c>
      <c r="AY59" s="83" t="s">
        <v>1073</v>
      </c>
      <c r="AZ59" s="78" t="s">
        <v>66</v>
      </c>
      <c r="BA59" s="78" t="str">
        <f>REPLACE(INDEX(GroupVertices[Group],MATCH(Vertices[[#This Row],[Vertex]],GroupVertices[Vertex],0)),1,1,"")</f>
        <v>2</v>
      </c>
      <c r="BB59" s="48" t="s">
        <v>362</v>
      </c>
      <c r="BC59" s="48" t="s">
        <v>362</v>
      </c>
      <c r="BD59" s="48" t="s">
        <v>364</v>
      </c>
      <c r="BE59" s="48" t="s">
        <v>364</v>
      </c>
      <c r="BF59" s="48" t="s">
        <v>382</v>
      </c>
      <c r="BG59" s="48" t="s">
        <v>382</v>
      </c>
      <c r="BH59" s="121" t="s">
        <v>1566</v>
      </c>
      <c r="BI59" s="121" t="s">
        <v>1566</v>
      </c>
      <c r="BJ59" s="121" t="s">
        <v>1621</v>
      </c>
      <c r="BK59" s="121" t="s">
        <v>1621</v>
      </c>
      <c r="BL59" s="121">
        <v>1</v>
      </c>
      <c r="BM59" s="124">
        <v>9.090909090909092</v>
      </c>
      <c r="BN59" s="121">
        <v>0</v>
      </c>
      <c r="BO59" s="124">
        <v>0</v>
      </c>
      <c r="BP59" s="121">
        <v>0</v>
      </c>
      <c r="BQ59" s="124">
        <v>0</v>
      </c>
      <c r="BR59" s="121">
        <v>10</v>
      </c>
      <c r="BS59" s="124">
        <v>90.9090909090909</v>
      </c>
      <c r="BT59" s="121">
        <v>11</v>
      </c>
      <c r="BU59" s="2"/>
      <c r="BV59" s="3"/>
      <c r="BW59" s="3"/>
      <c r="BX59" s="3"/>
      <c r="BY59" s="3"/>
    </row>
    <row r="60" spans="1:77" ht="41.45" customHeight="1">
      <c r="A60" s="64" t="s">
        <v>260</v>
      </c>
      <c r="C60" s="65"/>
      <c r="D60" s="65" t="s">
        <v>64</v>
      </c>
      <c r="E60" s="66">
        <v>210.3638358569234</v>
      </c>
      <c r="F60" s="68">
        <v>99.65013672308034</v>
      </c>
      <c r="G60" s="100" t="s">
        <v>462</v>
      </c>
      <c r="H60" s="65"/>
      <c r="I60" s="69" t="s">
        <v>260</v>
      </c>
      <c r="J60" s="70"/>
      <c r="K60" s="70"/>
      <c r="L60" s="69" t="s">
        <v>1139</v>
      </c>
      <c r="M60" s="73">
        <v>117.597768088094</v>
      </c>
      <c r="N60" s="74">
        <v>3664.739013671875</v>
      </c>
      <c r="O60" s="74">
        <v>3625.669189453125</v>
      </c>
      <c r="P60" s="75"/>
      <c r="Q60" s="76"/>
      <c r="R60" s="76"/>
      <c r="S60" s="86"/>
      <c r="T60" s="48">
        <v>0</v>
      </c>
      <c r="U60" s="48">
        <v>3</v>
      </c>
      <c r="V60" s="49">
        <v>3.333333</v>
      </c>
      <c r="W60" s="49">
        <v>0.007813</v>
      </c>
      <c r="X60" s="49">
        <v>0.020376</v>
      </c>
      <c r="Y60" s="49">
        <v>0.790251</v>
      </c>
      <c r="Z60" s="49">
        <v>0.5</v>
      </c>
      <c r="AA60" s="49">
        <v>0</v>
      </c>
      <c r="AB60" s="71">
        <v>60</v>
      </c>
      <c r="AC60" s="71"/>
      <c r="AD60" s="72"/>
      <c r="AE60" s="78" t="s">
        <v>794</v>
      </c>
      <c r="AF60" s="78">
        <v>668</v>
      </c>
      <c r="AG60" s="78">
        <v>799</v>
      </c>
      <c r="AH60" s="78">
        <v>57553</v>
      </c>
      <c r="AI60" s="78">
        <v>24007</v>
      </c>
      <c r="AJ60" s="78"/>
      <c r="AK60" s="78" t="s">
        <v>856</v>
      </c>
      <c r="AL60" s="78" t="s">
        <v>706</v>
      </c>
      <c r="AM60" s="83" t="s">
        <v>923</v>
      </c>
      <c r="AN60" s="78"/>
      <c r="AO60" s="80">
        <v>40822.60277777778</v>
      </c>
      <c r="AP60" s="83" t="s">
        <v>978</v>
      </c>
      <c r="AQ60" s="78" t="b">
        <v>1</v>
      </c>
      <c r="AR60" s="78" t="b">
        <v>0</v>
      </c>
      <c r="AS60" s="78" t="b">
        <v>1</v>
      </c>
      <c r="AT60" s="78" t="s">
        <v>690</v>
      </c>
      <c r="AU60" s="78">
        <v>150</v>
      </c>
      <c r="AV60" s="83" t="s">
        <v>984</v>
      </c>
      <c r="AW60" s="78" t="b">
        <v>0</v>
      </c>
      <c r="AX60" s="78" t="s">
        <v>1016</v>
      </c>
      <c r="AY60" s="83" t="s">
        <v>1074</v>
      </c>
      <c r="AZ60" s="78" t="s">
        <v>66</v>
      </c>
      <c r="BA60" s="78" t="str">
        <f>REPLACE(INDEX(GroupVertices[Group],MATCH(Vertices[[#This Row],[Vertex]],GroupVertices[Vertex],0)),1,1,"")</f>
        <v>2</v>
      </c>
      <c r="BB60" s="48"/>
      <c r="BC60" s="48"/>
      <c r="BD60" s="48"/>
      <c r="BE60" s="48"/>
      <c r="BF60" s="48" t="s">
        <v>382</v>
      </c>
      <c r="BG60" s="48" t="s">
        <v>382</v>
      </c>
      <c r="BH60" s="121" t="s">
        <v>1567</v>
      </c>
      <c r="BI60" s="121" t="s">
        <v>1584</v>
      </c>
      <c r="BJ60" s="121" t="s">
        <v>1622</v>
      </c>
      <c r="BK60" s="121" t="s">
        <v>1622</v>
      </c>
      <c r="BL60" s="121">
        <v>3</v>
      </c>
      <c r="BM60" s="124">
        <v>8.108108108108109</v>
      </c>
      <c r="BN60" s="121">
        <v>0</v>
      </c>
      <c r="BO60" s="124">
        <v>0</v>
      </c>
      <c r="BP60" s="121">
        <v>0</v>
      </c>
      <c r="BQ60" s="124">
        <v>0</v>
      </c>
      <c r="BR60" s="121">
        <v>34</v>
      </c>
      <c r="BS60" s="124">
        <v>91.89189189189189</v>
      </c>
      <c r="BT60" s="121">
        <v>37</v>
      </c>
      <c r="BU60" s="2"/>
      <c r="BV60" s="3"/>
      <c r="BW60" s="3"/>
      <c r="BX60" s="3"/>
      <c r="BY60" s="3"/>
    </row>
    <row r="61" spans="1:77" ht="41.45" customHeight="1">
      <c r="A61" s="64" t="s">
        <v>261</v>
      </c>
      <c r="C61" s="65"/>
      <c r="D61" s="65" t="s">
        <v>64</v>
      </c>
      <c r="E61" s="66">
        <v>181.9830297710482</v>
      </c>
      <c r="F61" s="68">
        <v>99.85544305668465</v>
      </c>
      <c r="G61" s="100" t="s">
        <v>1012</v>
      </c>
      <c r="H61" s="65"/>
      <c r="I61" s="69" t="s">
        <v>261</v>
      </c>
      <c r="J61" s="70"/>
      <c r="K61" s="70"/>
      <c r="L61" s="69" t="s">
        <v>1140</v>
      </c>
      <c r="M61" s="73">
        <v>49.17601064222895</v>
      </c>
      <c r="N61" s="74">
        <v>7549.251953125</v>
      </c>
      <c r="O61" s="74">
        <v>5175.953125</v>
      </c>
      <c r="P61" s="75"/>
      <c r="Q61" s="76"/>
      <c r="R61" s="76"/>
      <c r="S61" s="86"/>
      <c r="T61" s="48">
        <v>0</v>
      </c>
      <c r="U61" s="48">
        <v>2</v>
      </c>
      <c r="V61" s="49">
        <v>0</v>
      </c>
      <c r="W61" s="49">
        <v>0.007463</v>
      </c>
      <c r="X61" s="49">
        <v>0.016086</v>
      </c>
      <c r="Y61" s="49">
        <v>0.559447</v>
      </c>
      <c r="Z61" s="49">
        <v>1</v>
      </c>
      <c r="AA61" s="49">
        <v>0</v>
      </c>
      <c r="AB61" s="71">
        <v>61</v>
      </c>
      <c r="AC61" s="71"/>
      <c r="AD61" s="72"/>
      <c r="AE61" s="78" t="s">
        <v>795</v>
      </c>
      <c r="AF61" s="78">
        <v>47</v>
      </c>
      <c r="AG61" s="78">
        <v>336</v>
      </c>
      <c r="AH61" s="78">
        <v>178</v>
      </c>
      <c r="AI61" s="78">
        <v>118</v>
      </c>
      <c r="AJ61" s="78"/>
      <c r="AK61" s="78" t="s">
        <v>857</v>
      </c>
      <c r="AL61" s="78" t="s">
        <v>709</v>
      </c>
      <c r="AM61" s="78"/>
      <c r="AN61" s="78"/>
      <c r="AO61" s="80">
        <v>43500.69206018518</v>
      </c>
      <c r="AP61" s="78"/>
      <c r="AQ61" s="78" t="b">
        <v>0</v>
      </c>
      <c r="AR61" s="78" t="b">
        <v>0</v>
      </c>
      <c r="AS61" s="78" t="b">
        <v>1</v>
      </c>
      <c r="AT61" s="78" t="s">
        <v>690</v>
      </c>
      <c r="AU61" s="78">
        <v>5</v>
      </c>
      <c r="AV61" s="83" t="s">
        <v>984</v>
      </c>
      <c r="AW61" s="78" t="b">
        <v>0</v>
      </c>
      <c r="AX61" s="78" t="s">
        <v>1016</v>
      </c>
      <c r="AY61" s="83" t="s">
        <v>1075</v>
      </c>
      <c r="AZ61" s="78" t="s">
        <v>66</v>
      </c>
      <c r="BA61" s="78" t="str">
        <f>REPLACE(INDEX(GroupVertices[Group],MATCH(Vertices[[#This Row],[Vertex]],GroupVertices[Vertex],0)),1,1,"")</f>
        <v>6</v>
      </c>
      <c r="BB61" s="48"/>
      <c r="BC61" s="48"/>
      <c r="BD61" s="48"/>
      <c r="BE61" s="48"/>
      <c r="BF61" s="48" t="s">
        <v>371</v>
      </c>
      <c r="BG61" s="48" t="s">
        <v>371</v>
      </c>
      <c r="BH61" s="121" t="s">
        <v>1568</v>
      </c>
      <c r="BI61" s="121" t="s">
        <v>1568</v>
      </c>
      <c r="BJ61" s="121" t="s">
        <v>1623</v>
      </c>
      <c r="BK61" s="121" t="s">
        <v>1623</v>
      </c>
      <c r="BL61" s="121">
        <v>1</v>
      </c>
      <c r="BM61" s="124">
        <v>6.666666666666667</v>
      </c>
      <c r="BN61" s="121">
        <v>0</v>
      </c>
      <c r="BO61" s="124">
        <v>0</v>
      </c>
      <c r="BP61" s="121">
        <v>0</v>
      </c>
      <c r="BQ61" s="124">
        <v>0</v>
      </c>
      <c r="BR61" s="121">
        <v>14</v>
      </c>
      <c r="BS61" s="124">
        <v>93.33333333333333</v>
      </c>
      <c r="BT61" s="121">
        <v>15</v>
      </c>
      <c r="BU61" s="2"/>
      <c r="BV61" s="3"/>
      <c r="BW61" s="3"/>
      <c r="BX61" s="3"/>
      <c r="BY61" s="3"/>
    </row>
    <row r="62" spans="1:77" ht="41.45" customHeight="1">
      <c r="A62" s="64" t="s">
        <v>262</v>
      </c>
      <c r="C62" s="65"/>
      <c r="D62" s="65" t="s">
        <v>64</v>
      </c>
      <c r="E62" s="66">
        <v>260.5666008338819</v>
      </c>
      <c r="F62" s="68">
        <v>99.286970659966</v>
      </c>
      <c r="G62" s="100" t="s">
        <v>463</v>
      </c>
      <c r="H62" s="65"/>
      <c r="I62" s="69" t="s">
        <v>262</v>
      </c>
      <c r="J62" s="70"/>
      <c r="K62" s="70"/>
      <c r="L62" s="69" t="s">
        <v>1141</v>
      </c>
      <c r="M62" s="73">
        <v>238.62891138866306</v>
      </c>
      <c r="N62" s="74">
        <v>9003.7900390625</v>
      </c>
      <c r="O62" s="74">
        <v>7629.00927734375</v>
      </c>
      <c r="P62" s="75"/>
      <c r="Q62" s="76"/>
      <c r="R62" s="76"/>
      <c r="S62" s="86"/>
      <c r="T62" s="48">
        <v>2</v>
      </c>
      <c r="U62" s="48">
        <v>4</v>
      </c>
      <c r="V62" s="49">
        <v>15</v>
      </c>
      <c r="W62" s="49">
        <v>0.2</v>
      </c>
      <c r="X62" s="49">
        <v>0</v>
      </c>
      <c r="Y62" s="49">
        <v>2.072668</v>
      </c>
      <c r="Z62" s="49">
        <v>0.1</v>
      </c>
      <c r="AA62" s="49">
        <v>0.2</v>
      </c>
      <c r="AB62" s="71">
        <v>62</v>
      </c>
      <c r="AC62" s="71"/>
      <c r="AD62" s="72"/>
      <c r="AE62" s="78" t="s">
        <v>796</v>
      </c>
      <c r="AF62" s="78">
        <v>1860</v>
      </c>
      <c r="AG62" s="78">
        <v>1618</v>
      </c>
      <c r="AH62" s="78">
        <v>11058</v>
      </c>
      <c r="AI62" s="78">
        <v>5967</v>
      </c>
      <c r="AJ62" s="78"/>
      <c r="AK62" s="78" t="s">
        <v>858</v>
      </c>
      <c r="AL62" s="78" t="s">
        <v>888</v>
      </c>
      <c r="AM62" s="83" t="s">
        <v>924</v>
      </c>
      <c r="AN62" s="78"/>
      <c r="AO62" s="80">
        <v>40619.34234953704</v>
      </c>
      <c r="AP62" s="83" t="s">
        <v>979</v>
      </c>
      <c r="AQ62" s="78" t="b">
        <v>0</v>
      </c>
      <c r="AR62" s="78" t="b">
        <v>0</v>
      </c>
      <c r="AS62" s="78" t="b">
        <v>1</v>
      </c>
      <c r="AT62" s="78" t="s">
        <v>692</v>
      </c>
      <c r="AU62" s="78">
        <v>90</v>
      </c>
      <c r="AV62" s="83" t="s">
        <v>992</v>
      </c>
      <c r="AW62" s="78" t="b">
        <v>0</v>
      </c>
      <c r="AX62" s="78" t="s">
        <v>1016</v>
      </c>
      <c r="AY62" s="83" t="s">
        <v>1076</v>
      </c>
      <c r="AZ62" s="78" t="s">
        <v>66</v>
      </c>
      <c r="BA62" s="78" t="str">
        <f>REPLACE(INDEX(GroupVertices[Group],MATCH(Vertices[[#This Row],[Vertex]],GroupVertices[Vertex],0)),1,1,"")</f>
        <v>5</v>
      </c>
      <c r="BB62" s="48" t="s">
        <v>363</v>
      </c>
      <c r="BC62" s="48" t="s">
        <v>363</v>
      </c>
      <c r="BD62" s="48" t="s">
        <v>364</v>
      </c>
      <c r="BE62" s="48" t="s">
        <v>364</v>
      </c>
      <c r="BF62" s="48" t="s">
        <v>383</v>
      </c>
      <c r="BG62" s="48" t="s">
        <v>383</v>
      </c>
      <c r="BH62" s="121" t="s">
        <v>1359</v>
      </c>
      <c r="BI62" s="121" t="s">
        <v>1359</v>
      </c>
      <c r="BJ62" s="121" t="s">
        <v>1456</v>
      </c>
      <c r="BK62" s="121" t="s">
        <v>1456</v>
      </c>
      <c r="BL62" s="121">
        <v>0</v>
      </c>
      <c r="BM62" s="124">
        <v>0</v>
      </c>
      <c r="BN62" s="121">
        <v>0</v>
      </c>
      <c r="BO62" s="124">
        <v>0</v>
      </c>
      <c r="BP62" s="121">
        <v>0</v>
      </c>
      <c r="BQ62" s="124">
        <v>0</v>
      </c>
      <c r="BR62" s="121">
        <v>25</v>
      </c>
      <c r="BS62" s="124">
        <v>100</v>
      </c>
      <c r="BT62" s="121">
        <v>25</v>
      </c>
      <c r="BU62" s="2"/>
      <c r="BV62" s="3"/>
      <c r="BW62" s="3"/>
      <c r="BX62" s="3"/>
      <c r="BY62" s="3"/>
    </row>
    <row r="63" spans="1:77" ht="41.45" customHeight="1">
      <c r="A63" s="64" t="s">
        <v>274</v>
      </c>
      <c r="C63" s="65"/>
      <c r="D63" s="65" t="s">
        <v>64</v>
      </c>
      <c r="E63" s="66">
        <v>203.37590520079</v>
      </c>
      <c r="F63" s="68">
        <v>99.70068731062005</v>
      </c>
      <c r="G63" s="100" t="s">
        <v>1013</v>
      </c>
      <c r="H63" s="65"/>
      <c r="I63" s="69" t="s">
        <v>274</v>
      </c>
      <c r="J63" s="70"/>
      <c r="K63" s="70"/>
      <c r="L63" s="69" t="s">
        <v>1142</v>
      </c>
      <c r="M63" s="73">
        <v>100.75094228068879</v>
      </c>
      <c r="N63" s="74">
        <v>8290.4443359375</v>
      </c>
      <c r="O63" s="74">
        <v>9617.919921875</v>
      </c>
      <c r="P63" s="75"/>
      <c r="Q63" s="76"/>
      <c r="R63" s="76"/>
      <c r="S63" s="86"/>
      <c r="T63" s="48">
        <v>1</v>
      </c>
      <c r="U63" s="48">
        <v>0</v>
      </c>
      <c r="V63" s="49">
        <v>0</v>
      </c>
      <c r="W63" s="49">
        <v>0.111111</v>
      </c>
      <c r="X63" s="49">
        <v>0</v>
      </c>
      <c r="Y63" s="49">
        <v>0.502353</v>
      </c>
      <c r="Z63" s="49">
        <v>0</v>
      </c>
      <c r="AA63" s="49">
        <v>0</v>
      </c>
      <c r="AB63" s="71">
        <v>63</v>
      </c>
      <c r="AC63" s="71"/>
      <c r="AD63" s="72"/>
      <c r="AE63" s="78" t="s">
        <v>797</v>
      </c>
      <c r="AF63" s="78">
        <v>849</v>
      </c>
      <c r="AG63" s="78">
        <v>685</v>
      </c>
      <c r="AH63" s="78">
        <v>881</v>
      </c>
      <c r="AI63" s="78">
        <v>233</v>
      </c>
      <c r="AJ63" s="78"/>
      <c r="AK63" s="78" t="s">
        <v>859</v>
      </c>
      <c r="AL63" s="78" t="s">
        <v>889</v>
      </c>
      <c r="AM63" s="83" t="s">
        <v>925</v>
      </c>
      <c r="AN63" s="78"/>
      <c r="AO63" s="80">
        <v>42359.68456018518</v>
      </c>
      <c r="AP63" s="83" t="s">
        <v>980</v>
      </c>
      <c r="AQ63" s="78" t="b">
        <v>0</v>
      </c>
      <c r="AR63" s="78" t="b">
        <v>0</v>
      </c>
      <c r="AS63" s="78" t="b">
        <v>0</v>
      </c>
      <c r="AT63" s="78"/>
      <c r="AU63" s="78">
        <v>88</v>
      </c>
      <c r="AV63" s="83" t="s">
        <v>984</v>
      </c>
      <c r="AW63" s="78" t="b">
        <v>0</v>
      </c>
      <c r="AX63" s="78" t="s">
        <v>1016</v>
      </c>
      <c r="AY63" s="83" t="s">
        <v>1077</v>
      </c>
      <c r="AZ63" s="78" t="s">
        <v>65</v>
      </c>
      <c r="BA63" s="78" t="str">
        <f>REPLACE(INDEX(GroupVertices[Group],MATCH(Vertices[[#This Row],[Vertex]],GroupVertices[Vertex],0)),1,1,"")</f>
        <v>5</v>
      </c>
      <c r="BB63" s="48"/>
      <c r="BC63" s="48"/>
      <c r="BD63" s="48"/>
      <c r="BE63" s="48"/>
      <c r="BF63" s="48"/>
      <c r="BG63" s="48"/>
      <c r="BH63" s="48"/>
      <c r="BI63" s="48"/>
      <c r="BJ63" s="48"/>
      <c r="BK63" s="48"/>
      <c r="BL63" s="48"/>
      <c r="BM63" s="49"/>
      <c r="BN63" s="48"/>
      <c r="BO63" s="49"/>
      <c r="BP63" s="48"/>
      <c r="BQ63" s="49"/>
      <c r="BR63" s="48"/>
      <c r="BS63" s="49"/>
      <c r="BT63" s="48"/>
      <c r="BU63" s="2"/>
      <c r="BV63" s="3"/>
      <c r="BW63" s="3"/>
      <c r="BX63" s="3"/>
      <c r="BY63" s="3"/>
    </row>
    <row r="64" spans="1:77" ht="41.45" customHeight="1">
      <c r="A64" s="64" t="s">
        <v>275</v>
      </c>
      <c r="C64" s="65"/>
      <c r="D64" s="65" t="s">
        <v>64</v>
      </c>
      <c r="E64" s="66">
        <v>168.12976373345037</v>
      </c>
      <c r="F64" s="68">
        <v>99.95565737935112</v>
      </c>
      <c r="G64" s="100" t="s">
        <v>1014</v>
      </c>
      <c r="H64" s="65"/>
      <c r="I64" s="69" t="s">
        <v>275</v>
      </c>
      <c r="J64" s="70"/>
      <c r="K64" s="70"/>
      <c r="L64" s="69" t="s">
        <v>1143</v>
      </c>
      <c r="M64" s="73">
        <v>15.777917374916857</v>
      </c>
      <c r="N64" s="74">
        <v>9736.6982421875</v>
      </c>
      <c r="O64" s="74">
        <v>9598.9453125</v>
      </c>
      <c r="P64" s="75"/>
      <c r="Q64" s="76"/>
      <c r="R64" s="76"/>
      <c r="S64" s="86"/>
      <c r="T64" s="48">
        <v>1</v>
      </c>
      <c r="U64" s="48">
        <v>0</v>
      </c>
      <c r="V64" s="49">
        <v>0</v>
      </c>
      <c r="W64" s="49">
        <v>0.111111</v>
      </c>
      <c r="X64" s="49">
        <v>0</v>
      </c>
      <c r="Y64" s="49">
        <v>0.502353</v>
      </c>
      <c r="Z64" s="49">
        <v>0</v>
      </c>
      <c r="AA64" s="49">
        <v>0</v>
      </c>
      <c r="AB64" s="71">
        <v>64</v>
      </c>
      <c r="AC64" s="71"/>
      <c r="AD64" s="72"/>
      <c r="AE64" s="78" t="s">
        <v>798</v>
      </c>
      <c r="AF64" s="78">
        <v>7</v>
      </c>
      <c r="AG64" s="78">
        <v>110</v>
      </c>
      <c r="AH64" s="78">
        <v>274</v>
      </c>
      <c r="AI64" s="78">
        <v>703</v>
      </c>
      <c r="AJ64" s="78"/>
      <c r="AK64" s="78" t="s">
        <v>860</v>
      </c>
      <c r="AL64" s="78" t="s">
        <v>890</v>
      </c>
      <c r="AM64" s="83" t="s">
        <v>926</v>
      </c>
      <c r="AN64" s="78"/>
      <c r="AO64" s="80">
        <v>42019.528495370374</v>
      </c>
      <c r="AP64" s="78"/>
      <c r="AQ64" s="78" t="b">
        <v>1</v>
      </c>
      <c r="AR64" s="78" t="b">
        <v>0</v>
      </c>
      <c r="AS64" s="78" t="b">
        <v>0</v>
      </c>
      <c r="AT64" s="78"/>
      <c r="AU64" s="78">
        <v>2</v>
      </c>
      <c r="AV64" s="83" t="s">
        <v>984</v>
      </c>
      <c r="AW64" s="78" t="b">
        <v>0</v>
      </c>
      <c r="AX64" s="78" t="s">
        <v>1016</v>
      </c>
      <c r="AY64" s="83" t="s">
        <v>1078</v>
      </c>
      <c r="AZ64" s="78" t="s">
        <v>65</v>
      </c>
      <c r="BA64" s="78" t="str">
        <f>REPLACE(INDEX(GroupVertices[Group],MATCH(Vertices[[#This Row],[Vertex]],GroupVertices[Vertex],0)),1,1,"")</f>
        <v>5</v>
      </c>
      <c r="BB64" s="48"/>
      <c r="BC64" s="48"/>
      <c r="BD64" s="48"/>
      <c r="BE64" s="48"/>
      <c r="BF64" s="48"/>
      <c r="BG64" s="48"/>
      <c r="BH64" s="48"/>
      <c r="BI64" s="48"/>
      <c r="BJ64" s="48"/>
      <c r="BK64" s="48"/>
      <c r="BL64" s="48"/>
      <c r="BM64" s="49"/>
      <c r="BN64" s="48"/>
      <c r="BO64" s="49"/>
      <c r="BP64" s="48"/>
      <c r="BQ64" s="49"/>
      <c r="BR64" s="48"/>
      <c r="BS64" s="49"/>
      <c r="BT64" s="48"/>
      <c r="BU64" s="2"/>
      <c r="BV64" s="3"/>
      <c r="BW64" s="3"/>
      <c r="BX64" s="3"/>
      <c r="BY64" s="3"/>
    </row>
    <row r="65" spans="1:77" ht="41.45" customHeight="1">
      <c r="A65" s="64" t="s">
        <v>263</v>
      </c>
      <c r="C65" s="65"/>
      <c r="D65" s="65" t="s">
        <v>64</v>
      </c>
      <c r="E65" s="66">
        <v>307.21410284543924</v>
      </c>
      <c r="F65" s="68">
        <v>98.94952331682802</v>
      </c>
      <c r="G65" s="100" t="s">
        <v>464</v>
      </c>
      <c r="H65" s="65"/>
      <c r="I65" s="69" t="s">
        <v>263</v>
      </c>
      <c r="J65" s="70"/>
      <c r="K65" s="70"/>
      <c r="L65" s="69" t="s">
        <v>1144</v>
      </c>
      <c r="M65" s="73">
        <v>351.08886261178037</v>
      </c>
      <c r="N65" s="74">
        <v>8186.31591796875</v>
      </c>
      <c r="O65" s="74">
        <v>5904.5966796875</v>
      </c>
      <c r="P65" s="75"/>
      <c r="Q65" s="76"/>
      <c r="R65" s="76"/>
      <c r="S65" s="86"/>
      <c r="T65" s="48">
        <v>1</v>
      </c>
      <c r="U65" s="48">
        <v>2</v>
      </c>
      <c r="V65" s="49">
        <v>0</v>
      </c>
      <c r="W65" s="49">
        <v>0.125</v>
      </c>
      <c r="X65" s="49">
        <v>0</v>
      </c>
      <c r="Y65" s="49">
        <v>0.849202</v>
      </c>
      <c r="Z65" s="49">
        <v>0.5</v>
      </c>
      <c r="AA65" s="49">
        <v>0.5</v>
      </c>
      <c r="AB65" s="71">
        <v>65</v>
      </c>
      <c r="AC65" s="71"/>
      <c r="AD65" s="72"/>
      <c r="AE65" s="78" t="s">
        <v>799</v>
      </c>
      <c r="AF65" s="78">
        <v>2649</v>
      </c>
      <c r="AG65" s="78">
        <v>2379</v>
      </c>
      <c r="AH65" s="78">
        <v>4705</v>
      </c>
      <c r="AI65" s="78">
        <v>5135</v>
      </c>
      <c r="AJ65" s="78"/>
      <c r="AK65" s="78" t="s">
        <v>861</v>
      </c>
      <c r="AL65" s="78" t="s">
        <v>890</v>
      </c>
      <c r="AM65" s="83" t="s">
        <v>927</v>
      </c>
      <c r="AN65" s="78"/>
      <c r="AO65" s="80">
        <v>42597.43424768518</v>
      </c>
      <c r="AP65" s="83" t="s">
        <v>981</v>
      </c>
      <c r="AQ65" s="78" t="b">
        <v>0</v>
      </c>
      <c r="AR65" s="78" t="b">
        <v>0</v>
      </c>
      <c r="AS65" s="78" t="b">
        <v>1</v>
      </c>
      <c r="AT65" s="78" t="s">
        <v>690</v>
      </c>
      <c r="AU65" s="78">
        <v>51</v>
      </c>
      <c r="AV65" s="83" t="s">
        <v>984</v>
      </c>
      <c r="AW65" s="78" t="b">
        <v>0</v>
      </c>
      <c r="AX65" s="78" t="s">
        <v>1016</v>
      </c>
      <c r="AY65" s="83" t="s">
        <v>1079</v>
      </c>
      <c r="AZ65" s="78" t="s">
        <v>66</v>
      </c>
      <c r="BA65" s="78" t="str">
        <f>REPLACE(INDEX(GroupVertices[Group],MATCH(Vertices[[#This Row],[Vertex]],GroupVertices[Vertex],0)),1,1,"")</f>
        <v>5</v>
      </c>
      <c r="BB65" s="48"/>
      <c r="BC65" s="48"/>
      <c r="BD65" s="48"/>
      <c r="BE65" s="48"/>
      <c r="BF65" s="48" t="s">
        <v>384</v>
      </c>
      <c r="BG65" s="48" t="s">
        <v>384</v>
      </c>
      <c r="BH65" s="121" t="s">
        <v>1569</v>
      </c>
      <c r="BI65" s="121" t="s">
        <v>1569</v>
      </c>
      <c r="BJ65" s="121" t="s">
        <v>1624</v>
      </c>
      <c r="BK65" s="121" t="s">
        <v>1624</v>
      </c>
      <c r="BL65" s="121">
        <v>0</v>
      </c>
      <c r="BM65" s="124">
        <v>0</v>
      </c>
      <c r="BN65" s="121">
        <v>0</v>
      </c>
      <c r="BO65" s="124">
        <v>0</v>
      </c>
      <c r="BP65" s="121">
        <v>0</v>
      </c>
      <c r="BQ65" s="124">
        <v>0</v>
      </c>
      <c r="BR65" s="121">
        <v>18</v>
      </c>
      <c r="BS65" s="124">
        <v>100</v>
      </c>
      <c r="BT65" s="121">
        <v>18</v>
      </c>
      <c r="BU65" s="2"/>
      <c r="BV65" s="3"/>
      <c r="BW65" s="3"/>
      <c r="BX65" s="3"/>
      <c r="BY65" s="3"/>
    </row>
    <row r="66" spans="1:77" ht="41.45" customHeight="1">
      <c r="A66" s="64" t="s">
        <v>276</v>
      </c>
      <c r="C66" s="65"/>
      <c r="D66" s="65" t="s">
        <v>64</v>
      </c>
      <c r="E66" s="66">
        <v>246.16165606027357</v>
      </c>
      <c r="F66" s="68">
        <v>99.39117581849088</v>
      </c>
      <c r="G66" s="100" t="s">
        <v>1015</v>
      </c>
      <c r="H66" s="65"/>
      <c r="I66" s="69" t="s">
        <v>276</v>
      </c>
      <c r="J66" s="70"/>
      <c r="K66" s="70"/>
      <c r="L66" s="69" t="s">
        <v>1145</v>
      </c>
      <c r="M66" s="73">
        <v>203.90080555760846</v>
      </c>
      <c r="N66" s="74">
        <v>8991.7578125</v>
      </c>
      <c r="O66" s="74">
        <v>5175.953125</v>
      </c>
      <c r="P66" s="75"/>
      <c r="Q66" s="76"/>
      <c r="R66" s="76"/>
      <c r="S66" s="86"/>
      <c r="T66" s="48">
        <v>3</v>
      </c>
      <c r="U66" s="48">
        <v>0</v>
      </c>
      <c r="V66" s="49">
        <v>1</v>
      </c>
      <c r="W66" s="49">
        <v>0.142857</v>
      </c>
      <c r="X66" s="49">
        <v>0</v>
      </c>
      <c r="Y66" s="49">
        <v>1.224173</v>
      </c>
      <c r="Z66" s="49">
        <v>0.5</v>
      </c>
      <c r="AA66" s="49">
        <v>0</v>
      </c>
      <c r="AB66" s="71">
        <v>66</v>
      </c>
      <c r="AC66" s="71"/>
      <c r="AD66" s="72"/>
      <c r="AE66" s="78" t="s">
        <v>800</v>
      </c>
      <c r="AF66" s="78">
        <v>415</v>
      </c>
      <c r="AG66" s="78">
        <v>1383</v>
      </c>
      <c r="AH66" s="78">
        <v>1629</v>
      </c>
      <c r="AI66" s="78">
        <v>449</v>
      </c>
      <c r="AJ66" s="78"/>
      <c r="AK66" s="78" t="s">
        <v>862</v>
      </c>
      <c r="AL66" s="78"/>
      <c r="AM66" s="83" t="s">
        <v>928</v>
      </c>
      <c r="AN66" s="78"/>
      <c r="AO66" s="80">
        <v>41281.44991898148</v>
      </c>
      <c r="AP66" s="83" t="s">
        <v>982</v>
      </c>
      <c r="AQ66" s="78" t="b">
        <v>0</v>
      </c>
      <c r="AR66" s="78" t="b">
        <v>0</v>
      </c>
      <c r="AS66" s="78" t="b">
        <v>0</v>
      </c>
      <c r="AT66" s="78"/>
      <c r="AU66" s="78">
        <v>23</v>
      </c>
      <c r="AV66" s="83" t="s">
        <v>984</v>
      </c>
      <c r="AW66" s="78" t="b">
        <v>0</v>
      </c>
      <c r="AX66" s="78" t="s">
        <v>1016</v>
      </c>
      <c r="AY66" s="83" t="s">
        <v>1080</v>
      </c>
      <c r="AZ66" s="78" t="s">
        <v>65</v>
      </c>
      <c r="BA66" s="78" t="str">
        <f>REPLACE(INDEX(GroupVertices[Group],MATCH(Vertices[[#This Row],[Vertex]],GroupVertices[Vertex],0)),1,1,"")</f>
        <v>5</v>
      </c>
      <c r="BB66" s="48"/>
      <c r="BC66" s="48"/>
      <c r="BD66" s="48"/>
      <c r="BE66" s="48"/>
      <c r="BF66" s="48"/>
      <c r="BG66" s="48"/>
      <c r="BH66" s="48"/>
      <c r="BI66" s="48"/>
      <c r="BJ66" s="48"/>
      <c r="BK66" s="48"/>
      <c r="BL66" s="48"/>
      <c r="BM66" s="49"/>
      <c r="BN66" s="48"/>
      <c r="BO66" s="49"/>
      <c r="BP66" s="48"/>
      <c r="BQ66" s="49"/>
      <c r="BR66" s="48"/>
      <c r="BS66" s="49"/>
      <c r="BT66" s="48"/>
      <c r="BU66" s="2"/>
      <c r="BV66" s="3"/>
      <c r="BW66" s="3"/>
      <c r="BX66" s="3"/>
      <c r="BY66" s="3"/>
    </row>
    <row r="67" spans="1:77" ht="41.45" customHeight="1">
      <c r="A67" s="87" t="s">
        <v>264</v>
      </c>
      <c r="C67" s="88"/>
      <c r="D67" s="88" t="s">
        <v>64</v>
      </c>
      <c r="E67" s="89">
        <v>451.876526954868</v>
      </c>
      <c r="F67" s="90">
        <v>97.90303746951444</v>
      </c>
      <c r="G67" s="101" t="s">
        <v>465</v>
      </c>
      <c r="H67" s="88"/>
      <c r="I67" s="91" t="s">
        <v>264</v>
      </c>
      <c r="J67" s="92"/>
      <c r="K67" s="92"/>
      <c r="L67" s="91" t="s">
        <v>1146</v>
      </c>
      <c r="M67" s="93">
        <v>699.8477126598182</v>
      </c>
      <c r="N67" s="94">
        <v>9732.814453125</v>
      </c>
      <c r="O67" s="94">
        <v>5851.86181640625</v>
      </c>
      <c r="P67" s="95"/>
      <c r="Q67" s="96"/>
      <c r="R67" s="96"/>
      <c r="S67" s="97"/>
      <c r="T67" s="48">
        <v>0</v>
      </c>
      <c r="U67" s="48">
        <v>2</v>
      </c>
      <c r="V67" s="49">
        <v>0</v>
      </c>
      <c r="W67" s="49">
        <v>0.125</v>
      </c>
      <c r="X67" s="49">
        <v>0</v>
      </c>
      <c r="Y67" s="49">
        <v>0.849202</v>
      </c>
      <c r="Z67" s="49">
        <v>0.5</v>
      </c>
      <c r="AA67" s="49">
        <v>0</v>
      </c>
      <c r="AB67" s="98">
        <v>67</v>
      </c>
      <c r="AC67" s="98"/>
      <c r="AD67" s="99"/>
      <c r="AE67" s="78" t="s">
        <v>801</v>
      </c>
      <c r="AF67" s="78">
        <v>121</v>
      </c>
      <c r="AG67" s="78">
        <v>4739</v>
      </c>
      <c r="AH67" s="78">
        <v>258976</v>
      </c>
      <c r="AI67" s="78">
        <v>39</v>
      </c>
      <c r="AJ67" s="78"/>
      <c r="AK67" s="78" t="s">
        <v>863</v>
      </c>
      <c r="AL67" s="78" t="s">
        <v>891</v>
      </c>
      <c r="AM67" s="78"/>
      <c r="AN67" s="78"/>
      <c r="AO67" s="80">
        <v>42489.631736111114</v>
      </c>
      <c r="AP67" s="78"/>
      <c r="AQ67" s="78" t="b">
        <v>0</v>
      </c>
      <c r="AR67" s="78" t="b">
        <v>0</v>
      </c>
      <c r="AS67" s="78" t="b">
        <v>0</v>
      </c>
      <c r="AT67" s="78" t="s">
        <v>690</v>
      </c>
      <c r="AU67" s="78">
        <v>3510</v>
      </c>
      <c r="AV67" s="83" t="s">
        <v>984</v>
      </c>
      <c r="AW67" s="78" t="b">
        <v>0</v>
      </c>
      <c r="AX67" s="78" t="s">
        <v>1016</v>
      </c>
      <c r="AY67" s="83" t="s">
        <v>1081</v>
      </c>
      <c r="AZ67" s="78" t="s">
        <v>66</v>
      </c>
      <c r="BA67" s="78" t="str">
        <f>REPLACE(INDEX(GroupVertices[Group],MATCH(Vertices[[#This Row],[Vertex]],GroupVertices[Vertex],0)),1,1,"")</f>
        <v>5</v>
      </c>
      <c r="BB67" s="48"/>
      <c r="BC67" s="48"/>
      <c r="BD67" s="48"/>
      <c r="BE67" s="48"/>
      <c r="BF67" s="48" t="s">
        <v>384</v>
      </c>
      <c r="BG67" s="48" t="s">
        <v>384</v>
      </c>
      <c r="BH67" s="121" t="s">
        <v>1569</v>
      </c>
      <c r="BI67" s="121" t="s">
        <v>1569</v>
      </c>
      <c r="BJ67" s="121" t="s">
        <v>1624</v>
      </c>
      <c r="BK67" s="121" t="s">
        <v>1624</v>
      </c>
      <c r="BL67" s="121">
        <v>0</v>
      </c>
      <c r="BM67" s="124">
        <v>0</v>
      </c>
      <c r="BN67" s="121">
        <v>0</v>
      </c>
      <c r="BO67" s="124">
        <v>0</v>
      </c>
      <c r="BP67" s="121">
        <v>0</v>
      </c>
      <c r="BQ67" s="124">
        <v>0</v>
      </c>
      <c r="BR67" s="121">
        <v>18</v>
      </c>
      <c r="BS67" s="124">
        <v>100</v>
      </c>
      <c r="BT67" s="121">
        <v>18</v>
      </c>
      <c r="BU67" s="2"/>
      <c r="BV67" s="3"/>
      <c r="BW67" s="3"/>
      <c r="BX67" s="3"/>
      <c r="BY6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6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6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6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6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6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67"/>
    <dataValidation allowBlank="1" showInputMessage="1" promptTitle="Vertex Tooltip" prompt="Enter optional text that will pop up when the mouse is hovered over the vertex." errorTitle="Invalid Vertex Image Key" sqref="L3:L67"/>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6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6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67"/>
    <dataValidation allowBlank="1" showInputMessage="1" promptTitle="Vertex Label Fill Color" prompt="To select an optional fill color for the Label shape, right-click and select Select Color on the right-click menu." sqref="J3:J67"/>
    <dataValidation allowBlank="1" showInputMessage="1" promptTitle="Vertex Image File" prompt="Enter the path to an image file.  Hover over the column header for examples." errorTitle="Invalid Vertex Image Key" sqref="G3:G67"/>
    <dataValidation allowBlank="1" showInputMessage="1" promptTitle="Vertex Color" prompt="To select an optional vertex color, right-click and select Select Color on the right-click menu." sqref="C3:C67"/>
    <dataValidation allowBlank="1" showInputMessage="1" promptTitle="Vertex Opacity" prompt="Enter an optional vertex opacity between 0 (transparent) and 100 (opaque)." errorTitle="Invalid Vertex Opacity" error="The optional vertex opacity must be a whole number between 0 and 10." sqref="F3:F67"/>
    <dataValidation type="list" allowBlank="1" showInputMessage="1" showErrorMessage="1" promptTitle="Vertex Shape" prompt="Select an optional vertex shape." errorTitle="Invalid Vertex Shape" error="You have entered an invalid vertex shape.  Try selecting from the drop-down list instead." sqref="D3:D6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6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67">
      <formula1>ValidVertexLabelPositions</formula1>
    </dataValidation>
    <dataValidation allowBlank="1" showInputMessage="1" showErrorMessage="1" promptTitle="Vertex Name" prompt="Enter the name of the vertex." sqref="A3:A67"/>
  </dataValidations>
  <hyperlinks>
    <hyperlink ref="AM4" r:id="rId1" display="http://t.co/0Cze5bHxiu"/>
    <hyperlink ref="AM5" r:id="rId2" display="https://t.co/sgESYkTIEJ"/>
    <hyperlink ref="AM7" r:id="rId3" display="https://t.co/1uJb5K4Gmu"/>
    <hyperlink ref="AM8" r:id="rId4" display="https://t.co/aIeMs2tGYX"/>
    <hyperlink ref="AM11" r:id="rId5" display="http://t.co/Zq2o6d8AIc"/>
    <hyperlink ref="AM12" r:id="rId6" display="https://t.co/BpWWjNtDj5"/>
    <hyperlink ref="AM15" r:id="rId7" display="https://t.co/Oq2xsgaO9S"/>
    <hyperlink ref="AM16" r:id="rId8" display="https://t.co/VWkuT4C8qk"/>
    <hyperlink ref="AM17" r:id="rId9" display="http://t.co/Ve37LBevLE"/>
    <hyperlink ref="AM19" r:id="rId10" display="https://t.co/e2AzZpuQtU"/>
    <hyperlink ref="AM23" r:id="rId11" display="https://t.co/6X3vl7y6xz"/>
    <hyperlink ref="AM25" r:id="rId12" display="https://t.co/tz66h9os8M"/>
    <hyperlink ref="AM26" r:id="rId13" display="https://t.co/NEFZRx48Ju"/>
    <hyperlink ref="AM27" r:id="rId14" display="https://t.co/hYYKHhrWiw"/>
    <hyperlink ref="AM28" r:id="rId15" display="http://t.co/89cvsFZMOl"/>
    <hyperlink ref="AM29" r:id="rId16" display="https://t.co/1PI27BAvuF"/>
    <hyperlink ref="AM30" r:id="rId17" display="https://t.co/KUiwxW19IX"/>
    <hyperlink ref="AM31" r:id="rId18" display="https://t.co/c5LjsHcvQz"/>
    <hyperlink ref="AM32" r:id="rId19" display="https://t.co/JRVsENZpTn"/>
    <hyperlink ref="AM33" r:id="rId20" display="https://t.co/Xwj2sieiyj"/>
    <hyperlink ref="AM35" r:id="rId21" display="https://t.co/Mzx4ZBE5xz"/>
    <hyperlink ref="AM37" r:id="rId22" display="https://t.co/e4I8Scy5DE"/>
    <hyperlink ref="AM42" r:id="rId23" display="https://t.co/mgb62xXAr0"/>
    <hyperlink ref="AM44" r:id="rId24" display="https://t.co/Q94zKfv4Mu"/>
    <hyperlink ref="AM46" r:id="rId25" display="https://t.co/mgb62xXAr0"/>
    <hyperlink ref="AM47" r:id="rId26" display="https://t.co/XidkccGRKn"/>
    <hyperlink ref="AM50" r:id="rId27" display="https://t.co/Ptqv0V2lXH"/>
    <hyperlink ref="AM53" r:id="rId28" display="https://t.co/F8UagC6mj4"/>
    <hyperlink ref="AM55" r:id="rId29" display="https://t.co/qbxTKMgZ2l"/>
    <hyperlink ref="AM56" r:id="rId30" display="http://t.co/4GBftcsbmA"/>
    <hyperlink ref="AM58" r:id="rId31" display="http://t.co/Pvxj3FWJ0X"/>
    <hyperlink ref="AM59" r:id="rId32" display="https://t.co/fFhjCtj6ql"/>
    <hyperlink ref="AM60" r:id="rId33" display="https://t.co/OhdeyT1rN7"/>
    <hyperlink ref="AM62" r:id="rId34" display="https://t.co/7kJruvGbV0"/>
    <hyperlink ref="AM63" r:id="rId35" display="https://t.co/dUPNaW3Amw"/>
    <hyperlink ref="AM64" r:id="rId36" display="https://t.co/AQduypY5ni"/>
    <hyperlink ref="AM65" r:id="rId37" display="https://t.co/DA8NGQ2IBx"/>
    <hyperlink ref="AM66" r:id="rId38" display="http://t.co/P8jR7bVlkJ"/>
    <hyperlink ref="AP3" r:id="rId39" display="https://pbs.twimg.com/profile_banners/315316111/1434633669"/>
    <hyperlink ref="AP4" r:id="rId40" display="https://pbs.twimg.com/profile_banners/494293623/1515775096"/>
    <hyperlink ref="AP5" r:id="rId41" display="https://pbs.twimg.com/profile_banners/963052379112427522/1518445448"/>
    <hyperlink ref="AP6" r:id="rId42" display="https://pbs.twimg.com/profile_banners/790535337135054848/1556817962"/>
    <hyperlink ref="AP7" r:id="rId43" display="https://pbs.twimg.com/profile_banners/168712343/1554152650"/>
    <hyperlink ref="AP8" r:id="rId44" display="https://pbs.twimg.com/profile_banners/1104037982548475905/1552058684"/>
    <hyperlink ref="AP9" r:id="rId45" display="https://pbs.twimg.com/profile_banners/124338202/1511555939"/>
    <hyperlink ref="AP10" r:id="rId46" display="https://pbs.twimg.com/profile_banners/17899712/1560911562"/>
    <hyperlink ref="AP11" r:id="rId47" display="https://pbs.twimg.com/profile_banners/33197493/1480347226"/>
    <hyperlink ref="AP12" r:id="rId48" display="https://pbs.twimg.com/profile_banners/208153889/1556476847"/>
    <hyperlink ref="AP13" r:id="rId49" display="https://pbs.twimg.com/profile_banners/272182298/1540426274"/>
    <hyperlink ref="AP14" r:id="rId50" display="https://pbs.twimg.com/profile_banners/1697514204/1538363573"/>
    <hyperlink ref="AP15" r:id="rId51" display="https://pbs.twimg.com/profile_banners/1069649619653672962/1546438609"/>
    <hyperlink ref="AP16" r:id="rId52" display="https://pbs.twimg.com/profile_banners/19777610/1541979467"/>
    <hyperlink ref="AP17" r:id="rId53" display="https://pbs.twimg.com/profile_banners/821616540/1381951502"/>
    <hyperlink ref="AP18" r:id="rId54" display="https://pbs.twimg.com/profile_banners/14041452/1415986933"/>
    <hyperlink ref="AP19" r:id="rId55" display="https://pbs.twimg.com/profile_banners/796098735050805252/1533436515"/>
    <hyperlink ref="AP21" r:id="rId56" display="https://pbs.twimg.com/profile_banners/985938313784807425/1546461491"/>
    <hyperlink ref="AP22" r:id="rId57" display="https://pbs.twimg.com/profile_banners/4105233201/1446842911"/>
    <hyperlink ref="AP23" r:id="rId58" display="https://pbs.twimg.com/profile_banners/487787739/1548270508"/>
    <hyperlink ref="AP24" r:id="rId59" display="https://pbs.twimg.com/profile_banners/2163287706/1403411659"/>
    <hyperlink ref="AP26" r:id="rId60" display="https://pbs.twimg.com/profile_banners/351991258/1495683060"/>
    <hyperlink ref="AP27" r:id="rId61" display="https://pbs.twimg.com/profile_banners/729837316773138432/1536159585"/>
    <hyperlink ref="AP28" r:id="rId62" display="https://pbs.twimg.com/profile_banners/29490009/1509109425"/>
    <hyperlink ref="AP29" r:id="rId63" display="https://pbs.twimg.com/profile_banners/253688871/1469814246"/>
    <hyperlink ref="AP30" r:id="rId64" display="https://pbs.twimg.com/profile_banners/227427298/1499966622"/>
    <hyperlink ref="AP31" r:id="rId65" display="https://pbs.twimg.com/profile_banners/4076739933/1503067144"/>
    <hyperlink ref="AP32" r:id="rId66" display="https://pbs.twimg.com/profile_banners/3100011/1560942440"/>
    <hyperlink ref="AP33" r:id="rId67" display="https://pbs.twimg.com/profile_banners/577412009/1430751262"/>
    <hyperlink ref="AP34" r:id="rId68" display="https://pbs.twimg.com/profile_banners/918321811/1486833303"/>
    <hyperlink ref="AP35" r:id="rId69" display="https://pbs.twimg.com/profile_banners/19548011/1538599991"/>
    <hyperlink ref="AP36" r:id="rId70" display="https://pbs.twimg.com/profile_banners/820219591/1381433663"/>
    <hyperlink ref="AP38" r:id="rId71" display="https://pbs.twimg.com/profile_banners/774730180912750592/1551492240"/>
    <hyperlink ref="AP39" r:id="rId72" display="https://pbs.twimg.com/profile_banners/30589268/1435283669"/>
    <hyperlink ref="AP41" r:id="rId73" display="https://pbs.twimg.com/profile_banners/396188858/1414954733"/>
    <hyperlink ref="AP42" r:id="rId74" display="https://pbs.twimg.com/profile_banners/2651769126/1512001386"/>
    <hyperlink ref="AP44" r:id="rId75" display="https://pbs.twimg.com/profile_banners/1073542003571519488/1553806148"/>
    <hyperlink ref="AP46" r:id="rId76" display="https://pbs.twimg.com/profile_banners/2649050406/1511562647"/>
    <hyperlink ref="AP47" r:id="rId77" display="https://pbs.twimg.com/profile_banners/1020314349666164736/1541360003"/>
    <hyperlink ref="AP49" r:id="rId78" display="https://pbs.twimg.com/profile_banners/3051569414/1501417280"/>
    <hyperlink ref="AP50" r:id="rId79" display="https://pbs.twimg.com/profile_banners/575389015/1505501897"/>
    <hyperlink ref="AP51" r:id="rId80" display="https://pbs.twimg.com/profile_banners/2782068059/1530540163"/>
    <hyperlink ref="AP53" r:id="rId81" display="https://pbs.twimg.com/profile_banners/86114906/1489771045"/>
    <hyperlink ref="AP54" r:id="rId82" display="https://pbs.twimg.com/profile_banners/869041072239935489/1496032009"/>
    <hyperlink ref="AP55" r:id="rId83" display="https://pbs.twimg.com/profile_banners/4515007294/1525700168"/>
    <hyperlink ref="AP56" r:id="rId84" display="https://pbs.twimg.com/profile_banners/262158694/1556718102"/>
    <hyperlink ref="AP57" r:id="rId85" display="https://pbs.twimg.com/profile_banners/23950468/1560550942"/>
    <hyperlink ref="AP58" r:id="rId86" display="https://pbs.twimg.com/profile_banners/211898317/1539098718"/>
    <hyperlink ref="AP59" r:id="rId87" display="https://pbs.twimg.com/profile_banners/935936411194351621/1551732681"/>
    <hyperlink ref="AP60" r:id="rId88" display="https://pbs.twimg.com/profile_banners/386007819/1540757506"/>
    <hyperlink ref="AP62" r:id="rId89" display="https://pbs.twimg.com/profile_banners/267631801/1441297941"/>
    <hyperlink ref="AP63" r:id="rId90" display="https://pbs.twimg.com/profile_banners/4558657277/1450969569"/>
    <hyperlink ref="AP65" r:id="rId91" display="https://pbs.twimg.com/profile_banners/765132255450763270/1505294126"/>
    <hyperlink ref="AP66" r:id="rId92" display="https://pbs.twimg.com/profile_banners/1068001698/1408527159"/>
    <hyperlink ref="AV3" r:id="rId93" display="http://abs.twimg.com/images/themes/theme14/bg.gif"/>
    <hyperlink ref="AV4" r:id="rId94" display="http://abs.twimg.com/images/themes/theme1/bg.png"/>
    <hyperlink ref="AV7" r:id="rId95" display="http://abs.twimg.com/images/themes/theme1/bg.png"/>
    <hyperlink ref="AV8" r:id="rId96" display="http://abs.twimg.com/images/themes/theme1/bg.png"/>
    <hyperlink ref="AV9" r:id="rId97" display="http://abs.twimg.com/images/themes/theme4/bg.gif"/>
    <hyperlink ref="AV10" r:id="rId98" display="http://abs.twimg.com/images/themes/theme1/bg.png"/>
    <hyperlink ref="AV11" r:id="rId99" display="http://abs.twimg.com/images/themes/theme1/bg.png"/>
    <hyperlink ref="AV12" r:id="rId100" display="http://abs.twimg.com/images/themes/theme9/bg.gif"/>
    <hyperlink ref="AV13" r:id="rId101" display="http://abs.twimg.com/images/themes/theme1/bg.png"/>
    <hyperlink ref="AV14" r:id="rId102" display="http://abs.twimg.com/images/themes/theme1/bg.png"/>
    <hyperlink ref="AV15" r:id="rId103" display="http://abs.twimg.com/images/themes/theme1/bg.png"/>
    <hyperlink ref="AV16" r:id="rId104" display="http://abs.twimg.com/images/themes/theme4/bg.gif"/>
    <hyperlink ref="AV17" r:id="rId105" display="http://abs.twimg.com/images/themes/theme1/bg.png"/>
    <hyperlink ref="AV18" r:id="rId106" display="http://abs.twimg.com/images/themes/theme4/bg.gif"/>
    <hyperlink ref="AV19" r:id="rId107" display="http://abs.twimg.com/images/themes/theme1/bg.png"/>
    <hyperlink ref="AV21" r:id="rId108" display="http://abs.twimg.com/images/themes/theme1/bg.png"/>
    <hyperlink ref="AV22" r:id="rId109" display="http://abs.twimg.com/images/themes/theme1/bg.png"/>
    <hyperlink ref="AV23" r:id="rId110" display="http://abs.twimg.com/images/themes/theme1/bg.png"/>
    <hyperlink ref="AV24" r:id="rId111" display="http://abs.twimg.com/images/themes/theme17/bg.gif"/>
    <hyperlink ref="AV25" r:id="rId112" display="http://abs.twimg.com/images/themes/theme1/bg.png"/>
    <hyperlink ref="AV26" r:id="rId113" display="http://abs.twimg.com/images/themes/theme1/bg.png"/>
    <hyperlink ref="AV28" r:id="rId114" display="http://abs.twimg.com/images/themes/theme1/bg.png"/>
    <hyperlink ref="AV29" r:id="rId115" display="http://abs.twimg.com/images/themes/theme1/bg.png"/>
    <hyperlink ref="AV30" r:id="rId116" display="http://abs.twimg.com/images/themes/theme1/bg.png"/>
    <hyperlink ref="AV31" r:id="rId117" display="http://abs.twimg.com/images/themes/theme1/bg.png"/>
    <hyperlink ref="AV32" r:id="rId118" display="http://abs.twimg.com/images/themes/theme7/bg.gif"/>
    <hyperlink ref="AV33" r:id="rId119" display="http://abs.twimg.com/images/themes/theme9/bg.gif"/>
    <hyperlink ref="AV34" r:id="rId120" display="http://abs.twimg.com/images/themes/theme1/bg.png"/>
    <hyperlink ref="AV35" r:id="rId121" display="http://abs.twimg.com/images/themes/theme2/bg.gif"/>
    <hyperlink ref="AV36" r:id="rId122" display="http://abs.twimg.com/images/themes/theme1/bg.png"/>
    <hyperlink ref="AV37" r:id="rId123" display="http://abs.twimg.com/images/themes/theme1/bg.png"/>
    <hyperlink ref="AV39" r:id="rId124" display="http://abs.twimg.com/images/themes/theme1/bg.png"/>
    <hyperlink ref="AV40" r:id="rId125" display="http://abs.twimg.com/images/themes/theme3/bg.gif"/>
    <hyperlink ref="AV41" r:id="rId126" display="http://abs.twimg.com/images/themes/theme13/bg.gif"/>
    <hyperlink ref="AV42" r:id="rId127" display="http://abs.twimg.com/images/themes/theme1/bg.png"/>
    <hyperlink ref="AV44" r:id="rId128" display="http://abs.twimg.com/images/themes/theme1/bg.png"/>
    <hyperlink ref="AV45" r:id="rId129" display="http://abs.twimg.com/images/themes/theme1/bg.png"/>
    <hyperlink ref="AV46" r:id="rId130" display="http://abs.twimg.com/images/themes/theme1/bg.png"/>
    <hyperlink ref="AV48" r:id="rId131" display="http://abs.twimg.com/images/themes/theme1/bg.png"/>
    <hyperlink ref="AV49" r:id="rId132" display="http://abs.twimg.com/images/themes/theme1/bg.png"/>
    <hyperlink ref="AV50" r:id="rId133" display="http://abs.twimg.com/images/themes/theme1/bg.png"/>
    <hyperlink ref="AV51" r:id="rId134" display="http://abs.twimg.com/images/themes/theme1/bg.png"/>
    <hyperlink ref="AV52" r:id="rId135" display="http://abs.twimg.com/images/themes/theme1/bg.png"/>
    <hyperlink ref="AV53" r:id="rId136" display="http://abs.twimg.com/images/themes/theme4/bg.gif"/>
    <hyperlink ref="AV55" r:id="rId137" display="http://abs.twimg.com/images/themes/theme1/bg.png"/>
    <hyperlink ref="AV56" r:id="rId138" display="http://abs.twimg.com/images/themes/theme1/bg.png"/>
    <hyperlink ref="AV57" r:id="rId139" display="http://abs.twimg.com/images/themes/theme14/bg.gif"/>
    <hyperlink ref="AV58" r:id="rId140" display="http://abs.twimg.com/images/themes/theme1/bg.png"/>
    <hyperlink ref="AV59" r:id="rId141" display="http://abs.twimg.com/images/themes/theme1/bg.png"/>
    <hyperlink ref="AV60" r:id="rId142" display="http://abs.twimg.com/images/themes/theme1/bg.png"/>
    <hyperlink ref="AV61" r:id="rId143" display="http://abs.twimg.com/images/themes/theme1/bg.png"/>
    <hyperlink ref="AV62" r:id="rId144" display="http://abs.twimg.com/images/themes/theme5/bg.gif"/>
    <hyperlink ref="AV63" r:id="rId145" display="http://abs.twimg.com/images/themes/theme1/bg.png"/>
    <hyperlink ref="AV64" r:id="rId146" display="http://abs.twimg.com/images/themes/theme1/bg.png"/>
    <hyperlink ref="AV65" r:id="rId147" display="http://abs.twimg.com/images/themes/theme1/bg.png"/>
    <hyperlink ref="AV66" r:id="rId148" display="http://abs.twimg.com/images/themes/theme1/bg.png"/>
    <hyperlink ref="AV67" r:id="rId149" display="http://abs.twimg.com/images/themes/theme1/bg.png"/>
    <hyperlink ref="G3" r:id="rId150" display="http://pbs.twimg.com/profile_images/611524045218164738/uC-gqtNz_normal.jpg"/>
    <hyperlink ref="G4" r:id="rId151" display="http://pbs.twimg.com/profile_images/951855720835829760/gt_Lhp7Q_normal.jpg"/>
    <hyperlink ref="G5" r:id="rId152" display="http://pbs.twimg.com/profile_images/963060581266808834/PcVmEdA2_normal.jpg"/>
    <hyperlink ref="G6" r:id="rId153" display="http://pbs.twimg.com/profile_images/1124002114215251969/IBD70yDq_normal.jpg"/>
    <hyperlink ref="G7" r:id="rId154" display="http://pbs.twimg.com/profile_images/611502304777347072/vOXpjG7V_normal.jpg"/>
    <hyperlink ref="G8" r:id="rId155" display="http://pbs.twimg.com/profile_images/1104052990929981440/NvaDQs7p_normal.png"/>
    <hyperlink ref="G9" r:id="rId156" display="http://pbs.twimg.com/profile_images/934131823826923523/cFxm2j1-_normal.jpg"/>
    <hyperlink ref="G10" r:id="rId157" display="http://pbs.twimg.com/profile_images/1141171916834668546/W41M291t_normal.jpg"/>
    <hyperlink ref="G11" r:id="rId158" display="http://pbs.twimg.com/profile_images/803261024858210304/q2A08BBc_normal.jpg"/>
    <hyperlink ref="G12" r:id="rId159" display="http://pbs.twimg.com/profile_images/973917260766236672/ui0_5o-s_normal.jpg"/>
    <hyperlink ref="G13" r:id="rId160" display="http://pbs.twimg.com/profile_images/819579420885315587/b6K7UaZi_normal.jpg"/>
    <hyperlink ref="G14" r:id="rId161" display="http://pbs.twimg.com/profile_images/1046598792856780800/iiJfJK9B_normal.jpg"/>
    <hyperlink ref="G15" r:id="rId162" display="http://pbs.twimg.com/profile_images/1131609873463033857/hM71HofK_normal.jpg"/>
    <hyperlink ref="G16" r:id="rId163" display="http://pbs.twimg.com/profile_images/1125860902673186817/viQD1Cez_normal.jpg"/>
    <hyperlink ref="G17" r:id="rId164" display="http://pbs.twimg.com/profile_images/1073302665294049280/cfkO-VT6_normal.jpg"/>
    <hyperlink ref="G18" r:id="rId165" display="http://pbs.twimg.com/profile_images/664789100847697920/GdamLDr4_normal.jpg"/>
    <hyperlink ref="G19" r:id="rId166" display="http://pbs.twimg.com/profile_images/1124128564021014529/hkOfNGs7_normal.jpg"/>
    <hyperlink ref="G20" r:id="rId167" display="http://abs.twimg.com/sticky/default_profile_images/default_profile_normal.png"/>
    <hyperlink ref="G21" r:id="rId168" display="http://pbs.twimg.com/profile_images/1037782695324119041/0zUUPdnM_normal.jpg"/>
    <hyperlink ref="G22" r:id="rId169" display="http://pbs.twimg.com/profile_images/662990544231010309/_dPw0lh__normal.jpg"/>
    <hyperlink ref="G23" r:id="rId170" display="http://pbs.twimg.com/profile_images/1134184894270230528/BvgUqzyV_normal.png"/>
    <hyperlink ref="G24" r:id="rId171" display="http://pbs.twimg.com/profile_images/480569643443044352/g5nfjp0u_normal.jpeg"/>
    <hyperlink ref="G25" r:id="rId172" display="http://pbs.twimg.com/profile_images/1137010103935229952/hSeITv_Z_normal.png"/>
    <hyperlink ref="G26" r:id="rId173" display="http://pbs.twimg.com/profile_images/989962594940280834/kBq6zZJD_normal.jpg"/>
    <hyperlink ref="G27" r:id="rId174" display="http://pbs.twimg.com/profile_images/729838712125833218/S8dvsRc-_normal.jpg"/>
    <hyperlink ref="G28" r:id="rId175" display="http://pbs.twimg.com/profile_images/378800000766133062/e032ccd1c4ee696d6c8ada9d96b7cd1f_normal.jpeg"/>
    <hyperlink ref="G29" r:id="rId176" display="http://pbs.twimg.com/profile_images/1116756458589364224/Apl3t_98_normal.png"/>
    <hyperlink ref="G30" r:id="rId177" display="http://pbs.twimg.com/profile_images/1139596376659177473/fQJT32Kn_normal.png"/>
    <hyperlink ref="G31" r:id="rId178" display="http://pbs.twimg.com/profile_images/1128001786877554689/WFfDbZGZ_normal.png"/>
    <hyperlink ref="G32" r:id="rId179" display="http://pbs.twimg.com/profile_images/1141301428369203200/oDx6bMsu_normal.jpg"/>
    <hyperlink ref="G33" r:id="rId180" display="http://pbs.twimg.com/profile_images/481460116730818560/irb8z7oo_normal.jpeg"/>
    <hyperlink ref="G34" r:id="rId181" display="http://pbs.twimg.com/profile_images/967619275203559424/EBN5w3z7_normal.jpg"/>
    <hyperlink ref="G35" r:id="rId182" display="http://pbs.twimg.com/profile_images/1065584732770115585/zJ4ApZ39_normal.jpg"/>
    <hyperlink ref="G36" r:id="rId183" display="http://pbs.twimg.com/profile_images/3084410953/9e74c780a629367e9e05aa9b784c4d97_normal.jpeg"/>
    <hyperlink ref="G37" r:id="rId184" display="http://pbs.twimg.com/profile_images/1520513443/logo6_normal.jpg"/>
    <hyperlink ref="G38" r:id="rId185" display="http://pbs.twimg.com/profile_images/905233175068131328/ba_beq7e_normal.jpg"/>
    <hyperlink ref="G39" r:id="rId186" display="http://pbs.twimg.com/profile_images/614247454347653120/7Rhtruyd_normal.jpg"/>
    <hyperlink ref="G40" r:id="rId187" display="http://pbs.twimg.com/profile_images/1021939453550645249/GE2d6bEp_normal.jpg"/>
    <hyperlink ref="G41" r:id="rId188" display="http://pbs.twimg.com/profile_images/532743902835396608/dYb_9mCr_normal.jpeg"/>
    <hyperlink ref="G42" r:id="rId189" display="http://pbs.twimg.com/profile_images/489501035740667904/OBUNIQtw_normal.jpeg"/>
    <hyperlink ref="G43" r:id="rId190" display="http://abs.twimg.com/sticky/default_profile_images/default_profile_normal.png"/>
    <hyperlink ref="G44" r:id="rId191" display="http://pbs.twimg.com/profile_images/1073546643075682304/iaP6H218_normal.jpg"/>
    <hyperlink ref="G45" r:id="rId192" display="http://pbs.twimg.com/profile_images/510889623560921089/Di6WYBgA_normal.jpeg"/>
    <hyperlink ref="G46" r:id="rId193" display="http://pbs.twimg.com/profile_images/1074877689708904448/JaD7NvkK_normal.jpg"/>
    <hyperlink ref="G47" r:id="rId194" display="http://pbs.twimg.com/profile_images/1059169771118313472/zrewJH1h_normal.jpg"/>
    <hyperlink ref="G48" r:id="rId195" display="http://pbs.twimg.com/profile_images/1126868543797121031/czSKW2i-_normal.jpg"/>
    <hyperlink ref="G49" r:id="rId196" display="http://pbs.twimg.com/profile_images/685853210574196736/3jO7fEcw_normal.jpg"/>
    <hyperlink ref="G50" r:id="rId197" display="http://pbs.twimg.com/profile_images/908765641208934400/eKCtDXlJ_normal.jpg"/>
    <hyperlink ref="G51" r:id="rId198" display="http://pbs.twimg.com/profile_images/847258420797358080/D5YUSybz_normal.jpg"/>
    <hyperlink ref="G52" r:id="rId199" display="http://pbs.twimg.com/profile_images/1726356114/image_normal.jpg"/>
    <hyperlink ref="G53" r:id="rId200" display="http://pbs.twimg.com/profile_images/1108491390244274176/Dz51pMJC_normal.jpg"/>
    <hyperlink ref="G54" r:id="rId201" display="http://pbs.twimg.com/profile_images/975899506519797760/35VXeX6v_normal.jpg"/>
    <hyperlink ref="G55" r:id="rId202" display="http://pbs.twimg.com/profile_images/695677744772939776/Kr3qlFAw_normal.png"/>
    <hyperlink ref="G56" r:id="rId203" display="http://pbs.twimg.com/profile_images/889841829809594368/DNnV8NcW_normal.jpg"/>
    <hyperlink ref="G57" r:id="rId204" display="http://pbs.twimg.com/profile_images/1139740654857142272/wOzo7qsg_normal.jpg"/>
    <hyperlink ref="G58" r:id="rId205" display="http://pbs.twimg.com/profile_images/1136013927463182336/bx6I7v4p_normal.png"/>
    <hyperlink ref="G59" r:id="rId206" display="http://pbs.twimg.com/profile_images/1102672268285693955/uhp2TpAK_normal.png"/>
    <hyperlink ref="G60" r:id="rId207" display="http://pbs.twimg.com/profile_images/378800000395715698/f3bc1df88e100d8ccdaae233a9a000a8_normal.jpeg"/>
    <hyperlink ref="G61" r:id="rId208" display="http://pbs.twimg.com/profile_images/1092462836813426688/gSxVGsSr_normal.jpg"/>
    <hyperlink ref="G62" r:id="rId209" display="http://pbs.twimg.com/profile_images/1043017987299504128/ad6RXJaK_normal.jpg"/>
    <hyperlink ref="G63" r:id="rId210" display="http://pbs.twimg.com/profile_images/680044157688221696/rQf4VApP_normal.png"/>
    <hyperlink ref="G64" r:id="rId211" display="http://pbs.twimg.com/profile_images/556480997751918592/pqgE774__normal.jpeg"/>
    <hyperlink ref="G65" r:id="rId212" display="http://pbs.twimg.com/profile_images/1113391173622751233/9rRnBcws_normal.png"/>
    <hyperlink ref="G66" r:id="rId213" display="http://pbs.twimg.com/profile_images/839748463495639041/RpkGzaCw_normal.jpg"/>
    <hyperlink ref="G67" r:id="rId214" display="http://pbs.twimg.com/profile_images/727239253529350144/Syga1r2Z_normal.jpg"/>
    <hyperlink ref="AY3" r:id="rId215" display="https://twitter.com/karam_bains"/>
    <hyperlink ref="AY4" r:id="rId216" display="https://twitter.com/mohawkideaworks"/>
    <hyperlink ref="AY5" r:id="rId217" display="https://twitter.com/synapselifesci"/>
    <hyperlink ref="AY6" r:id="rId218" display="https://twitter.com/lovecatsdogs55"/>
    <hyperlink ref="AY7" r:id="rId219" display="https://twitter.com/hamhealthsci"/>
    <hyperlink ref="AY8" r:id="rId220" display="https://twitter.com/b_a_h_t"/>
    <hyperlink ref="AY9" r:id="rId221" display="https://twitter.com/chief_innovator"/>
    <hyperlink ref="AY10" r:id="rId222" display="https://twitter.com/kevin_jackson"/>
    <hyperlink ref="AY11" r:id="rId223" display="https://twitter.com/alexjadad"/>
    <hyperlink ref="AY12" r:id="rId224" display="https://twitter.com/colin_hung"/>
    <hyperlink ref="AY13" r:id="rId225" display="https://twitter.com/egruenwoldt"/>
    <hyperlink ref="AY14" r:id="rId226" display="https://twitter.com/gilmanfamily"/>
    <hyperlink ref="AY15" r:id="rId227" display="https://twitter.com/phriresearch"/>
    <hyperlink ref="AY16" r:id="rId228" display="https://twitter.com/allendavidov"/>
    <hyperlink ref="AY17" r:id="rId229" display="https://twitter.com/cahohospitals"/>
    <hyperlink ref="AY18" r:id="rId230" display="https://twitter.com/andydonovancfre"/>
    <hyperlink ref="AY19" r:id="rId231" display="https://twitter.com/rakhshankamran"/>
    <hyperlink ref="AY20" r:id="rId232" display="https://twitter.com/cherylr16765704"/>
    <hyperlink ref="AY21" r:id="rId233" display="https://twitter.com/mbohl07"/>
    <hyperlink ref="AY22" r:id="rId234" display="https://twitter.com/thepatclifford"/>
    <hyperlink ref="AY23" r:id="rId235" display="https://twitter.com/southlake_news"/>
    <hyperlink ref="AY24" r:id="rId236" display="https://twitter.com/magee_on"/>
    <hyperlink ref="AY25" r:id="rId237" display="https://twitter.com/wpinnovates"/>
    <hyperlink ref="AY26" r:id="rId238" display="https://twitter.com/iarnavagarwal"/>
    <hyperlink ref="AY27" r:id="rId239" display="https://twitter.com/laurengogo_w"/>
    <hyperlink ref="AY28" r:id="rId240" display="https://twitter.com/hamiltonecdev"/>
    <hyperlink ref="AY29" r:id="rId241" display="https://twitter.com/onthealth"/>
    <hyperlink ref="AY30" r:id="rId242" display="https://twitter.com/memotext"/>
    <hyperlink ref="AY31" r:id="rId243" display="https://twitter.com/forahealthyme1"/>
    <hyperlink ref="AY32" r:id="rId244" display="https://twitter.com/dkemper"/>
    <hyperlink ref="AY33" r:id="rId245" display="https://twitter.com/mip_hamilton"/>
    <hyperlink ref="AY34" r:id="rId246" display="https://twitter.com/genevievelea"/>
    <hyperlink ref="AY35" r:id="rId247" display="https://twitter.com/weirmark"/>
    <hyperlink ref="AY36" r:id="rId248" display="https://twitter.com/emily_nicholas8"/>
    <hyperlink ref="AY37" r:id="rId249" display="https://twitter.com/macnursing"/>
    <hyperlink ref="AY38" r:id="rId250" display="https://twitter.com/marissagbird"/>
    <hyperlink ref="AY39" r:id="rId251" display="https://twitter.com/williamslaura"/>
    <hyperlink ref="AY40" r:id="rId252" display="https://twitter.com/rebeccaganann"/>
    <hyperlink ref="AY41" r:id="rId253" display="https://twitter.com/marysiegner"/>
    <hyperlink ref="AY42" r:id="rId254" display="https://twitter.com/dbianco_hhsc"/>
    <hyperlink ref="AY43" r:id="rId255" display="https://twitter.com/drmknatarajan"/>
    <hyperlink ref="AY44" r:id="rId256" display="https://twitter.com/drrussrd"/>
    <hyperlink ref="AY45" r:id="rId257" display="https://twitter.com/nityankhanna"/>
    <hyperlink ref="AY46" r:id="rId258" display="https://twitter.com/katieporter_mba"/>
    <hyperlink ref="AY47" r:id="rId259" display="https://twitter.com/capticcanada"/>
    <hyperlink ref="AY48" r:id="rId260" display="https://twitter.com/sugrabai"/>
    <hyperlink ref="AY49" r:id="rId261" display="https://twitter.com/tavaresfil"/>
    <hyperlink ref="AY50" r:id="rId262" display="https://twitter.com/solidfooting"/>
    <hyperlink ref="AY51" r:id="rId263" display="https://twitter.com/calynapettit"/>
    <hyperlink ref="AY52" r:id="rId264" display="https://twitter.com/mfarrow1960"/>
    <hyperlink ref="AY53" r:id="rId265" display="https://twitter.com/patricecloutier"/>
    <hyperlink ref="AY54" r:id="rId266" display="https://twitter.com/gorda_ibm"/>
    <hyperlink ref="AY55" r:id="rId267" display="https://twitter.com/offordcentre"/>
    <hyperlink ref="AY56" r:id="rId268" display="https://twitter.com/ymcahbb"/>
    <hyperlink ref="AY57" r:id="rId269" display="https://twitter.com/mackinprof"/>
    <hyperlink ref="AY58" r:id="rId270" display="https://twitter.com/otntelemedicine"/>
    <hyperlink ref="AY59" r:id="rId271" display="https://twitter.com/mcmasterhla"/>
    <hyperlink ref="AY60" r:id="rId272" display="https://twitter.com/mlgg2"/>
    <hyperlink ref="AY61" r:id="rId273" display="https://twitter.com/paulsesther"/>
    <hyperlink ref="AY62" r:id="rId274" display="https://twitter.com/joeristaessen"/>
    <hyperlink ref="AY63" r:id="rId275" display="https://twitter.com/mobilehealthbe"/>
    <hyperlink ref="AY64" r:id="rId276" display="https://twitter.com/healthskouts"/>
    <hyperlink ref="AY65" r:id="rId277" display="https://twitter.com/digitalhealthbe"/>
    <hyperlink ref="AY66" r:id="rId278" display="https://twitter.com/partena"/>
    <hyperlink ref="AY67" r:id="rId279" display="https://twitter.com/caring_mobile"/>
  </hyperlinks>
  <printOptions/>
  <pageMargins left="0.7" right="0.7" top="0.75" bottom="0.75" header="0.3" footer="0.3"/>
  <pageSetup horizontalDpi="600" verticalDpi="600" orientation="portrait" r:id="rId284"/>
  <drawing r:id="rId283"/>
  <legacyDrawing r:id="rId281"/>
  <tableParts>
    <tablePart r:id="rId28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1234</v>
      </c>
      <c r="Z2" s="13" t="s">
        <v>1247</v>
      </c>
      <c r="AA2" s="13" t="s">
        <v>1280</v>
      </c>
      <c r="AB2" s="13" t="s">
        <v>1354</v>
      </c>
      <c r="AC2" s="13" t="s">
        <v>1451</v>
      </c>
      <c r="AD2" s="13" t="s">
        <v>1481</v>
      </c>
      <c r="AE2" s="13" t="s">
        <v>1483</v>
      </c>
      <c r="AF2" s="13" t="s">
        <v>1502</v>
      </c>
      <c r="AG2" s="118" t="s">
        <v>1799</v>
      </c>
      <c r="AH2" s="118" t="s">
        <v>1800</v>
      </c>
      <c r="AI2" s="118" t="s">
        <v>1801</v>
      </c>
      <c r="AJ2" s="118" t="s">
        <v>1802</v>
      </c>
      <c r="AK2" s="118" t="s">
        <v>1803</v>
      </c>
      <c r="AL2" s="118" t="s">
        <v>1804</v>
      </c>
      <c r="AM2" s="118" t="s">
        <v>1805</v>
      </c>
      <c r="AN2" s="118" t="s">
        <v>1806</v>
      </c>
      <c r="AO2" s="118" t="s">
        <v>1809</v>
      </c>
    </row>
    <row r="3" spans="1:41" ht="15">
      <c r="A3" s="87" t="s">
        <v>1186</v>
      </c>
      <c r="B3" s="65" t="s">
        <v>1195</v>
      </c>
      <c r="C3" s="65" t="s">
        <v>56</v>
      </c>
      <c r="D3" s="104"/>
      <c r="E3" s="103"/>
      <c r="F3" s="105" t="s">
        <v>1817</v>
      </c>
      <c r="G3" s="106"/>
      <c r="H3" s="106"/>
      <c r="I3" s="107">
        <v>3</v>
      </c>
      <c r="J3" s="108"/>
      <c r="K3" s="48">
        <v>14</v>
      </c>
      <c r="L3" s="48">
        <v>18</v>
      </c>
      <c r="M3" s="48">
        <v>22</v>
      </c>
      <c r="N3" s="48">
        <v>40</v>
      </c>
      <c r="O3" s="48">
        <v>6</v>
      </c>
      <c r="P3" s="49">
        <v>0.043478260869565216</v>
      </c>
      <c r="Q3" s="49">
        <v>0.08333333333333333</v>
      </c>
      <c r="R3" s="48">
        <v>1</v>
      </c>
      <c r="S3" s="48">
        <v>0</v>
      </c>
      <c r="T3" s="48">
        <v>14</v>
      </c>
      <c r="U3" s="48">
        <v>40</v>
      </c>
      <c r="V3" s="48">
        <v>4</v>
      </c>
      <c r="W3" s="49">
        <v>1.887755</v>
      </c>
      <c r="X3" s="49">
        <v>0.13186813186813187</v>
      </c>
      <c r="Y3" s="78"/>
      <c r="Z3" s="78"/>
      <c r="AA3" s="78" t="s">
        <v>1281</v>
      </c>
      <c r="AB3" s="84" t="s">
        <v>1355</v>
      </c>
      <c r="AC3" s="84" t="s">
        <v>1452</v>
      </c>
      <c r="AD3" s="84" t="s">
        <v>1482</v>
      </c>
      <c r="AE3" s="84" t="s">
        <v>1484</v>
      </c>
      <c r="AF3" s="84" t="s">
        <v>1503</v>
      </c>
      <c r="AG3" s="121">
        <v>26</v>
      </c>
      <c r="AH3" s="124">
        <v>4.01854714064915</v>
      </c>
      <c r="AI3" s="121">
        <v>9</v>
      </c>
      <c r="AJ3" s="124">
        <v>1.3910355486862442</v>
      </c>
      <c r="AK3" s="121">
        <v>0</v>
      </c>
      <c r="AL3" s="124">
        <v>0</v>
      </c>
      <c r="AM3" s="121">
        <v>612</v>
      </c>
      <c r="AN3" s="124">
        <v>94.5904173106646</v>
      </c>
      <c r="AO3" s="121">
        <v>647</v>
      </c>
    </row>
    <row r="4" spans="1:41" ht="15">
      <c r="A4" s="87" t="s">
        <v>1187</v>
      </c>
      <c r="B4" s="65" t="s">
        <v>1196</v>
      </c>
      <c r="C4" s="65" t="s">
        <v>56</v>
      </c>
      <c r="D4" s="110"/>
      <c r="E4" s="109"/>
      <c r="F4" s="111" t="s">
        <v>1818</v>
      </c>
      <c r="G4" s="112"/>
      <c r="H4" s="112"/>
      <c r="I4" s="113">
        <v>4</v>
      </c>
      <c r="J4" s="114"/>
      <c r="K4" s="48">
        <v>13</v>
      </c>
      <c r="L4" s="48">
        <v>15</v>
      </c>
      <c r="M4" s="48">
        <v>10</v>
      </c>
      <c r="N4" s="48">
        <v>25</v>
      </c>
      <c r="O4" s="48">
        <v>5</v>
      </c>
      <c r="P4" s="49">
        <v>0.21428571428571427</v>
      </c>
      <c r="Q4" s="49">
        <v>0.35294117647058826</v>
      </c>
      <c r="R4" s="48">
        <v>1</v>
      </c>
      <c r="S4" s="48">
        <v>0</v>
      </c>
      <c r="T4" s="48">
        <v>13</v>
      </c>
      <c r="U4" s="48">
        <v>25</v>
      </c>
      <c r="V4" s="48">
        <v>2</v>
      </c>
      <c r="W4" s="49">
        <v>1.680473</v>
      </c>
      <c r="X4" s="49">
        <v>0.10897435897435898</v>
      </c>
      <c r="Y4" s="78" t="s">
        <v>1235</v>
      </c>
      <c r="Z4" s="78" t="s">
        <v>364</v>
      </c>
      <c r="AA4" s="78" t="s">
        <v>1282</v>
      </c>
      <c r="AB4" s="84" t="s">
        <v>1356</v>
      </c>
      <c r="AC4" s="84" t="s">
        <v>1453</v>
      </c>
      <c r="AD4" s="84"/>
      <c r="AE4" s="84" t="s">
        <v>1485</v>
      </c>
      <c r="AF4" s="84" t="s">
        <v>1504</v>
      </c>
      <c r="AG4" s="121">
        <v>36</v>
      </c>
      <c r="AH4" s="124">
        <v>6.629834254143646</v>
      </c>
      <c r="AI4" s="121">
        <v>4</v>
      </c>
      <c r="AJ4" s="124">
        <v>0.7366482504604052</v>
      </c>
      <c r="AK4" s="121">
        <v>0</v>
      </c>
      <c r="AL4" s="124">
        <v>0</v>
      </c>
      <c r="AM4" s="121">
        <v>503</v>
      </c>
      <c r="AN4" s="124">
        <v>92.63351749539595</v>
      </c>
      <c r="AO4" s="121">
        <v>543</v>
      </c>
    </row>
    <row r="5" spans="1:41" ht="15">
      <c r="A5" s="87" t="s">
        <v>1188</v>
      </c>
      <c r="B5" s="65" t="s">
        <v>1197</v>
      </c>
      <c r="C5" s="65" t="s">
        <v>56</v>
      </c>
      <c r="D5" s="110"/>
      <c r="E5" s="109"/>
      <c r="F5" s="111" t="s">
        <v>1819</v>
      </c>
      <c r="G5" s="112"/>
      <c r="H5" s="112"/>
      <c r="I5" s="113">
        <v>5</v>
      </c>
      <c r="J5" s="114"/>
      <c r="K5" s="48">
        <v>7</v>
      </c>
      <c r="L5" s="48">
        <v>8</v>
      </c>
      <c r="M5" s="48">
        <v>0</v>
      </c>
      <c r="N5" s="48">
        <v>8</v>
      </c>
      <c r="O5" s="48">
        <v>1</v>
      </c>
      <c r="P5" s="49">
        <v>0</v>
      </c>
      <c r="Q5" s="49">
        <v>0</v>
      </c>
      <c r="R5" s="48">
        <v>1</v>
      </c>
      <c r="S5" s="48">
        <v>0</v>
      </c>
      <c r="T5" s="48">
        <v>7</v>
      </c>
      <c r="U5" s="48">
        <v>8</v>
      </c>
      <c r="V5" s="48">
        <v>3</v>
      </c>
      <c r="W5" s="49">
        <v>1.591837</v>
      </c>
      <c r="X5" s="49">
        <v>0.16666666666666666</v>
      </c>
      <c r="Y5" s="78"/>
      <c r="Z5" s="78"/>
      <c r="AA5" s="78" t="s">
        <v>1283</v>
      </c>
      <c r="AB5" s="84" t="s">
        <v>1357</v>
      </c>
      <c r="AC5" s="84" t="s">
        <v>1454</v>
      </c>
      <c r="AD5" s="84"/>
      <c r="AE5" s="84" t="s">
        <v>1486</v>
      </c>
      <c r="AF5" s="84" t="s">
        <v>1505</v>
      </c>
      <c r="AG5" s="121">
        <v>8</v>
      </c>
      <c r="AH5" s="124">
        <v>4.278074866310161</v>
      </c>
      <c r="AI5" s="121">
        <v>0</v>
      </c>
      <c r="AJ5" s="124">
        <v>0</v>
      </c>
      <c r="AK5" s="121">
        <v>0</v>
      </c>
      <c r="AL5" s="124">
        <v>0</v>
      </c>
      <c r="AM5" s="121">
        <v>179</v>
      </c>
      <c r="AN5" s="124">
        <v>95.72192513368984</v>
      </c>
      <c r="AO5" s="121">
        <v>187</v>
      </c>
    </row>
    <row r="6" spans="1:41" ht="15">
      <c r="A6" s="87" t="s">
        <v>1189</v>
      </c>
      <c r="B6" s="65" t="s">
        <v>1198</v>
      </c>
      <c r="C6" s="65" t="s">
        <v>56</v>
      </c>
      <c r="D6" s="110"/>
      <c r="E6" s="109"/>
      <c r="F6" s="111" t="s">
        <v>1820</v>
      </c>
      <c r="G6" s="112"/>
      <c r="H6" s="112"/>
      <c r="I6" s="113">
        <v>6</v>
      </c>
      <c r="J6" s="114"/>
      <c r="K6" s="48">
        <v>7</v>
      </c>
      <c r="L6" s="48">
        <v>8</v>
      </c>
      <c r="M6" s="48">
        <v>0</v>
      </c>
      <c r="N6" s="48">
        <v>8</v>
      </c>
      <c r="O6" s="48">
        <v>0</v>
      </c>
      <c r="P6" s="49">
        <v>0</v>
      </c>
      <c r="Q6" s="49">
        <v>0</v>
      </c>
      <c r="R6" s="48">
        <v>1</v>
      </c>
      <c r="S6" s="48">
        <v>0</v>
      </c>
      <c r="T6" s="48">
        <v>7</v>
      </c>
      <c r="U6" s="48">
        <v>8</v>
      </c>
      <c r="V6" s="48">
        <v>3</v>
      </c>
      <c r="W6" s="49">
        <v>1.469388</v>
      </c>
      <c r="X6" s="49">
        <v>0.19047619047619047</v>
      </c>
      <c r="Y6" s="78" t="s">
        <v>359</v>
      </c>
      <c r="Z6" s="78" t="s">
        <v>364</v>
      </c>
      <c r="AA6" s="78" t="s">
        <v>1284</v>
      </c>
      <c r="AB6" s="84" t="s">
        <v>1358</v>
      </c>
      <c r="AC6" s="84" t="s">
        <v>1455</v>
      </c>
      <c r="AD6" s="84"/>
      <c r="AE6" s="84" t="s">
        <v>1487</v>
      </c>
      <c r="AF6" s="84" t="s">
        <v>1506</v>
      </c>
      <c r="AG6" s="121">
        <v>18</v>
      </c>
      <c r="AH6" s="124">
        <v>9.67741935483871</v>
      </c>
      <c r="AI6" s="121">
        <v>1</v>
      </c>
      <c r="AJ6" s="124">
        <v>0.5376344086021505</v>
      </c>
      <c r="AK6" s="121">
        <v>0</v>
      </c>
      <c r="AL6" s="124">
        <v>0</v>
      </c>
      <c r="AM6" s="121">
        <v>167</v>
      </c>
      <c r="AN6" s="124">
        <v>89.78494623655914</v>
      </c>
      <c r="AO6" s="121">
        <v>186</v>
      </c>
    </row>
    <row r="7" spans="1:41" ht="15">
      <c r="A7" s="87" t="s">
        <v>1190</v>
      </c>
      <c r="B7" s="65" t="s">
        <v>1199</v>
      </c>
      <c r="C7" s="65" t="s">
        <v>56</v>
      </c>
      <c r="D7" s="110"/>
      <c r="E7" s="109"/>
      <c r="F7" s="111" t="s">
        <v>1821</v>
      </c>
      <c r="G7" s="112"/>
      <c r="H7" s="112"/>
      <c r="I7" s="113">
        <v>7</v>
      </c>
      <c r="J7" s="114"/>
      <c r="K7" s="48">
        <v>6</v>
      </c>
      <c r="L7" s="48">
        <v>8</v>
      </c>
      <c r="M7" s="48">
        <v>0</v>
      </c>
      <c r="N7" s="48">
        <v>8</v>
      </c>
      <c r="O7" s="48">
        <v>0</v>
      </c>
      <c r="P7" s="49">
        <v>0.14285714285714285</v>
      </c>
      <c r="Q7" s="49">
        <v>0.25</v>
      </c>
      <c r="R7" s="48">
        <v>1</v>
      </c>
      <c r="S7" s="48">
        <v>0</v>
      </c>
      <c r="T7" s="48">
        <v>6</v>
      </c>
      <c r="U7" s="48">
        <v>8</v>
      </c>
      <c r="V7" s="48">
        <v>2</v>
      </c>
      <c r="W7" s="49">
        <v>1.277778</v>
      </c>
      <c r="X7" s="49">
        <v>0.26666666666666666</v>
      </c>
      <c r="Y7" s="78" t="s">
        <v>363</v>
      </c>
      <c r="Z7" s="78" t="s">
        <v>364</v>
      </c>
      <c r="AA7" s="78" t="s">
        <v>383</v>
      </c>
      <c r="AB7" s="84" t="s">
        <v>1359</v>
      </c>
      <c r="AC7" s="84" t="s">
        <v>1456</v>
      </c>
      <c r="AD7" s="84" t="s">
        <v>276</v>
      </c>
      <c r="AE7" s="84" t="s">
        <v>1488</v>
      </c>
      <c r="AF7" s="84" t="s">
        <v>1507</v>
      </c>
      <c r="AG7" s="121">
        <v>0</v>
      </c>
      <c r="AH7" s="124">
        <v>0</v>
      </c>
      <c r="AI7" s="121">
        <v>0</v>
      </c>
      <c r="AJ7" s="124">
        <v>0</v>
      </c>
      <c r="AK7" s="121">
        <v>0</v>
      </c>
      <c r="AL7" s="124">
        <v>0</v>
      </c>
      <c r="AM7" s="121">
        <v>61</v>
      </c>
      <c r="AN7" s="124">
        <v>100</v>
      </c>
      <c r="AO7" s="121">
        <v>61</v>
      </c>
    </row>
    <row r="8" spans="1:41" ht="15">
      <c r="A8" s="87" t="s">
        <v>1191</v>
      </c>
      <c r="B8" s="65" t="s">
        <v>1200</v>
      </c>
      <c r="C8" s="65" t="s">
        <v>56</v>
      </c>
      <c r="D8" s="110"/>
      <c r="E8" s="109"/>
      <c r="F8" s="111" t="s">
        <v>1822</v>
      </c>
      <c r="G8" s="112"/>
      <c r="H8" s="112"/>
      <c r="I8" s="113">
        <v>8</v>
      </c>
      <c r="J8" s="114"/>
      <c r="K8" s="48">
        <v>6</v>
      </c>
      <c r="L8" s="48">
        <v>8</v>
      </c>
      <c r="M8" s="48">
        <v>2</v>
      </c>
      <c r="N8" s="48">
        <v>10</v>
      </c>
      <c r="O8" s="48">
        <v>0</v>
      </c>
      <c r="P8" s="49">
        <v>0.2857142857142857</v>
      </c>
      <c r="Q8" s="49">
        <v>0.4444444444444444</v>
      </c>
      <c r="R8" s="48">
        <v>1</v>
      </c>
      <c r="S8" s="48">
        <v>0</v>
      </c>
      <c r="T8" s="48">
        <v>6</v>
      </c>
      <c r="U8" s="48">
        <v>10</v>
      </c>
      <c r="V8" s="48">
        <v>3</v>
      </c>
      <c r="W8" s="49">
        <v>1.388889</v>
      </c>
      <c r="X8" s="49">
        <v>0.3</v>
      </c>
      <c r="Y8" s="78"/>
      <c r="Z8" s="78"/>
      <c r="AA8" s="78" t="s">
        <v>1285</v>
      </c>
      <c r="AB8" s="84" t="s">
        <v>1360</v>
      </c>
      <c r="AC8" s="84" t="s">
        <v>1457</v>
      </c>
      <c r="AD8" s="84"/>
      <c r="AE8" s="84" t="s">
        <v>1489</v>
      </c>
      <c r="AF8" s="84" t="s">
        <v>1508</v>
      </c>
      <c r="AG8" s="121">
        <v>10</v>
      </c>
      <c r="AH8" s="124">
        <v>3.875968992248062</v>
      </c>
      <c r="AI8" s="121">
        <v>4</v>
      </c>
      <c r="AJ8" s="124">
        <v>1.550387596899225</v>
      </c>
      <c r="AK8" s="121">
        <v>0</v>
      </c>
      <c r="AL8" s="124">
        <v>0</v>
      </c>
      <c r="AM8" s="121">
        <v>244</v>
      </c>
      <c r="AN8" s="124">
        <v>94.57364341085271</v>
      </c>
      <c r="AO8" s="121">
        <v>258</v>
      </c>
    </row>
    <row r="9" spans="1:41" ht="15">
      <c r="A9" s="87" t="s">
        <v>1192</v>
      </c>
      <c r="B9" s="65" t="s">
        <v>1201</v>
      </c>
      <c r="C9" s="65" t="s">
        <v>56</v>
      </c>
      <c r="D9" s="110"/>
      <c r="E9" s="109"/>
      <c r="F9" s="111" t="s">
        <v>1823</v>
      </c>
      <c r="G9" s="112"/>
      <c r="H9" s="112"/>
      <c r="I9" s="113">
        <v>9</v>
      </c>
      <c r="J9" s="114"/>
      <c r="K9" s="48">
        <v>5</v>
      </c>
      <c r="L9" s="48">
        <v>4</v>
      </c>
      <c r="M9" s="48">
        <v>0</v>
      </c>
      <c r="N9" s="48">
        <v>4</v>
      </c>
      <c r="O9" s="48">
        <v>0</v>
      </c>
      <c r="P9" s="49">
        <v>0</v>
      </c>
      <c r="Q9" s="49">
        <v>0</v>
      </c>
      <c r="R9" s="48">
        <v>1</v>
      </c>
      <c r="S9" s="48">
        <v>0</v>
      </c>
      <c r="T9" s="48">
        <v>5</v>
      </c>
      <c r="U9" s="48">
        <v>4</v>
      </c>
      <c r="V9" s="48">
        <v>2</v>
      </c>
      <c r="W9" s="49">
        <v>1.28</v>
      </c>
      <c r="X9" s="49">
        <v>0.2</v>
      </c>
      <c r="Y9" s="78"/>
      <c r="Z9" s="78"/>
      <c r="AA9" s="78" t="s">
        <v>1286</v>
      </c>
      <c r="AB9" s="84" t="s">
        <v>1361</v>
      </c>
      <c r="AC9" s="84" t="s">
        <v>1458</v>
      </c>
      <c r="AD9" s="84"/>
      <c r="AE9" s="84" t="s">
        <v>1490</v>
      </c>
      <c r="AF9" s="84" t="s">
        <v>1509</v>
      </c>
      <c r="AG9" s="121">
        <v>6</v>
      </c>
      <c r="AH9" s="124">
        <v>4.285714285714286</v>
      </c>
      <c r="AI9" s="121">
        <v>0</v>
      </c>
      <c r="AJ9" s="124">
        <v>0</v>
      </c>
      <c r="AK9" s="121">
        <v>0</v>
      </c>
      <c r="AL9" s="124">
        <v>0</v>
      </c>
      <c r="AM9" s="121">
        <v>134</v>
      </c>
      <c r="AN9" s="124">
        <v>95.71428571428571</v>
      </c>
      <c r="AO9" s="121">
        <v>140</v>
      </c>
    </row>
    <row r="10" spans="1:41" ht="14.25" customHeight="1">
      <c r="A10" s="87" t="s">
        <v>1193</v>
      </c>
      <c r="B10" s="65" t="s">
        <v>1202</v>
      </c>
      <c r="C10" s="65" t="s">
        <v>56</v>
      </c>
      <c r="D10" s="110"/>
      <c r="E10" s="109"/>
      <c r="F10" s="111" t="s">
        <v>1824</v>
      </c>
      <c r="G10" s="112"/>
      <c r="H10" s="112"/>
      <c r="I10" s="113">
        <v>10</v>
      </c>
      <c r="J10" s="114"/>
      <c r="K10" s="48">
        <v>4</v>
      </c>
      <c r="L10" s="48">
        <v>4</v>
      </c>
      <c r="M10" s="48">
        <v>2</v>
      </c>
      <c r="N10" s="48">
        <v>6</v>
      </c>
      <c r="O10" s="48">
        <v>1</v>
      </c>
      <c r="P10" s="49">
        <v>0</v>
      </c>
      <c r="Q10" s="49">
        <v>0</v>
      </c>
      <c r="R10" s="48">
        <v>1</v>
      </c>
      <c r="S10" s="48">
        <v>0</v>
      </c>
      <c r="T10" s="48">
        <v>4</v>
      </c>
      <c r="U10" s="48">
        <v>6</v>
      </c>
      <c r="V10" s="48">
        <v>2</v>
      </c>
      <c r="W10" s="49">
        <v>1</v>
      </c>
      <c r="X10" s="49">
        <v>0.3333333333333333</v>
      </c>
      <c r="Y10" s="78" t="s">
        <v>1236</v>
      </c>
      <c r="Z10" s="78" t="s">
        <v>364</v>
      </c>
      <c r="AA10" s="78" t="s">
        <v>365</v>
      </c>
      <c r="AB10" s="84" t="s">
        <v>1362</v>
      </c>
      <c r="AC10" s="84" t="s">
        <v>1459</v>
      </c>
      <c r="AD10" s="84"/>
      <c r="AE10" s="84" t="s">
        <v>1491</v>
      </c>
      <c r="AF10" s="84" t="s">
        <v>1510</v>
      </c>
      <c r="AG10" s="121">
        <v>15</v>
      </c>
      <c r="AH10" s="124">
        <v>8.620689655172415</v>
      </c>
      <c r="AI10" s="121">
        <v>0</v>
      </c>
      <c r="AJ10" s="124">
        <v>0</v>
      </c>
      <c r="AK10" s="121">
        <v>0</v>
      </c>
      <c r="AL10" s="124">
        <v>0</v>
      </c>
      <c r="AM10" s="121">
        <v>159</v>
      </c>
      <c r="AN10" s="124">
        <v>91.37931034482759</v>
      </c>
      <c r="AO10" s="121">
        <v>174</v>
      </c>
    </row>
    <row r="11" spans="1:41" ht="15">
      <c r="A11" s="87" t="s">
        <v>1194</v>
      </c>
      <c r="B11" s="65" t="s">
        <v>1203</v>
      </c>
      <c r="C11" s="65" t="s">
        <v>56</v>
      </c>
      <c r="D11" s="110"/>
      <c r="E11" s="109"/>
      <c r="F11" s="111" t="s">
        <v>1825</v>
      </c>
      <c r="G11" s="112"/>
      <c r="H11" s="112"/>
      <c r="I11" s="113">
        <v>11</v>
      </c>
      <c r="J11" s="114"/>
      <c r="K11" s="48">
        <v>3</v>
      </c>
      <c r="L11" s="48">
        <v>3</v>
      </c>
      <c r="M11" s="48">
        <v>0</v>
      </c>
      <c r="N11" s="48">
        <v>3</v>
      </c>
      <c r="O11" s="48">
        <v>3</v>
      </c>
      <c r="P11" s="49" t="s">
        <v>1810</v>
      </c>
      <c r="Q11" s="49" t="s">
        <v>1810</v>
      </c>
      <c r="R11" s="48">
        <v>3</v>
      </c>
      <c r="S11" s="48">
        <v>3</v>
      </c>
      <c r="T11" s="48">
        <v>1</v>
      </c>
      <c r="U11" s="48">
        <v>1</v>
      </c>
      <c r="V11" s="48">
        <v>0</v>
      </c>
      <c r="W11" s="49">
        <v>0</v>
      </c>
      <c r="X11" s="49">
        <v>0</v>
      </c>
      <c r="Y11" s="78"/>
      <c r="Z11" s="78"/>
      <c r="AA11" s="78" t="s">
        <v>367</v>
      </c>
      <c r="AB11" s="84" t="s">
        <v>1363</v>
      </c>
      <c r="AC11" s="84" t="s">
        <v>1365</v>
      </c>
      <c r="AD11" s="84"/>
      <c r="AE11" s="84"/>
      <c r="AF11" s="84" t="s">
        <v>1511</v>
      </c>
      <c r="AG11" s="121">
        <v>6</v>
      </c>
      <c r="AH11" s="124">
        <v>10</v>
      </c>
      <c r="AI11" s="121">
        <v>0</v>
      </c>
      <c r="AJ11" s="124">
        <v>0</v>
      </c>
      <c r="AK11" s="121">
        <v>0</v>
      </c>
      <c r="AL11" s="124">
        <v>0</v>
      </c>
      <c r="AM11" s="121">
        <v>54</v>
      </c>
      <c r="AN11" s="124">
        <v>90</v>
      </c>
      <c r="AO11" s="121">
        <v>60</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1186</v>
      </c>
      <c r="B2" s="84" t="s">
        <v>266</v>
      </c>
      <c r="C2" s="78">
        <f>VLOOKUP(GroupVertices[[#This Row],[Vertex]],Vertices[],MATCH("ID",Vertices[[#Headers],[Vertex]:[Vertex Content Word Count]],0),FALSE)</f>
        <v>11</v>
      </c>
    </row>
    <row r="3" spans="1:3" ht="15">
      <c r="A3" s="78" t="s">
        <v>1186</v>
      </c>
      <c r="B3" s="84" t="s">
        <v>247</v>
      </c>
      <c r="C3" s="78">
        <f>VLOOKUP(GroupVertices[[#This Row],[Vertex]],Vertices[],MATCH("ID",Vertices[[#Headers],[Vertex]:[Vertex Content Word Count]],0),FALSE)</f>
        <v>14</v>
      </c>
    </row>
    <row r="4" spans="1:3" ht="15">
      <c r="A4" s="78" t="s">
        <v>1186</v>
      </c>
      <c r="B4" s="84" t="s">
        <v>272</v>
      </c>
      <c r="C4" s="78">
        <f>VLOOKUP(GroupVertices[[#This Row],[Vertex]],Vertices[],MATCH("ID",Vertices[[#Headers],[Vertex]:[Vertex Content Word Count]],0),FALSE)</f>
        <v>50</v>
      </c>
    </row>
    <row r="5" spans="1:3" ht="15">
      <c r="A5" s="78" t="s">
        <v>1186</v>
      </c>
      <c r="B5" s="84" t="s">
        <v>265</v>
      </c>
      <c r="C5" s="78">
        <f>VLOOKUP(GroupVertices[[#This Row],[Vertex]],Vertices[],MATCH("ID",Vertices[[#Headers],[Vertex]:[Vertex Content Word Count]],0),FALSE)</f>
        <v>9</v>
      </c>
    </row>
    <row r="6" spans="1:3" ht="15">
      <c r="A6" s="78" t="s">
        <v>1186</v>
      </c>
      <c r="B6" s="84" t="s">
        <v>252</v>
      </c>
      <c r="C6" s="78">
        <f>VLOOKUP(GroupVertices[[#This Row],[Vertex]],Vertices[],MATCH("ID",Vertices[[#Headers],[Vertex]:[Vertex Content Word Count]],0),FALSE)</f>
        <v>36</v>
      </c>
    </row>
    <row r="7" spans="1:3" ht="15">
      <c r="A7" s="78" t="s">
        <v>1186</v>
      </c>
      <c r="B7" s="84" t="s">
        <v>237</v>
      </c>
      <c r="C7" s="78">
        <f>VLOOKUP(GroupVertices[[#This Row],[Vertex]],Vertices[],MATCH("ID",Vertices[[#Headers],[Vertex]:[Vertex Content Word Count]],0),FALSE)</f>
        <v>27</v>
      </c>
    </row>
    <row r="8" spans="1:3" ht="15">
      <c r="A8" s="78" t="s">
        <v>1186</v>
      </c>
      <c r="B8" s="84" t="s">
        <v>230</v>
      </c>
      <c r="C8" s="78">
        <f>VLOOKUP(GroupVertices[[#This Row],[Vertex]],Vertices[],MATCH("ID",Vertices[[#Headers],[Vertex]:[Vertex Content Word Count]],0),FALSE)</f>
        <v>12</v>
      </c>
    </row>
    <row r="9" spans="1:3" ht="15">
      <c r="A9" s="78" t="s">
        <v>1186</v>
      </c>
      <c r="B9" s="84" t="s">
        <v>231</v>
      </c>
      <c r="C9" s="78">
        <f>VLOOKUP(GroupVertices[[#This Row],[Vertex]],Vertices[],MATCH("ID",Vertices[[#Headers],[Vertex]:[Vertex Content Word Count]],0),FALSE)</f>
        <v>32</v>
      </c>
    </row>
    <row r="10" spans="1:3" ht="15">
      <c r="A10" s="78" t="s">
        <v>1186</v>
      </c>
      <c r="B10" s="84" t="s">
        <v>270</v>
      </c>
      <c r="C10" s="78">
        <f>VLOOKUP(GroupVertices[[#This Row],[Vertex]],Vertices[],MATCH("ID",Vertices[[#Headers],[Vertex]:[Vertex Content Word Count]],0),FALSE)</f>
        <v>31</v>
      </c>
    </row>
    <row r="11" spans="1:3" ht="15">
      <c r="A11" s="78" t="s">
        <v>1186</v>
      </c>
      <c r="B11" s="84" t="s">
        <v>269</v>
      </c>
      <c r="C11" s="78">
        <f>VLOOKUP(GroupVertices[[#This Row],[Vertex]],Vertices[],MATCH("ID",Vertices[[#Headers],[Vertex]:[Vertex Content Word Count]],0),FALSE)</f>
        <v>30</v>
      </c>
    </row>
    <row r="12" spans="1:3" ht="15">
      <c r="A12" s="78" t="s">
        <v>1186</v>
      </c>
      <c r="B12" s="84" t="s">
        <v>227</v>
      </c>
      <c r="C12" s="78">
        <f>VLOOKUP(GroupVertices[[#This Row],[Vertex]],Vertices[],MATCH("ID",Vertices[[#Headers],[Vertex]:[Vertex Content Word Count]],0),FALSE)</f>
        <v>26</v>
      </c>
    </row>
    <row r="13" spans="1:3" ht="15">
      <c r="A13" s="78" t="s">
        <v>1186</v>
      </c>
      <c r="B13" s="84" t="s">
        <v>217</v>
      </c>
      <c r="C13" s="78">
        <f>VLOOKUP(GroupVertices[[#This Row],[Vertex]],Vertices[],MATCH("ID",Vertices[[#Headers],[Vertex]:[Vertex Content Word Count]],0),FALSE)</f>
        <v>13</v>
      </c>
    </row>
    <row r="14" spans="1:3" ht="15">
      <c r="A14" s="78" t="s">
        <v>1186</v>
      </c>
      <c r="B14" s="84" t="s">
        <v>216</v>
      </c>
      <c r="C14" s="78">
        <f>VLOOKUP(GroupVertices[[#This Row],[Vertex]],Vertices[],MATCH("ID",Vertices[[#Headers],[Vertex]:[Vertex Content Word Count]],0),FALSE)</f>
        <v>10</v>
      </c>
    </row>
    <row r="15" spans="1:3" ht="15">
      <c r="A15" s="78" t="s">
        <v>1186</v>
      </c>
      <c r="B15" s="84" t="s">
        <v>215</v>
      </c>
      <c r="C15" s="78">
        <f>VLOOKUP(GroupVertices[[#This Row],[Vertex]],Vertices[],MATCH("ID",Vertices[[#Headers],[Vertex]:[Vertex Content Word Count]],0),FALSE)</f>
        <v>8</v>
      </c>
    </row>
    <row r="16" spans="1:3" ht="15">
      <c r="A16" s="78" t="s">
        <v>1187</v>
      </c>
      <c r="B16" s="84" t="s">
        <v>239</v>
      </c>
      <c r="C16" s="78">
        <f>VLOOKUP(GroupVertices[[#This Row],[Vertex]],Vertices[],MATCH("ID",Vertices[[#Headers],[Vertex]:[Vertex Content Word Count]],0),FALSE)</f>
        <v>7</v>
      </c>
    </row>
    <row r="17" spans="1:3" ht="15">
      <c r="A17" s="78" t="s">
        <v>1187</v>
      </c>
      <c r="B17" s="84" t="s">
        <v>260</v>
      </c>
      <c r="C17" s="78">
        <f>VLOOKUP(GroupVertices[[#This Row],[Vertex]],Vertices[],MATCH("ID",Vertices[[#Headers],[Vertex]:[Vertex Content Word Count]],0),FALSE)</f>
        <v>60</v>
      </c>
    </row>
    <row r="18" spans="1:3" ht="15">
      <c r="A18" s="78" t="s">
        <v>1187</v>
      </c>
      <c r="B18" s="84" t="s">
        <v>259</v>
      </c>
      <c r="C18" s="78">
        <f>VLOOKUP(GroupVertices[[#This Row],[Vertex]],Vertices[],MATCH("ID",Vertices[[#Headers],[Vertex]:[Vertex Content Word Count]],0),FALSE)</f>
        <v>59</v>
      </c>
    </row>
    <row r="19" spans="1:3" ht="15">
      <c r="A19" s="78" t="s">
        <v>1187</v>
      </c>
      <c r="B19" s="84" t="s">
        <v>256</v>
      </c>
      <c r="C19" s="78">
        <f>VLOOKUP(GroupVertices[[#This Row],[Vertex]],Vertices[],MATCH("ID",Vertices[[#Headers],[Vertex]:[Vertex Content Word Count]],0),FALSE)</f>
        <v>55</v>
      </c>
    </row>
    <row r="20" spans="1:3" ht="15">
      <c r="A20" s="78" t="s">
        <v>1187</v>
      </c>
      <c r="B20" s="84" t="s">
        <v>255</v>
      </c>
      <c r="C20" s="78">
        <f>VLOOKUP(GroupVertices[[#This Row],[Vertex]],Vertices[],MATCH("ID",Vertices[[#Headers],[Vertex]:[Vertex Content Word Count]],0),FALSE)</f>
        <v>54</v>
      </c>
    </row>
    <row r="21" spans="1:3" ht="15">
      <c r="A21" s="78" t="s">
        <v>1187</v>
      </c>
      <c r="B21" s="84" t="s">
        <v>253</v>
      </c>
      <c r="C21" s="78">
        <f>VLOOKUP(GroupVertices[[#This Row],[Vertex]],Vertices[],MATCH("ID",Vertices[[#Headers],[Vertex]:[Vertex Content Word Count]],0),FALSE)</f>
        <v>52</v>
      </c>
    </row>
    <row r="22" spans="1:3" ht="15">
      <c r="A22" s="78" t="s">
        <v>1187</v>
      </c>
      <c r="B22" s="84" t="s">
        <v>241</v>
      </c>
      <c r="C22" s="78">
        <f>VLOOKUP(GroupVertices[[#This Row],[Vertex]],Vertices[],MATCH("ID",Vertices[[#Headers],[Vertex]:[Vertex Content Word Count]],0),FALSE)</f>
        <v>44</v>
      </c>
    </row>
    <row r="23" spans="1:3" ht="15">
      <c r="A23" s="78" t="s">
        <v>1187</v>
      </c>
      <c r="B23" s="84" t="s">
        <v>271</v>
      </c>
      <c r="C23" s="78">
        <f>VLOOKUP(GroupVertices[[#This Row],[Vertex]],Vertices[],MATCH("ID",Vertices[[#Headers],[Vertex]:[Vertex Content Word Count]],0),FALSE)</f>
        <v>43</v>
      </c>
    </row>
    <row r="24" spans="1:3" ht="15">
      <c r="A24" s="78" t="s">
        <v>1187</v>
      </c>
      <c r="B24" s="84" t="s">
        <v>240</v>
      </c>
      <c r="C24" s="78">
        <f>VLOOKUP(GroupVertices[[#This Row],[Vertex]],Vertices[],MATCH("ID",Vertices[[#Headers],[Vertex]:[Vertex Content Word Count]],0),FALSE)</f>
        <v>42</v>
      </c>
    </row>
    <row r="25" spans="1:3" ht="15">
      <c r="A25" s="78" t="s">
        <v>1187</v>
      </c>
      <c r="B25" s="84" t="s">
        <v>222</v>
      </c>
      <c r="C25" s="78">
        <f>VLOOKUP(GroupVertices[[#This Row],[Vertex]],Vertices[],MATCH("ID",Vertices[[#Headers],[Vertex]:[Vertex Content Word Count]],0),FALSE)</f>
        <v>20</v>
      </c>
    </row>
    <row r="26" spans="1:3" ht="15">
      <c r="A26" s="78" t="s">
        <v>1187</v>
      </c>
      <c r="B26" s="84" t="s">
        <v>221</v>
      </c>
      <c r="C26" s="78">
        <f>VLOOKUP(GroupVertices[[#This Row],[Vertex]],Vertices[],MATCH("ID",Vertices[[#Headers],[Vertex]:[Vertex Content Word Count]],0),FALSE)</f>
        <v>19</v>
      </c>
    </row>
    <row r="27" spans="1:3" ht="15">
      <c r="A27" s="78" t="s">
        <v>1187</v>
      </c>
      <c r="B27" s="84" t="s">
        <v>218</v>
      </c>
      <c r="C27" s="78">
        <f>VLOOKUP(GroupVertices[[#This Row],[Vertex]],Vertices[],MATCH("ID",Vertices[[#Headers],[Vertex]:[Vertex Content Word Count]],0),FALSE)</f>
        <v>15</v>
      </c>
    </row>
    <row r="28" spans="1:3" ht="15">
      <c r="A28" s="78" t="s">
        <v>1187</v>
      </c>
      <c r="B28" s="84" t="s">
        <v>214</v>
      </c>
      <c r="C28" s="78">
        <f>VLOOKUP(GroupVertices[[#This Row],[Vertex]],Vertices[],MATCH("ID",Vertices[[#Headers],[Vertex]:[Vertex Content Word Count]],0),FALSE)</f>
        <v>6</v>
      </c>
    </row>
    <row r="29" spans="1:3" ht="15">
      <c r="A29" s="78" t="s">
        <v>1188</v>
      </c>
      <c r="B29" s="84" t="s">
        <v>258</v>
      </c>
      <c r="C29" s="78">
        <f>VLOOKUP(GroupVertices[[#This Row],[Vertex]],Vertices[],MATCH("ID",Vertices[[#Headers],[Vertex]:[Vertex Content Word Count]],0),FALSE)</f>
        <v>58</v>
      </c>
    </row>
    <row r="30" spans="1:3" ht="15">
      <c r="A30" s="78" t="s">
        <v>1188</v>
      </c>
      <c r="B30" s="84" t="s">
        <v>224</v>
      </c>
      <c r="C30" s="78">
        <f>VLOOKUP(GroupVertices[[#This Row],[Vertex]],Vertices[],MATCH("ID",Vertices[[#Headers],[Vertex]:[Vertex Content Word Count]],0),FALSE)</f>
        <v>22</v>
      </c>
    </row>
    <row r="31" spans="1:3" ht="15">
      <c r="A31" s="78" t="s">
        <v>1188</v>
      </c>
      <c r="B31" s="84" t="s">
        <v>246</v>
      </c>
      <c r="C31" s="78">
        <f>VLOOKUP(GroupVertices[[#This Row],[Vertex]],Vertices[],MATCH("ID",Vertices[[#Headers],[Vertex]:[Vertex Content Word Count]],0),FALSE)</f>
        <v>49</v>
      </c>
    </row>
    <row r="32" spans="1:3" ht="15">
      <c r="A32" s="78" t="s">
        <v>1188</v>
      </c>
      <c r="B32" s="84" t="s">
        <v>245</v>
      </c>
      <c r="C32" s="78">
        <f>VLOOKUP(GroupVertices[[#This Row],[Vertex]],Vertices[],MATCH("ID",Vertices[[#Headers],[Vertex]:[Vertex Content Word Count]],0),FALSE)</f>
        <v>38</v>
      </c>
    </row>
    <row r="33" spans="1:3" ht="15">
      <c r="A33" s="78" t="s">
        <v>1188</v>
      </c>
      <c r="B33" s="84" t="s">
        <v>235</v>
      </c>
      <c r="C33" s="78">
        <f>VLOOKUP(GroupVertices[[#This Row],[Vertex]],Vertices[],MATCH("ID",Vertices[[#Headers],[Vertex]:[Vertex Content Word Count]],0),FALSE)</f>
        <v>40</v>
      </c>
    </row>
    <row r="34" spans="1:3" ht="15">
      <c r="A34" s="78" t="s">
        <v>1188</v>
      </c>
      <c r="B34" s="84" t="s">
        <v>233</v>
      </c>
      <c r="C34" s="78">
        <f>VLOOKUP(GroupVertices[[#This Row],[Vertex]],Vertices[],MATCH("ID",Vertices[[#Headers],[Vertex]:[Vertex Content Word Count]],0),FALSE)</f>
        <v>37</v>
      </c>
    </row>
    <row r="35" spans="1:3" ht="15">
      <c r="A35" s="78" t="s">
        <v>1188</v>
      </c>
      <c r="B35" s="84" t="s">
        <v>267</v>
      </c>
      <c r="C35" s="78">
        <f>VLOOKUP(GroupVertices[[#This Row],[Vertex]],Vertices[],MATCH("ID",Vertices[[#Headers],[Vertex]:[Vertex Content Word Count]],0),FALSE)</f>
        <v>23</v>
      </c>
    </row>
    <row r="36" spans="1:3" ht="15">
      <c r="A36" s="78" t="s">
        <v>1189</v>
      </c>
      <c r="B36" s="84" t="s">
        <v>244</v>
      </c>
      <c r="C36" s="78">
        <f>VLOOKUP(GroupVertices[[#This Row],[Vertex]],Vertices[],MATCH("ID",Vertices[[#Headers],[Vertex]:[Vertex Content Word Count]],0),FALSE)</f>
        <v>48</v>
      </c>
    </row>
    <row r="37" spans="1:3" ht="15">
      <c r="A37" s="78" t="s">
        <v>1189</v>
      </c>
      <c r="B37" s="84" t="s">
        <v>248</v>
      </c>
      <c r="C37" s="78">
        <f>VLOOKUP(GroupVertices[[#This Row],[Vertex]],Vertices[],MATCH("ID",Vertices[[#Headers],[Vertex]:[Vertex Content Word Count]],0),FALSE)</f>
        <v>35</v>
      </c>
    </row>
    <row r="38" spans="1:3" ht="15">
      <c r="A38" s="78" t="s">
        <v>1189</v>
      </c>
      <c r="B38" s="84" t="s">
        <v>243</v>
      </c>
      <c r="C38" s="78">
        <f>VLOOKUP(GroupVertices[[#This Row],[Vertex]],Vertices[],MATCH("ID",Vertices[[#Headers],[Vertex]:[Vertex Content Word Count]],0),FALSE)</f>
        <v>47</v>
      </c>
    </row>
    <row r="39" spans="1:3" ht="15">
      <c r="A39" s="78" t="s">
        <v>1189</v>
      </c>
      <c r="B39" s="84" t="s">
        <v>229</v>
      </c>
      <c r="C39" s="78">
        <f>VLOOKUP(GroupVertices[[#This Row],[Vertex]],Vertices[],MATCH("ID",Vertices[[#Headers],[Vertex]:[Vertex Content Word Count]],0),FALSE)</f>
        <v>17</v>
      </c>
    </row>
    <row r="40" spans="1:3" ht="15">
      <c r="A40" s="78" t="s">
        <v>1189</v>
      </c>
      <c r="B40" s="84" t="s">
        <v>234</v>
      </c>
      <c r="C40" s="78">
        <f>VLOOKUP(GroupVertices[[#This Row],[Vertex]],Vertices[],MATCH("ID",Vertices[[#Headers],[Vertex]:[Vertex Content Word Count]],0),FALSE)</f>
        <v>39</v>
      </c>
    </row>
    <row r="41" spans="1:3" ht="15">
      <c r="A41" s="78" t="s">
        <v>1189</v>
      </c>
      <c r="B41" s="84" t="s">
        <v>268</v>
      </c>
      <c r="C41" s="78">
        <f>VLOOKUP(GroupVertices[[#This Row],[Vertex]],Vertices[],MATCH("ID",Vertices[[#Headers],[Vertex]:[Vertex Content Word Count]],0),FALSE)</f>
        <v>29</v>
      </c>
    </row>
    <row r="42" spans="1:3" ht="15">
      <c r="A42" s="78" t="s">
        <v>1189</v>
      </c>
      <c r="B42" s="84" t="s">
        <v>219</v>
      </c>
      <c r="C42" s="78">
        <f>VLOOKUP(GroupVertices[[#This Row],[Vertex]],Vertices[],MATCH("ID",Vertices[[#Headers],[Vertex]:[Vertex Content Word Count]],0),FALSE)</f>
        <v>16</v>
      </c>
    </row>
    <row r="43" spans="1:3" ht="15">
      <c r="A43" s="78" t="s">
        <v>1190</v>
      </c>
      <c r="B43" s="84" t="s">
        <v>264</v>
      </c>
      <c r="C43" s="78">
        <f>VLOOKUP(GroupVertices[[#This Row],[Vertex]],Vertices[],MATCH("ID",Vertices[[#Headers],[Vertex]:[Vertex Content Word Count]],0),FALSE)</f>
        <v>67</v>
      </c>
    </row>
    <row r="44" spans="1:3" ht="15">
      <c r="A44" s="78" t="s">
        <v>1190</v>
      </c>
      <c r="B44" s="84" t="s">
        <v>262</v>
      </c>
      <c r="C44" s="78">
        <f>VLOOKUP(GroupVertices[[#This Row],[Vertex]],Vertices[],MATCH("ID",Vertices[[#Headers],[Vertex]:[Vertex Content Word Count]],0),FALSE)</f>
        <v>62</v>
      </c>
    </row>
    <row r="45" spans="1:3" ht="15">
      <c r="A45" s="78" t="s">
        <v>1190</v>
      </c>
      <c r="B45" s="84" t="s">
        <v>276</v>
      </c>
      <c r="C45" s="78">
        <f>VLOOKUP(GroupVertices[[#This Row],[Vertex]],Vertices[],MATCH("ID",Vertices[[#Headers],[Vertex]:[Vertex Content Word Count]],0),FALSE)</f>
        <v>66</v>
      </c>
    </row>
    <row r="46" spans="1:3" ht="15">
      <c r="A46" s="78" t="s">
        <v>1190</v>
      </c>
      <c r="B46" s="84" t="s">
        <v>263</v>
      </c>
      <c r="C46" s="78">
        <f>VLOOKUP(GroupVertices[[#This Row],[Vertex]],Vertices[],MATCH("ID",Vertices[[#Headers],[Vertex]:[Vertex Content Word Count]],0),FALSE)</f>
        <v>65</v>
      </c>
    </row>
    <row r="47" spans="1:3" ht="15">
      <c r="A47" s="78" t="s">
        <v>1190</v>
      </c>
      <c r="B47" s="84" t="s">
        <v>275</v>
      </c>
      <c r="C47" s="78">
        <f>VLOOKUP(GroupVertices[[#This Row],[Vertex]],Vertices[],MATCH("ID",Vertices[[#Headers],[Vertex]:[Vertex Content Word Count]],0),FALSE)</f>
        <v>64</v>
      </c>
    </row>
    <row r="48" spans="1:3" ht="15">
      <c r="A48" s="78" t="s">
        <v>1190</v>
      </c>
      <c r="B48" s="84" t="s">
        <v>274</v>
      </c>
      <c r="C48" s="78">
        <f>VLOOKUP(GroupVertices[[#This Row],[Vertex]],Vertices[],MATCH("ID",Vertices[[#Headers],[Vertex]:[Vertex Content Word Count]],0),FALSE)</f>
        <v>63</v>
      </c>
    </row>
    <row r="49" spans="1:3" ht="15">
      <c r="A49" s="78" t="s">
        <v>1191</v>
      </c>
      <c r="B49" s="84" t="s">
        <v>261</v>
      </c>
      <c r="C49" s="78">
        <f>VLOOKUP(GroupVertices[[#This Row],[Vertex]],Vertices[],MATCH("ID",Vertices[[#Headers],[Vertex]:[Vertex Content Word Count]],0),FALSE)</f>
        <v>61</v>
      </c>
    </row>
    <row r="50" spans="1:3" ht="15">
      <c r="A50" s="78" t="s">
        <v>1191</v>
      </c>
      <c r="B50" s="84" t="s">
        <v>250</v>
      </c>
      <c r="C50" s="78">
        <f>VLOOKUP(GroupVertices[[#This Row],[Vertex]],Vertices[],MATCH("ID",Vertices[[#Headers],[Vertex]:[Vertex Content Word Count]],0),FALSE)</f>
        <v>33</v>
      </c>
    </row>
    <row r="51" spans="1:3" ht="15">
      <c r="A51" s="78" t="s">
        <v>1191</v>
      </c>
      <c r="B51" s="84" t="s">
        <v>257</v>
      </c>
      <c r="C51" s="78">
        <f>VLOOKUP(GroupVertices[[#This Row],[Vertex]],Vertices[],MATCH("ID",Vertices[[#Headers],[Vertex]:[Vertex Content Word Count]],0),FALSE)</f>
        <v>57</v>
      </c>
    </row>
    <row r="52" spans="1:3" ht="15">
      <c r="A52" s="78" t="s">
        <v>1191</v>
      </c>
      <c r="B52" s="84" t="s">
        <v>232</v>
      </c>
      <c r="C52" s="78">
        <f>VLOOKUP(GroupVertices[[#This Row],[Vertex]],Vertices[],MATCH("ID",Vertices[[#Headers],[Vertex]:[Vertex Content Word Count]],0),FALSE)</f>
        <v>34</v>
      </c>
    </row>
    <row r="53" spans="1:3" ht="15">
      <c r="A53" s="78" t="s">
        <v>1191</v>
      </c>
      <c r="B53" s="84" t="s">
        <v>273</v>
      </c>
      <c r="C53" s="78">
        <f>VLOOKUP(GroupVertices[[#This Row],[Vertex]],Vertices[],MATCH("ID",Vertices[[#Headers],[Vertex]:[Vertex Content Word Count]],0),FALSE)</f>
        <v>56</v>
      </c>
    </row>
    <row r="54" spans="1:3" ht="15">
      <c r="A54" s="78" t="s">
        <v>1191</v>
      </c>
      <c r="B54" s="84" t="s">
        <v>251</v>
      </c>
      <c r="C54" s="78">
        <f>VLOOKUP(GroupVertices[[#This Row],[Vertex]],Vertices[],MATCH("ID",Vertices[[#Headers],[Vertex]:[Vertex Content Word Count]],0),FALSE)</f>
        <v>51</v>
      </c>
    </row>
    <row r="55" spans="1:3" ht="15">
      <c r="A55" s="78" t="s">
        <v>1192</v>
      </c>
      <c r="B55" s="84" t="s">
        <v>236</v>
      </c>
      <c r="C55" s="78">
        <f>VLOOKUP(GroupVertices[[#This Row],[Vertex]],Vertices[],MATCH("ID",Vertices[[#Headers],[Vertex]:[Vertex Content Word Count]],0),FALSE)</f>
        <v>5</v>
      </c>
    </row>
    <row r="56" spans="1:3" ht="15">
      <c r="A56" s="78" t="s">
        <v>1192</v>
      </c>
      <c r="B56" s="84" t="s">
        <v>228</v>
      </c>
      <c r="C56" s="78">
        <f>VLOOKUP(GroupVertices[[#This Row],[Vertex]],Vertices[],MATCH("ID",Vertices[[#Headers],[Vertex]:[Vertex Content Word Count]],0),FALSE)</f>
        <v>28</v>
      </c>
    </row>
    <row r="57" spans="1:3" ht="15">
      <c r="A57" s="78" t="s">
        <v>1192</v>
      </c>
      <c r="B57" s="84" t="s">
        <v>223</v>
      </c>
      <c r="C57" s="78">
        <f>VLOOKUP(GroupVertices[[#This Row],[Vertex]],Vertices[],MATCH("ID",Vertices[[#Headers],[Vertex]:[Vertex Content Word Count]],0),FALSE)</f>
        <v>21</v>
      </c>
    </row>
    <row r="58" spans="1:3" ht="15">
      <c r="A58" s="78" t="s">
        <v>1192</v>
      </c>
      <c r="B58" s="84" t="s">
        <v>220</v>
      </c>
      <c r="C58" s="78">
        <f>VLOOKUP(GroupVertices[[#This Row],[Vertex]],Vertices[],MATCH("ID",Vertices[[#Headers],[Vertex]:[Vertex Content Word Count]],0),FALSE)</f>
        <v>18</v>
      </c>
    </row>
    <row r="59" spans="1:3" ht="15">
      <c r="A59" s="78" t="s">
        <v>1192</v>
      </c>
      <c r="B59" s="84" t="s">
        <v>213</v>
      </c>
      <c r="C59" s="78">
        <f>VLOOKUP(GroupVertices[[#This Row],[Vertex]],Vertices[],MATCH("ID",Vertices[[#Headers],[Vertex]:[Vertex Content Word Count]],0),FALSE)</f>
        <v>4</v>
      </c>
    </row>
    <row r="60" spans="1:3" ht="15">
      <c r="A60" s="78" t="s">
        <v>1193</v>
      </c>
      <c r="B60" s="84" t="s">
        <v>254</v>
      </c>
      <c r="C60" s="78">
        <f>VLOOKUP(GroupVertices[[#This Row],[Vertex]],Vertices[],MATCH("ID",Vertices[[#Headers],[Vertex]:[Vertex Content Word Count]],0),FALSE)</f>
        <v>53</v>
      </c>
    </row>
    <row r="61" spans="1:3" ht="15">
      <c r="A61" s="78" t="s">
        <v>1193</v>
      </c>
      <c r="B61" s="84" t="s">
        <v>249</v>
      </c>
      <c r="C61" s="78">
        <f>VLOOKUP(GroupVertices[[#This Row],[Vertex]],Vertices[],MATCH("ID",Vertices[[#Headers],[Vertex]:[Vertex Content Word Count]],0),FALSE)</f>
        <v>46</v>
      </c>
    </row>
    <row r="62" spans="1:3" ht="15">
      <c r="A62" s="78" t="s">
        <v>1193</v>
      </c>
      <c r="B62" s="84" t="s">
        <v>238</v>
      </c>
      <c r="C62" s="78">
        <f>VLOOKUP(GroupVertices[[#This Row],[Vertex]],Vertices[],MATCH("ID",Vertices[[#Headers],[Vertex]:[Vertex Content Word Count]],0),FALSE)</f>
        <v>41</v>
      </c>
    </row>
    <row r="63" spans="1:3" ht="15">
      <c r="A63" s="78" t="s">
        <v>1193</v>
      </c>
      <c r="B63" s="84" t="s">
        <v>242</v>
      </c>
      <c r="C63" s="78">
        <f>VLOOKUP(GroupVertices[[#This Row],[Vertex]],Vertices[],MATCH("ID",Vertices[[#Headers],[Vertex]:[Vertex Content Word Count]],0),FALSE)</f>
        <v>45</v>
      </c>
    </row>
    <row r="64" spans="1:3" ht="15">
      <c r="A64" s="78" t="s">
        <v>1194</v>
      </c>
      <c r="B64" s="84" t="s">
        <v>212</v>
      </c>
      <c r="C64" s="78">
        <f>VLOOKUP(GroupVertices[[#This Row],[Vertex]],Vertices[],MATCH("ID",Vertices[[#Headers],[Vertex]:[Vertex Content Word Count]],0),FALSE)</f>
        <v>3</v>
      </c>
    </row>
    <row r="65" spans="1:3" ht="15">
      <c r="A65" s="78" t="s">
        <v>1194</v>
      </c>
      <c r="B65" s="84" t="s">
        <v>225</v>
      </c>
      <c r="C65" s="78">
        <f>VLOOKUP(GroupVertices[[#This Row],[Vertex]],Vertices[],MATCH("ID",Vertices[[#Headers],[Vertex]:[Vertex Content Word Count]],0),FALSE)</f>
        <v>24</v>
      </c>
    </row>
    <row r="66" spans="1:3" ht="15">
      <c r="A66" s="78" t="s">
        <v>1194</v>
      </c>
      <c r="B66" s="84" t="s">
        <v>226</v>
      </c>
      <c r="C66" s="78">
        <f>VLOOKUP(GroupVertices[[#This Row],[Vertex]],Vertices[],MATCH("ID",Vertices[[#Headers],[Vertex]:[Vertex Content Word Count]],0),FALSE)</f>
        <v>25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1210</v>
      </c>
      <c r="B2" s="34" t="s">
        <v>1147</v>
      </c>
      <c r="D2" s="31">
        <f>MIN(Vertices[Degree])</f>
        <v>0</v>
      </c>
      <c r="E2" s="3">
        <f>COUNTIF(Vertices[Degree],"&gt;= "&amp;D2)-COUNTIF(Vertices[Degree],"&gt;="&amp;D3)</f>
        <v>0</v>
      </c>
      <c r="F2" s="37">
        <f>MIN(Vertices[In-Degree])</f>
        <v>0</v>
      </c>
      <c r="G2" s="38">
        <f>COUNTIF(Vertices[In-Degree],"&gt;= "&amp;F2)-COUNTIF(Vertices[In-Degree],"&gt;="&amp;F3)</f>
        <v>28</v>
      </c>
      <c r="H2" s="37">
        <f>MIN(Vertices[Out-Degree])</f>
        <v>0</v>
      </c>
      <c r="I2" s="38">
        <f>COUNTIF(Vertices[Out-Degree],"&gt;= "&amp;H2)-COUNTIF(Vertices[Out-Degree],"&gt;="&amp;H3)</f>
        <v>12</v>
      </c>
      <c r="J2" s="37">
        <f>MIN(Vertices[Betweenness Centrality])</f>
        <v>0</v>
      </c>
      <c r="K2" s="38">
        <f>COUNTIF(Vertices[Betweenness Centrality],"&gt;= "&amp;J2)-COUNTIF(Vertices[Betweenness Centrality],"&gt;="&amp;J3)</f>
        <v>50</v>
      </c>
      <c r="L2" s="37">
        <f>MIN(Vertices[Closeness Centrality])</f>
        <v>0</v>
      </c>
      <c r="M2" s="38">
        <f>COUNTIF(Vertices[Closeness Centrality],"&gt;= "&amp;L2)-COUNTIF(Vertices[Closeness Centrality],"&gt;="&amp;L3)</f>
        <v>3</v>
      </c>
      <c r="N2" s="37">
        <f>MIN(Vertices[Eigenvector Centrality])</f>
        <v>0</v>
      </c>
      <c r="O2" s="38">
        <f>COUNTIF(Vertices[Eigenvector Centrality],"&gt;= "&amp;N2)-COUNTIF(Vertices[Eigenvector Centrality],"&gt;="&amp;N3)</f>
        <v>10</v>
      </c>
      <c r="P2" s="37">
        <f>MIN(Vertices[PageRank])</f>
        <v>0.341836</v>
      </c>
      <c r="Q2" s="38">
        <f>COUNTIF(Vertices[PageRank],"&gt;= "&amp;P2)-COUNTIF(Vertices[PageRank],"&gt;="&amp;P3)</f>
        <v>22</v>
      </c>
      <c r="R2" s="37">
        <f>MIN(Vertices[Clustering Coefficient])</f>
        <v>0</v>
      </c>
      <c r="S2" s="43">
        <f>COUNTIF(Vertices[Clustering Coefficient],"&gt;= "&amp;R2)-COUNTIF(Vertices[Clustering Coefficient],"&gt;="&amp;R3)</f>
        <v>27</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9"/>
      <c r="B3" s="119"/>
      <c r="D3" s="32">
        <f aca="true" t="shared" si="1" ref="D3:D26">D2+($D$57-$D$2)/BinDivisor</f>
        <v>0</v>
      </c>
      <c r="E3" s="3">
        <f>COUNTIF(Vertices[Degree],"&gt;= "&amp;D3)-COUNTIF(Vertices[Degree],"&gt;="&amp;D4)</f>
        <v>0</v>
      </c>
      <c r="F3" s="39">
        <f aca="true" t="shared" si="2" ref="F3:F26">F2+($F$57-$F$2)/BinDivisor</f>
        <v>0.5454545454545454</v>
      </c>
      <c r="G3" s="40">
        <f>COUNTIF(Vertices[In-Degree],"&gt;= "&amp;F3)-COUNTIF(Vertices[In-Degree],"&gt;="&amp;F4)</f>
        <v>16</v>
      </c>
      <c r="H3" s="39">
        <f aca="true" t="shared" si="3" ref="H3:H26">H2+($H$57-$H$2)/BinDivisor</f>
        <v>0.21818181818181817</v>
      </c>
      <c r="I3" s="40">
        <f>COUNTIF(Vertices[Out-Degree],"&gt;= "&amp;H3)-COUNTIF(Vertices[Out-Degree],"&gt;="&amp;H4)</f>
        <v>0</v>
      </c>
      <c r="J3" s="39">
        <f aca="true" t="shared" si="4" ref="J3:J26">J2+($J$57-$J$2)/BinDivisor</f>
        <v>38.48835498181818</v>
      </c>
      <c r="K3" s="40">
        <f>COUNTIF(Vertices[Betweenness Centrality],"&gt;= "&amp;J3)-COUNTIF(Vertices[Betweenness Centrality],"&gt;="&amp;J4)</f>
        <v>1</v>
      </c>
      <c r="L3" s="39">
        <f aca="true" t="shared" si="5" ref="L3:L26">L2+($L$57-$L$2)/BinDivisor</f>
        <v>0.0036363636363636364</v>
      </c>
      <c r="M3" s="40">
        <f>COUNTIF(Vertices[Closeness Centrality],"&gt;= "&amp;L3)-COUNTIF(Vertices[Closeness Centrality],"&gt;="&amp;L4)</f>
        <v>23</v>
      </c>
      <c r="N3" s="39">
        <f aca="true" t="shared" si="6" ref="N3:N26">N2+($N$57-$N$2)/BinDivisor</f>
        <v>0.0018779636363636366</v>
      </c>
      <c r="O3" s="40">
        <f>COUNTIF(Vertices[Eigenvector Centrality],"&gt;= "&amp;N3)-COUNTIF(Vertices[Eigenvector Centrality],"&gt;="&amp;N4)</f>
        <v>8</v>
      </c>
      <c r="P3" s="39">
        <f aca="true" t="shared" si="7" ref="P3:P26">P2+($P$57-$P$2)/BinDivisor</f>
        <v>0.48241996363636364</v>
      </c>
      <c r="Q3" s="40">
        <f>COUNTIF(Vertices[PageRank],"&gt;= "&amp;P3)-COUNTIF(Vertices[PageRank],"&gt;="&amp;P4)</f>
        <v>13</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65</v>
      </c>
      <c r="D4" s="32">
        <f t="shared" si="1"/>
        <v>0</v>
      </c>
      <c r="E4" s="3">
        <f>COUNTIF(Vertices[Degree],"&gt;= "&amp;D4)-COUNTIF(Vertices[Degree],"&gt;="&amp;D5)</f>
        <v>0</v>
      </c>
      <c r="F4" s="37">
        <f t="shared" si="2"/>
        <v>1.0909090909090908</v>
      </c>
      <c r="G4" s="38">
        <f>COUNTIF(Vertices[In-Degree],"&gt;= "&amp;F4)-COUNTIF(Vertices[In-Degree],"&gt;="&amp;F5)</f>
        <v>0</v>
      </c>
      <c r="H4" s="37">
        <f t="shared" si="3"/>
        <v>0.43636363636363634</v>
      </c>
      <c r="I4" s="38">
        <f>COUNTIF(Vertices[Out-Degree],"&gt;= "&amp;H4)-COUNTIF(Vertices[Out-Degree],"&gt;="&amp;H5)</f>
        <v>0</v>
      </c>
      <c r="J4" s="37">
        <f t="shared" si="4"/>
        <v>76.97670996363637</v>
      </c>
      <c r="K4" s="38">
        <f>COUNTIF(Vertices[Betweenness Centrality],"&gt;= "&amp;J4)-COUNTIF(Vertices[Betweenness Centrality],"&gt;="&amp;J5)</f>
        <v>2</v>
      </c>
      <c r="L4" s="37">
        <f t="shared" si="5"/>
        <v>0.007272727272727273</v>
      </c>
      <c r="M4" s="38">
        <f>COUNTIF(Vertices[Closeness Centrality],"&gt;= "&amp;L4)-COUNTIF(Vertices[Closeness Centrality],"&gt;="&amp;L5)</f>
        <v>32</v>
      </c>
      <c r="N4" s="37">
        <f t="shared" si="6"/>
        <v>0.003755927272727273</v>
      </c>
      <c r="O4" s="38">
        <f>COUNTIF(Vertices[Eigenvector Centrality],"&gt;= "&amp;N4)-COUNTIF(Vertices[Eigenvector Centrality],"&gt;="&amp;N5)</f>
        <v>5</v>
      </c>
      <c r="P4" s="37">
        <f t="shared" si="7"/>
        <v>0.6230039272727272</v>
      </c>
      <c r="Q4" s="38">
        <f>COUNTIF(Vertices[PageRank],"&gt;= "&amp;P4)-COUNTIF(Vertices[PageRank],"&gt;="&amp;P5)</f>
        <v>1</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19"/>
      <c r="B5" s="119"/>
      <c r="D5" s="32">
        <f t="shared" si="1"/>
        <v>0</v>
      </c>
      <c r="E5" s="3">
        <f>COUNTIF(Vertices[Degree],"&gt;= "&amp;D5)-COUNTIF(Vertices[Degree],"&gt;="&amp;D6)</f>
        <v>0</v>
      </c>
      <c r="F5" s="39">
        <f t="shared" si="2"/>
        <v>1.6363636363636362</v>
      </c>
      <c r="G5" s="40">
        <f>COUNTIF(Vertices[In-Degree],"&gt;= "&amp;F5)-COUNTIF(Vertices[In-Degree],"&gt;="&amp;F6)</f>
        <v>6</v>
      </c>
      <c r="H5" s="39">
        <f t="shared" si="3"/>
        <v>0.6545454545454545</v>
      </c>
      <c r="I5" s="40">
        <f>COUNTIF(Vertices[Out-Degree],"&gt;= "&amp;H5)-COUNTIF(Vertices[Out-Degree],"&gt;="&amp;H6)</f>
        <v>0</v>
      </c>
      <c r="J5" s="39">
        <f t="shared" si="4"/>
        <v>115.46506494545454</v>
      </c>
      <c r="K5" s="40">
        <f>COUNTIF(Vertices[Betweenness Centrality],"&gt;= "&amp;J5)-COUNTIF(Vertices[Betweenness Centrality],"&gt;="&amp;J6)</f>
        <v>2</v>
      </c>
      <c r="L5" s="39">
        <f t="shared" si="5"/>
        <v>0.01090909090909091</v>
      </c>
      <c r="M5" s="40">
        <f>COUNTIF(Vertices[Closeness Centrality],"&gt;= "&amp;L5)-COUNTIF(Vertices[Closeness Centrality],"&gt;="&amp;L6)</f>
        <v>1</v>
      </c>
      <c r="N5" s="39">
        <f t="shared" si="6"/>
        <v>0.005633890909090909</v>
      </c>
      <c r="O5" s="40">
        <f>COUNTIF(Vertices[Eigenvector Centrality],"&gt;= "&amp;N5)-COUNTIF(Vertices[Eigenvector Centrality],"&gt;="&amp;N6)</f>
        <v>3</v>
      </c>
      <c r="P5" s="39">
        <f t="shared" si="7"/>
        <v>0.763587890909091</v>
      </c>
      <c r="Q5" s="40">
        <f>COUNTIF(Vertices[PageRank],"&gt;= "&amp;P5)-COUNTIF(Vertices[PageRank],"&gt;="&amp;P6)</f>
        <v>5</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114</v>
      </c>
      <c r="D6" s="32">
        <f t="shared" si="1"/>
        <v>0</v>
      </c>
      <c r="E6" s="3">
        <f>COUNTIF(Vertices[Degree],"&gt;= "&amp;D6)-COUNTIF(Vertices[Degree],"&gt;="&amp;D7)</f>
        <v>0</v>
      </c>
      <c r="F6" s="37">
        <f t="shared" si="2"/>
        <v>2.1818181818181817</v>
      </c>
      <c r="G6" s="38">
        <f>COUNTIF(Vertices[In-Degree],"&gt;= "&amp;F6)-COUNTIF(Vertices[In-Degree],"&gt;="&amp;F7)</f>
        <v>0</v>
      </c>
      <c r="H6" s="37">
        <f t="shared" si="3"/>
        <v>0.8727272727272727</v>
      </c>
      <c r="I6" s="38">
        <f>COUNTIF(Vertices[Out-Degree],"&gt;= "&amp;H6)-COUNTIF(Vertices[Out-Degree],"&gt;="&amp;H7)</f>
        <v>22</v>
      </c>
      <c r="J6" s="37">
        <f t="shared" si="4"/>
        <v>153.95341992727273</v>
      </c>
      <c r="K6" s="38">
        <f>COUNTIF(Vertices[Betweenness Centrality],"&gt;= "&amp;J6)-COUNTIF(Vertices[Betweenness Centrality],"&gt;="&amp;J7)</f>
        <v>2</v>
      </c>
      <c r="L6" s="37">
        <f t="shared" si="5"/>
        <v>0.014545454545454545</v>
      </c>
      <c r="M6" s="38">
        <f>COUNTIF(Vertices[Closeness Centrality],"&gt;= "&amp;L6)-COUNTIF(Vertices[Closeness Centrality],"&gt;="&amp;L7)</f>
        <v>0</v>
      </c>
      <c r="N6" s="37">
        <f t="shared" si="6"/>
        <v>0.007511854545454546</v>
      </c>
      <c r="O6" s="38">
        <f>COUNTIF(Vertices[Eigenvector Centrality],"&gt;= "&amp;N6)-COUNTIF(Vertices[Eigenvector Centrality],"&gt;="&amp;N7)</f>
        <v>2</v>
      </c>
      <c r="P6" s="37">
        <f t="shared" si="7"/>
        <v>0.9041718545454547</v>
      </c>
      <c r="Q6" s="38">
        <f>COUNTIF(Vertices[PageRank],"&gt;= "&amp;P6)-COUNTIF(Vertices[PageRank],"&gt;="&amp;P7)</f>
        <v>7</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47</v>
      </c>
      <c r="D7" s="32">
        <f t="shared" si="1"/>
        <v>0</v>
      </c>
      <c r="E7" s="3">
        <f>COUNTIF(Vertices[Degree],"&gt;= "&amp;D7)-COUNTIF(Vertices[Degree],"&gt;="&amp;D8)</f>
        <v>0</v>
      </c>
      <c r="F7" s="39">
        <f t="shared" si="2"/>
        <v>2.727272727272727</v>
      </c>
      <c r="G7" s="40">
        <f>COUNTIF(Vertices[In-Degree],"&gt;= "&amp;F7)-COUNTIF(Vertices[In-Degree],"&gt;="&amp;F8)</f>
        <v>4</v>
      </c>
      <c r="H7" s="39">
        <f t="shared" si="3"/>
        <v>1.0909090909090908</v>
      </c>
      <c r="I7" s="40">
        <f>COUNTIF(Vertices[Out-Degree],"&gt;= "&amp;H7)-COUNTIF(Vertices[Out-Degree],"&gt;="&amp;H8)</f>
        <v>0</v>
      </c>
      <c r="J7" s="39">
        <f t="shared" si="4"/>
        <v>192.44177490909092</v>
      </c>
      <c r="K7" s="40">
        <f>COUNTIF(Vertices[Betweenness Centrality],"&gt;= "&amp;J7)-COUNTIF(Vertices[Betweenness Centrality],"&gt;="&amp;J8)</f>
        <v>1</v>
      </c>
      <c r="L7" s="39">
        <f t="shared" si="5"/>
        <v>0.01818181818181818</v>
      </c>
      <c r="M7" s="40">
        <f>COUNTIF(Vertices[Closeness Centrality],"&gt;= "&amp;L7)-COUNTIF(Vertices[Closeness Centrality],"&gt;="&amp;L8)</f>
        <v>0</v>
      </c>
      <c r="N7" s="39">
        <f t="shared" si="6"/>
        <v>0.009389818181818183</v>
      </c>
      <c r="O7" s="40">
        <f>COUNTIF(Vertices[Eigenvector Centrality],"&gt;= "&amp;N7)-COUNTIF(Vertices[Eigenvector Centrality],"&gt;="&amp;N8)</f>
        <v>0</v>
      </c>
      <c r="P7" s="39">
        <f t="shared" si="7"/>
        <v>1.0447558181818184</v>
      </c>
      <c r="Q7" s="40">
        <f>COUNTIF(Vertices[PageRank],"&gt;= "&amp;P7)-COUNTIF(Vertices[PageRank],"&gt;="&amp;P8)</f>
        <v>1</v>
      </c>
      <c r="R7" s="39">
        <f t="shared" si="8"/>
        <v>0.09090909090909091</v>
      </c>
      <c r="S7" s="44">
        <f>COUNTIF(Vertices[Clustering Coefficient],"&gt;= "&amp;R7)-COUNTIF(Vertices[Clustering Coefficient],"&gt;="&amp;R8)</f>
        <v>5</v>
      </c>
      <c r="T7" s="39" t="e">
        <f ca="1" t="shared" si="9"/>
        <v>#REF!</v>
      </c>
      <c r="U7" s="40" t="e">
        <f ca="1" t="shared" si="0"/>
        <v>#REF!</v>
      </c>
    </row>
    <row r="8" spans="1:21" ht="15">
      <c r="A8" s="34" t="s">
        <v>150</v>
      </c>
      <c r="B8" s="34">
        <v>161</v>
      </c>
      <c r="D8" s="32">
        <f t="shared" si="1"/>
        <v>0</v>
      </c>
      <c r="E8" s="3">
        <f>COUNTIF(Vertices[Degree],"&gt;= "&amp;D8)-COUNTIF(Vertices[Degree],"&gt;="&amp;D9)</f>
        <v>0</v>
      </c>
      <c r="F8" s="37">
        <f t="shared" si="2"/>
        <v>3.2727272727272725</v>
      </c>
      <c r="G8" s="38">
        <f>COUNTIF(Vertices[In-Degree],"&gt;= "&amp;F8)-COUNTIF(Vertices[In-Degree],"&gt;="&amp;F9)</f>
        <v>0</v>
      </c>
      <c r="H8" s="37">
        <f t="shared" si="3"/>
        <v>1.309090909090909</v>
      </c>
      <c r="I8" s="38">
        <f>COUNTIF(Vertices[Out-Degree],"&gt;= "&amp;H8)-COUNTIF(Vertices[Out-Degree],"&gt;="&amp;H9)</f>
        <v>0</v>
      </c>
      <c r="J8" s="37">
        <f t="shared" si="4"/>
        <v>230.93012989090911</v>
      </c>
      <c r="K8" s="38">
        <f>COUNTIF(Vertices[Betweenness Centrality],"&gt;= "&amp;J8)-COUNTIF(Vertices[Betweenness Centrality],"&gt;="&amp;J9)</f>
        <v>4</v>
      </c>
      <c r="L8" s="37">
        <f t="shared" si="5"/>
        <v>0.021818181818181816</v>
      </c>
      <c r="M8" s="38">
        <f>COUNTIF(Vertices[Closeness Centrality],"&gt;= "&amp;L8)-COUNTIF(Vertices[Closeness Centrality],"&gt;="&amp;L9)</f>
        <v>0</v>
      </c>
      <c r="N8" s="37">
        <f t="shared" si="6"/>
        <v>0.01126778181818182</v>
      </c>
      <c r="O8" s="38">
        <f>COUNTIF(Vertices[Eigenvector Centrality],"&gt;= "&amp;N8)-COUNTIF(Vertices[Eigenvector Centrality],"&gt;="&amp;N9)</f>
        <v>11</v>
      </c>
      <c r="P8" s="37">
        <f t="shared" si="7"/>
        <v>1.1853397818181821</v>
      </c>
      <c r="Q8" s="38">
        <f>COUNTIF(Vertices[PageRank],"&gt;= "&amp;P8)-COUNTIF(Vertices[PageRank],"&gt;="&amp;P9)</f>
        <v>1</v>
      </c>
      <c r="R8" s="37">
        <f t="shared" si="8"/>
        <v>0.1090909090909091</v>
      </c>
      <c r="S8" s="43">
        <f>COUNTIF(Vertices[Clustering Coefficient],"&gt;= "&amp;R8)-COUNTIF(Vertices[Clustering Coefficient],"&gt;="&amp;R9)</f>
        <v>2</v>
      </c>
      <c r="T8" s="37" t="e">
        <f ca="1" t="shared" si="9"/>
        <v>#REF!</v>
      </c>
      <c r="U8" s="38" t="e">
        <f ca="1" t="shared" si="0"/>
        <v>#REF!</v>
      </c>
    </row>
    <row r="9" spans="1:21" ht="15">
      <c r="A9" s="119"/>
      <c r="B9" s="119"/>
      <c r="D9" s="32">
        <f t="shared" si="1"/>
        <v>0</v>
      </c>
      <c r="E9" s="3">
        <f>COUNTIF(Vertices[Degree],"&gt;= "&amp;D9)-COUNTIF(Vertices[Degree],"&gt;="&amp;D10)</f>
        <v>0</v>
      </c>
      <c r="F9" s="39">
        <f t="shared" si="2"/>
        <v>3.818181818181818</v>
      </c>
      <c r="G9" s="40">
        <f>COUNTIF(Vertices[In-Degree],"&gt;= "&amp;F9)-COUNTIF(Vertices[In-Degree],"&gt;="&amp;F10)</f>
        <v>1</v>
      </c>
      <c r="H9" s="39">
        <f t="shared" si="3"/>
        <v>1.5272727272727273</v>
      </c>
      <c r="I9" s="40">
        <f>COUNTIF(Vertices[Out-Degree],"&gt;= "&amp;H9)-COUNTIF(Vertices[Out-Degree],"&gt;="&amp;H10)</f>
        <v>0</v>
      </c>
      <c r="J9" s="39">
        <f t="shared" si="4"/>
        <v>269.4184848727273</v>
      </c>
      <c r="K9" s="40">
        <f>COUNTIF(Vertices[Betweenness Centrality],"&gt;= "&amp;J9)-COUNTIF(Vertices[Betweenness Centrality],"&gt;="&amp;J10)</f>
        <v>0</v>
      </c>
      <c r="L9" s="39">
        <f t="shared" si="5"/>
        <v>0.025454545454545452</v>
      </c>
      <c r="M9" s="40">
        <f>COUNTIF(Vertices[Closeness Centrality],"&gt;= "&amp;L9)-COUNTIF(Vertices[Closeness Centrality],"&gt;="&amp;L10)</f>
        <v>0</v>
      </c>
      <c r="N9" s="39">
        <f t="shared" si="6"/>
        <v>0.013145745454545457</v>
      </c>
      <c r="O9" s="40">
        <f>COUNTIF(Vertices[Eigenvector Centrality],"&gt;= "&amp;N9)-COUNTIF(Vertices[Eigenvector Centrality],"&gt;="&amp;N10)</f>
        <v>1</v>
      </c>
      <c r="P9" s="39">
        <f t="shared" si="7"/>
        <v>1.3259237454545458</v>
      </c>
      <c r="Q9" s="40">
        <f>COUNTIF(Vertices[PageRank],"&gt;= "&amp;P9)-COUNTIF(Vertices[PageRank],"&gt;="&amp;P10)</f>
        <v>1</v>
      </c>
      <c r="R9" s="39">
        <f t="shared" si="8"/>
        <v>0.1272727272727273</v>
      </c>
      <c r="S9" s="44">
        <f>COUNTIF(Vertices[Clustering Coefficient],"&gt;= "&amp;R9)-COUNTIF(Vertices[Clustering Coefficient],"&gt;="&amp;R10)</f>
        <v>0</v>
      </c>
      <c r="T9" s="39" t="e">
        <f ca="1" t="shared" si="9"/>
        <v>#REF!</v>
      </c>
      <c r="U9" s="40" t="e">
        <f ca="1" t="shared" si="0"/>
        <v>#REF!</v>
      </c>
    </row>
    <row r="10" spans="1:21" ht="15">
      <c r="A10" s="34" t="s">
        <v>151</v>
      </c>
      <c r="B10" s="34">
        <v>16</v>
      </c>
      <c r="D10" s="32">
        <f t="shared" si="1"/>
        <v>0</v>
      </c>
      <c r="E10" s="3">
        <f>COUNTIF(Vertices[Degree],"&gt;= "&amp;D10)-COUNTIF(Vertices[Degree],"&gt;="&amp;D11)</f>
        <v>0</v>
      </c>
      <c r="F10" s="37">
        <f t="shared" si="2"/>
        <v>4.363636363636363</v>
      </c>
      <c r="G10" s="38">
        <f>COUNTIF(Vertices[In-Degree],"&gt;= "&amp;F10)-COUNTIF(Vertices[In-Degree],"&gt;="&amp;F11)</f>
        <v>0</v>
      </c>
      <c r="H10" s="37">
        <f t="shared" si="3"/>
        <v>1.7454545454545456</v>
      </c>
      <c r="I10" s="38">
        <f>COUNTIF(Vertices[Out-Degree],"&gt;= "&amp;H10)-COUNTIF(Vertices[Out-Degree],"&gt;="&amp;H11)</f>
        <v>0</v>
      </c>
      <c r="J10" s="37">
        <f t="shared" si="4"/>
        <v>307.90683985454547</v>
      </c>
      <c r="K10" s="38">
        <f>COUNTIF(Vertices[Betweenness Centrality],"&gt;= "&amp;J10)-COUNTIF(Vertices[Betweenness Centrality],"&gt;="&amp;J11)</f>
        <v>1</v>
      </c>
      <c r="L10" s="37">
        <f t="shared" si="5"/>
        <v>0.029090909090909087</v>
      </c>
      <c r="M10" s="38">
        <f>COUNTIF(Vertices[Closeness Centrality],"&gt;= "&amp;L10)-COUNTIF(Vertices[Closeness Centrality],"&gt;="&amp;L11)</f>
        <v>0</v>
      </c>
      <c r="N10" s="37">
        <f t="shared" si="6"/>
        <v>0.015023709090909094</v>
      </c>
      <c r="O10" s="38">
        <f>COUNTIF(Vertices[Eigenvector Centrality],"&gt;= "&amp;N10)-COUNTIF(Vertices[Eigenvector Centrality],"&gt;="&amp;N11)</f>
        <v>5</v>
      </c>
      <c r="P10" s="37">
        <f t="shared" si="7"/>
        <v>1.4665077090909096</v>
      </c>
      <c r="Q10" s="38">
        <f>COUNTIF(Vertices[PageRank],"&gt;= "&amp;P10)-COUNTIF(Vertices[PageRank],"&gt;="&amp;P11)</f>
        <v>1</v>
      </c>
      <c r="R10" s="37">
        <f t="shared" si="8"/>
        <v>0.14545454545454548</v>
      </c>
      <c r="S10" s="43">
        <f>COUNTIF(Vertices[Clustering Coefficient],"&gt;= "&amp;R10)-COUNTIF(Vertices[Clustering Coefficient],"&gt;="&amp;R11)</f>
        <v>2</v>
      </c>
      <c r="T10" s="37" t="e">
        <f ca="1" t="shared" si="9"/>
        <v>#REF!</v>
      </c>
      <c r="U10" s="38" t="e">
        <f ca="1" t="shared" si="0"/>
        <v>#REF!</v>
      </c>
    </row>
    <row r="11" spans="1:21" ht="15">
      <c r="A11" s="119"/>
      <c r="B11" s="119"/>
      <c r="D11" s="32">
        <f t="shared" si="1"/>
        <v>0</v>
      </c>
      <c r="E11" s="3">
        <f>COUNTIF(Vertices[Degree],"&gt;= "&amp;D11)-COUNTIF(Vertices[Degree],"&gt;="&amp;D12)</f>
        <v>0</v>
      </c>
      <c r="F11" s="39">
        <f t="shared" si="2"/>
        <v>4.909090909090908</v>
      </c>
      <c r="G11" s="40">
        <f>COUNTIF(Vertices[In-Degree],"&gt;= "&amp;F11)-COUNTIF(Vertices[In-Degree],"&gt;="&amp;F12)</f>
        <v>4</v>
      </c>
      <c r="H11" s="39">
        <f t="shared" si="3"/>
        <v>1.9636363636363638</v>
      </c>
      <c r="I11" s="40">
        <f>COUNTIF(Vertices[Out-Degree],"&gt;= "&amp;H11)-COUNTIF(Vertices[Out-Degree],"&gt;="&amp;H12)</f>
        <v>13</v>
      </c>
      <c r="J11" s="39">
        <f t="shared" si="4"/>
        <v>346.39519483636366</v>
      </c>
      <c r="K11" s="40">
        <f>COUNTIF(Vertices[Betweenness Centrality],"&gt;= "&amp;J11)-COUNTIF(Vertices[Betweenness Centrality],"&gt;="&amp;J12)</f>
        <v>1</v>
      </c>
      <c r="L11" s="39">
        <f t="shared" si="5"/>
        <v>0.03272727272727272</v>
      </c>
      <c r="M11" s="40">
        <f>COUNTIF(Vertices[Closeness Centrality],"&gt;= "&amp;L11)-COUNTIF(Vertices[Closeness Centrality],"&gt;="&amp;L12)</f>
        <v>0</v>
      </c>
      <c r="N11" s="39">
        <f t="shared" si="6"/>
        <v>0.01690167272727273</v>
      </c>
      <c r="O11" s="40">
        <f>COUNTIF(Vertices[Eigenvector Centrality],"&gt;= "&amp;N11)-COUNTIF(Vertices[Eigenvector Centrality],"&gt;="&amp;N12)</f>
        <v>3</v>
      </c>
      <c r="P11" s="39">
        <f t="shared" si="7"/>
        <v>1.6070916727272733</v>
      </c>
      <c r="Q11" s="40">
        <f>COUNTIF(Vertices[PageRank],"&gt;= "&amp;P11)-COUNTIF(Vertices[PageRank],"&gt;="&amp;P12)</f>
        <v>2</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170</v>
      </c>
      <c r="B12" s="34">
        <v>0.11818181818181818</v>
      </c>
      <c r="D12" s="32">
        <f t="shared" si="1"/>
        <v>0</v>
      </c>
      <c r="E12" s="3">
        <f>COUNTIF(Vertices[Degree],"&gt;= "&amp;D12)-COUNTIF(Vertices[Degree],"&gt;="&amp;D13)</f>
        <v>0</v>
      </c>
      <c r="F12" s="37">
        <f t="shared" si="2"/>
        <v>5.454545454545453</v>
      </c>
      <c r="G12" s="38">
        <f>COUNTIF(Vertices[In-Degree],"&gt;= "&amp;F12)-COUNTIF(Vertices[In-Degree],"&gt;="&amp;F13)</f>
        <v>0</v>
      </c>
      <c r="H12" s="37">
        <f t="shared" si="3"/>
        <v>2.181818181818182</v>
      </c>
      <c r="I12" s="38">
        <f>COUNTIF(Vertices[Out-Degree],"&gt;= "&amp;H12)-COUNTIF(Vertices[Out-Degree],"&gt;="&amp;H13)</f>
        <v>0</v>
      </c>
      <c r="J12" s="37">
        <f t="shared" si="4"/>
        <v>384.88354981818185</v>
      </c>
      <c r="K12" s="38">
        <f>COUNTIF(Vertices[Betweenness Centrality],"&gt;= "&amp;J12)-COUNTIF(Vertices[Betweenness Centrality],"&gt;="&amp;J13)</f>
        <v>0</v>
      </c>
      <c r="L12" s="37">
        <f t="shared" si="5"/>
        <v>0.03636363636363636</v>
      </c>
      <c r="M12" s="38">
        <f>COUNTIF(Vertices[Closeness Centrality],"&gt;= "&amp;L12)-COUNTIF(Vertices[Closeness Centrality],"&gt;="&amp;L13)</f>
        <v>0</v>
      </c>
      <c r="N12" s="37">
        <f t="shared" si="6"/>
        <v>0.018779636363636366</v>
      </c>
      <c r="O12" s="38">
        <f>COUNTIF(Vertices[Eigenvector Centrality],"&gt;= "&amp;N12)-COUNTIF(Vertices[Eigenvector Centrality],"&gt;="&amp;N13)</f>
        <v>2</v>
      </c>
      <c r="P12" s="37">
        <f t="shared" si="7"/>
        <v>1.747675636363637</v>
      </c>
      <c r="Q12" s="38">
        <f>COUNTIF(Vertices[PageRank],"&gt;= "&amp;P12)-COUNTIF(Vertices[PageRank],"&gt;="&amp;P13)</f>
        <v>1</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171</v>
      </c>
      <c r="B13" s="34">
        <v>0.21138211382113822</v>
      </c>
      <c r="D13" s="32">
        <f t="shared" si="1"/>
        <v>0</v>
      </c>
      <c r="E13" s="3">
        <f>COUNTIF(Vertices[Degree],"&gt;= "&amp;D13)-COUNTIF(Vertices[Degree],"&gt;="&amp;D14)</f>
        <v>0</v>
      </c>
      <c r="F13" s="39">
        <f t="shared" si="2"/>
        <v>5.999999999999998</v>
      </c>
      <c r="G13" s="40">
        <f>COUNTIF(Vertices[In-Degree],"&gt;= "&amp;F13)-COUNTIF(Vertices[In-Degree],"&gt;="&amp;F14)</f>
        <v>1</v>
      </c>
      <c r="H13" s="39">
        <f t="shared" si="3"/>
        <v>2.4000000000000004</v>
      </c>
      <c r="I13" s="40">
        <f>COUNTIF(Vertices[Out-Degree],"&gt;= "&amp;H13)-COUNTIF(Vertices[Out-Degree],"&gt;="&amp;H14)</f>
        <v>0</v>
      </c>
      <c r="J13" s="39">
        <f t="shared" si="4"/>
        <v>423.37190480000004</v>
      </c>
      <c r="K13" s="40">
        <f>COUNTIF(Vertices[Betweenness Centrality],"&gt;= "&amp;J13)-COUNTIF(Vertices[Betweenness Centrality],"&gt;="&amp;J14)</f>
        <v>0</v>
      </c>
      <c r="L13" s="39">
        <f t="shared" si="5"/>
        <v>0.04</v>
      </c>
      <c r="M13" s="40">
        <f>COUNTIF(Vertices[Closeness Centrality],"&gt;= "&amp;L13)-COUNTIF(Vertices[Closeness Centrality],"&gt;="&amp;L14)</f>
        <v>0</v>
      </c>
      <c r="N13" s="39">
        <f t="shared" si="6"/>
        <v>0.0206576</v>
      </c>
      <c r="O13" s="40">
        <f>COUNTIF(Vertices[Eigenvector Centrality],"&gt;= "&amp;N13)-COUNTIF(Vertices[Eigenvector Centrality],"&gt;="&amp;N14)</f>
        <v>0</v>
      </c>
      <c r="P13" s="39">
        <f t="shared" si="7"/>
        <v>1.8882596000000007</v>
      </c>
      <c r="Q13" s="40">
        <f>COUNTIF(Vertices[PageRank],"&gt;= "&amp;P13)-COUNTIF(Vertices[PageRank],"&gt;="&amp;P14)</f>
        <v>5</v>
      </c>
      <c r="R13" s="39">
        <f t="shared" si="8"/>
        <v>0.20000000000000004</v>
      </c>
      <c r="S13" s="44">
        <f>COUNTIF(Vertices[Clustering Coefficient],"&gt;= "&amp;R13)-COUNTIF(Vertices[Clustering Coefficient],"&gt;="&amp;R14)</f>
        <v>0</v>
      </c>
      <c r="T13" s="39" t="e">
        <f ca="1" t="shared" si="9"/>
        <v>#REF!</v>
      </c>
      <c r="U13" s="40" t="e">
        <f ca="1" t="shared" si="0"/>
        <v>#REF!</v>
      </c>
    </row>
    <row r="14" spans="1:21" ht="15">
      <c r="A14" s="119"/>
      <c r="B14" s="119"/>
      <c r="D14" s="32">
        <f t="shared" si="1"/>
        <v>0</v>
      </c>
      <c r="E14" s="3">
        <f>COUNTIF(Vertices[Degree],"&gt;= "&amp;D14)-COUNTIF(Vertices[Degree],"&gt;="&amp;D15)</f>
        <v>0</v>
      </c>
      <c r="F14" s="37">
        <f t="shared" si="2"/>
        <v>6.545454545454543</v>
      </c>
      <c r="G14" s="38">
        <f>COUNTIF(Vertices[In-Degree],"&gt;= "&amp;F14)-COUNTIF(Vertices[In-Degree],"&gt;="&amp;F15)</f>
        <v>3</v>
      </c>
      <c r="H14" s="37">
        <f t="shared" si="3"/>
        <v>2.6181818181818186</v>
      </c>
      <c r="I14" s="38">
        <f>COUNTIF(Vertices[Out-Degree],"&gt;= "&amp;H14)-COUNTIF(Vertices[Out-Degree],"&gt;="&amp;H15)</f>
        <v>0</v>
      </c>
      <c r="J14" s="37">
        <f t="shared" si="4"/>
        <v>461.86025978181823</v>
      </c>
      <c r="K14" s="38">
        <f>COUNTIF(Vertices[Betweenness Centrality],"&gt;= "&amp;J14)-COUNTIF(Vertices[Betweenness Centrality],"&gt;="&amp;J15)</f>
        <v>0</v>
      </c>
      <c r="L14" s="37">
        <f t="shared" si="5"/>
        <v>0.04363636363636364</v>
      </c>
      <c r="M14" s="38">
        <f>COUNTIF(Vertices[Closeness Centrality],"&gt;= "&amp;L14)-COUNTIF(Vertices[Closeness Centrality],"&gt;="&amp;L15)</f>
        <v>0</v>
      </c>
      <c r="N14" s="37">
        <f t="shared" si="6"/>
        <v>0.022535563636363637</v>
      </c>
      <c r="O14" s="38">
        <f>COUNTIF(Vertices[Eigenvector Centrality],"&gt;= "&amp;N14)-COUNTIF(Vertices[Eigenvector Centrality],"&gt;="&amp;N15)</f>
        <v>2</v>
      </c>
      <c r="P14" s="37">
        <f t="shared" si="7"/>
        <v>2.0288435636363644</v>
      </c>
      <c r="Q14" s="38">
        <f>COUNTIF(Vertices[PageRank],"&gt;= "&amp;P14)-COUNTIF(Vertices[PageRank],"&gt;="&amp;P15)</f>
        <v>2</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152</v>
      </c>
      <c r="B15" s="34">
        <v>5</v>
      </c>
      <c r="D15" s="32">
        <f t="shared" si="1"/>
        <v>0</v>
      </c>
      <c r="E15" s="3">
        <f>COUNTIF(Vertices[Degree],"&gt;= "&amp;D15)-COUNTIF(Vertices[Degree],"&gt;="&amp;D16)</f>
        <v>0</v>
      </c>
      <c r="F15" s="39">
        <f t="shared" si="2"/>
        <v>7.090909090909088</v>
      </c>
      <c r="G15" s="40">
        <f>COUNTIF(Vertices[In-Degree],"&gt;= "&amp;F15)-COUNTIF(Vertices[In-Degree],"&gt;="&amp;F16)</f>
        <v>0</v>
      </c>
      <c r="H15" s="39">
        <f t="shared" si="3"/>
        <v>2.836363636363637</v>
      </c>
      <c r="I15" s="40">
        <f>COUNTIF(Vertices[Out-Degree],"&gt;= "&amp;H15)-COUNTIF(Vertices[Out-Degree],"&gt;="&amp;H16)</f>
        <v>10</v>
      </c>
      <c r="J15" s="39">
        <f t="shared" si="4"/>
        <v>500.3486147636364</v>
      </c>
      <c r="K15" s="40">
        <f>COUNTIF(Vertices[Betweenness Centrality],"&gt;= "&amp;J15)-COUNTIF(Vertices[Betweenness Centrality],"&gt;="&amp;J16)</f>
        <v>0</v>
      </c>
      <c r="L15" s="39">
        <f t="shared" si="5"/>
        <v>0.04727272727272728</v>
      </c>
      <c r="M15" s="40">
        <f>COUNTIF(Vertices[Closeness Centrality],"&gt;= "&amp;L15)-COUNTIF(Vertices[Closeness Centrality],"&gt;="&amp;L16)</f>
        <v>0</v>
      </c>
      <c r="N15" s="39">
        <f t="shared" si="6"/>
        <v>0.024413527272727272</v>
      </c>
      <c r="O15" s="40">
        <f>COUNTIF(Vertices[Eigenvector Centrality],"&gt;= "&amp;N15)-COUNTIF(Vertices[Eigenvector Centrality],"&gt;="&amp;N16)</f>
        <v>0</v>
      </c>
      <c r="P15" s="39">
        <f t="shared" si="7"/>
        <v>2.169427527272728</v>
      </c>
      <c r="Q15" s="40">
        <f>COUNTIF(Vertices[PageRank],"&gt;= "&amp;P15)-COUNTIF(Vertices[PageRank],"&gt;="&amp;P16)</f>
        <v>0</v>
      </c>
      <c r="R15" s="39">
        <f t="shared" si="8"/>
        <v>0.23636363636363641</v>
      </c>
      <c r="S15" s="44">
        <f>COUNTIF(Vertices[Clustering Coefficient],"&gt;= "&amp;R15)-COUNTIF(Vertices[Clustering Coefficient],"&gt;="&amp;R16)</f>
        <v>1</v>
      </c>
      <c r="T15" s="39" t="e">
        <f ca="1" t="shared" si="9"/>
        <v>#REF!</v>
      </c>
      <c r="U15" s="40" t="e">
        <f ca="1" t="shared" si="0"/>
        <v>#REF!</v>
      </c>
    </row>
    <row r="16" spans="1:21" ht="15">
      <c r="A16" s="34" t="s">
        <v>153</v>
      </c>
      <c r="B16" s="34">
        <v>3</v>
      </c>
      <c r="D16" s="32">
        <f t="shared" si="1"/>
        <v>0</v>
      </c>
      <c r="E16" s="3">
        <f>COUNTIF(Vertices[Degree],"&gt;= "&amp;D16)-COUNTIF(Vertices[Degree],"&gt;="&amp;D17)</f>
        <v>0</v>
      </c>
      <c r="F16" s="37">
        <f t="shared" si="2"/>
        <v>7.636363636363633</v>
      </c>
      <c r="G16" s="38">
        <f>COUNTIF(Vertices[In-Degree],"&gt;= "&amp;F16)-COUNTIF(Vertices[In-Degree],"&gt;="&amp;F17)</f>
        <v>0</v>
      </c>
      <c r="H16" s="37">
        <f t="shared" si="3"/>
        <v>3.054545454545455</v>
      </c>
      <c r="I16" s="38">
        <f>COUNTIF(Vertices[Out-Degree],"&gt;= "&amp;H16)-COUNTIF(Vertices[Out-Degree],"&gt;="&amp;H17)</f>
        <v>0</v>
      </c>
      <c r="J16" s="37">
        <f t="shared" si="4"/>
        <v>538.8369697454546</v>
      </c>
      <c r="K16" s="38">
        <f>COUNTIF(Vertices[Betweenness Centrality],"&gt;= "&amp;J16)-COUNTIF(Vertices[Betweenness Centrality],"&gt;="&amp;J17)</f>
        <v>0</v>
      </c>
      <c r="L16" s="37">
        <f t="shared" si="5"/>
        <v>0.05090909090909092</v>
      </c>
      <c r="M16" s="38">
        <f>COUNTIF(Vertices[Closeness Centrality],"&gt;= "&amp;L16)-COUNTIF(Vertices[Closeness Centrality],"&gt;="&amp;L17)</f>
        <v>0</v>
      </c>
      <c r="N16" s="37">
        <f t="shared" si="6"/>
        <v>0.026291490909090907</v>
      </c>
      <c r="O16" s="38">
        <f>COUNTIF(Vertices[Eigenvector Centrality],"&gt;= "&amp;N16)-COUNTIF(Vertices[Eigenvector Centrality],"&gt;="&amp;N17)</f>
        <v>1</v>
      </c>
      <c r="P16" s="37">
        <f t="shared" si="7"/>
        <v>2.3100114909090914</v>
      </c>
      <c r="Q16" s="38">
        <f>COUNTIF(Vertices[PageRank],"&gt;= "&amp;P16)-COUNTIF(Vertices[PageRank],"&gt;="&amp;P17)</f>
        <v>1</v>
      </c>
      <c r="R16" s="37">
        <f t="shared" si="8"/>
        <v>0.2545454545454546</v>
      </c>
      <c r="S16" s="43">
        <f>COUNTIF(Vertices[Clustering Coefficient],"&gt;= "&amp;R16)-COUNTIF(Vertices[Clustering Coefficient],"&gt;="&amp;R17)</f>
        <v>2</v>
      </c>
      <c r="T16" s="37" t="e">
        <f ca="1" t="shared" si="9"/>
        <v>#REF!</v>
      </c>
      <c r="U16" s="38" t="e">
        <f ca="1" t="shared" si="0"/>
        <v>#REF!</v>
      </c>
    </row>
    <row r="17" spans="1:21" ht="15">
      <c r="A17" s="34" t="s">
        <v>154</v>
      </c>
      <c r="B17" s="34">
        <v>56</v>
      </c>
      <c r="D17" s="32">
        <f t="shared" si="1"/>
        <v>0</v>
      </c>
      <c r="E17" s="3">
        <f>COUNTIF(Vertices[Degree],"&gt;= "&amp;D17)-COUNTIF(Vertices[Degree],"&gt;="&amp;D18)</f>
        <v>0</v>
      </c>
      <c r="F17" s="39">
        <f t="shared" si="2"/>
        <v>8.181818181818178</v>
      </c>
      <c r="G17" s="40">
        <f>COUNTIF(Vertices[In-Degree],"&gt;= "&amp;F17)-COUNTIF(Vertices[In-Degree],"&gt;="&amp;F18)</f>
        <v>0</v>
      </c>
      <c r="H17" s="39">
        <f t="shared" si="3"/>
        <v>3.2727272727272734</v>
      </c>
      <c r="I17" s="40">
        <f>COUNTIF(Vertices[Out-Degree],"&gt;= "&amp;H17)-COUNTIF(Vertices[Out-Degree],"&gt;="&amp;H18)</f>
        <v>0</v>
      </c>
      <c r="J17" s="39">
        <f t="shared" si="4"/>
        <v>577.3253247272727</v>
      </c>
      <c r="K17" s="40">
        <f>COUNTIF(Vertices[Betweenness Centrality],"&gt;= "&amp;J17)-COUNTIF(Vertices[Betweenness Centrality],"&gt;="&amp;J18)</f>
        <v>0</v>
      </c>
      <c r="L17" s="39">
        <f t="shared" si="5"/>
        <v>0.05454545454545456</v>
      </c>
      <c r="M17" s="40">
        <f>COUNTIF(Vertices[Closeness Centrality],"&gt;= "&amp;L17)-COUNTIF(Vertices[Closeness Centrality],"&gt;="&amp;L18)</f>
        <v>0</v>
      </c>
      <c r="N17" s="39">
        <f t="shared" si="6"/>
        <v>0.028169454545454543</v>
      </c>
      <c r="O17" s="40">
        <f>COUNTIF(Vertices[Eigenvector Centrality],"&gt;= "&amp;N17)-COUNTIF(Vertices[Eigenvector Centrality],"&gt;="&amp;N18)</f>
        <v>2</v>
      </c>
      <c r="P17" s="39">
        <f t="shared" si="7"/>
        <v>2.450595454545455</v>
      </c>
      <c r="Q17" s="40">
        <f>COUNTIF(Vertices[PageRank],"&gt;= "&amp;P17)-COUNTIF(Vertices[PageRank],"&gt;="&amp;P18)</f>
        <v>0</v>
      </c>
      <c r="R17" s="39">
        <f t="shared" si="8"/>
        <v>0.27272727272727276</v>
      </c>
      <c r="S17" s="44">
        <f>COUNTIF(Vertices[Clustering Coefficient],"&gt;= "&amp;R17)-COUNTIF(Vertices[Clustering Coefficient],"&gt;="&amp;R18)</f>
        <v>1</v>
      </c>
      <c r="T17" s="39" t="e">
        <f ca="1" t="shared" si="9"/>
        <v>#REF!</v>
      </c>
      <c r="U17" s="40" t="e">
        <f ca="1" t="shared" si="0"/>
        <v>#REF!</v>
      </c>
    </row>
    <row r="18" spans="1:21" ht="15">
      <c r="A18" s="34" t="s">
        <v>155</v>
      </c>
      <c r="B18" s="34">
        <v>150</v>
      </c>
      <c r="D18" s="32">
        <f t="shared" si="1"/>
        <v>0</v>
      </c>
      <c r="E18" s="3">
        <f>COUNTIF(Vertices[Degree],"&gt;= "&amp;D18)-COUNTIF(Vertices[Degree],"&gt;="&amp;D19)</f>
        <v>0</v>
      </c>
      <c r="F18" s="37">
        <f t="shared" si="2"/>
        <v>8.727272727272723</v>
      </c>
      <c r="G18" s="38">
        <f>COUNTIF(Vertices[In-Degree],"&gt;= "&amp;F18)-COUNTIF(Vertices[In-Degree],"&gt;="&amp;F19)</f>
        <v>0</v>
      </c>
      <c r="H18" s="37">
        <f t="shared" si="3"/>
        <v>3.4909090909090916</v>
      </c>
      <c r="I18" s="38">
        <f>COUNTIF(Vertices[Out-Degree],"&gt;= "&amp;H18)-COUNTIF(Vertices[Out-Degree],"&gt;="&amp;H19)</f>
        <v>0</v>
      </c>
      <c r="J18" s="37">
        <f t="shared" si="4"/>
        <v>615.8136797090908</v>
      </c>
      <c r="K18" s="38">
        <f>COUNTIF(Vertices[Betweenness Centrality],"&gt;= "&amp;J18)-COUNTIF(Vertices[Betweenness Centrality],"&gt;="&amp;J19)</f>
        <v>0</v>
      </c>
      <c r="L18" s="37">
        <f t="shared" si="5"/>
        <v>0.058181818181818196</v>
      </c>
      <c r="M18" s="38">
        <f>COUNTIF(Vertices[Closeness Centrality],"&gt;= "&amp;L18)-COUNTIF(Vertices[Closeness Centrality],"&gt;="&amp;L19)</f>
        <v>0</v>
      </c>
      <c r="N18" s="37">
        <f t="shared" si="6"/>
        <v>0.030047418181818178</v>
      </c>
      <c r="O18" s="38">
        <f>COUNTIF(Vertices[Eigenvector Centrality],"&gt;= "&amp;N18)-COUNTIF(Vertices[Eigenvector Centrality],"&gt;="&amp;N19)</f>
        <v>2</v>
      </c>
      <c r="P18" s="37">
        <f t="shared" si="7"/>
        <v>2.5911794181818184</v>
      </c>
      <c r="Q18" s="38">
        <f>COUNTIF(Vertices[PageRank],"&gt;= "&amp;P18)-COUNTIF(Vertices[PageRank],"&gt;="&amp;P19)</f>
        <v>0</v>
      </c>
      <c r="R18" s="37">
        <f t="shared" si="8"/>
        <v>0.29090909090909095</v>
      </c>
      <c r="S18" s="43">
        <f>COUNTIF(Vertices[Clustering Coefficient],"&gt;= "&amp;R18)-COUNTIF(Vertices[Clustering Coefficient],"&gt;="&amp;R19)</f>
        <v>1</v>
      </c>
      <c r="T18" s="37" t="e">
        <f ca="1" t="shared" si="9"/>
        <v>#REF!</v>
      </c>
      <c r="U18" s="38" t="e">
        <f ca="1" t="shared" si="0"/>
        <v>#REF!</v>
      </c>
    </row>
    <row r="19" spans="1:21" ht="15">
      <c r="A19" s="119"/>
      <c r="B19" s="119"/>
      <c r="D19" s="32">
        <f t="shared" si="1"/>
        <v>0</v>
      </c>
      <c r="E19" s="3">
        <f>COUNTIF(Vertices[Degree],"&gt;= "&amp;D19)-COUNTIF(Vertices[Degree],"&gt;="&amp;D20)</f>
        <v>0</v>
      </c>
      <c r="F19" s="39">
        <f t="shared" si="2"/>
        <v>9.272727272727268</v>
      </c>
      <c r="G19" s="40">
        <f>COUNTIF(Vertices[In-Degree],"&gt;= "&amp;F19)-COUNTIF(Vertices[In-Degree],"&gt;="&amp;F20)</f>
        <v>0</v>
      </c>
      <c r="H19" s="39">
        <f t="shared" si="3"/>
        <v>3.70909090909091</v>
      </c>
      <c r="I19" s="40">
        <f>COUNTIF(Vertices[Out-Degree],"&gt;= "&amp;H19)-COUNTIF(Vertices[Out-Degree],"&gt;="&amp;H20)</f>
        <v>0</v>
      </c>
      <c r="J19" s="39">
        <f t="shared" si="4"/>
        <v>654.302034690909</v>
      </c>
      <c r="K19" s="40">
        <f>COUNTIF(Vertices[Betweenness Centrality],"&gt;= "&amp;J19)-COUNTIF(Vertices[Betweenness Centrality],"&gt;="&amp;J20)</f>
        <v>0</v>
      </c>
      <c r="L19" s="39">
        <f t="shared" si="5"/>
        <v>0.061818181818181835</v>
      </c>
      <c r="M19" s="40">
        <f>COUNTIF(Vertices[Closeness Centrality],"&gt;= "&amp;L19)-COUNTIF(Vertices[Closeness Centrality],"&gt;="&amp;L20)</f>
        <v>0</v>
      </c>
      <c r="N19" s="39">
        <f t="shared" si="6"/>
        <v>0.03192538181818182</v>
      </c>
      <c r="O19" s="40">
        <f>COUNTIF(Vertices[Eigenvector Centrality],"&gt;= "&amp;N19)-COUNTIF(Vertices[Eigenvector Centrality],"&gt;="&amp;N20)</f>
        <v>2</v>
      </c>
      <c r="P19" s="39">
        <f t="shared" si="7"/>
        <v>2.731763381818182</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156</v>
      </c>
      <c r="B20" s="34">
        <v>5</v>
      </c>
      <c r="D20" s="32">
        <f t="shared" si="1"/>
        <v>0</v>
      </c>
      <c r="E20" s="3">
        <f>COUNTIF(Vertices[Degree],"&gt;= "&amp;D20)-COUNTIF(Vertices[Degree],"&gt;="&amp;D21)</f>
        <v>0</v>
      </c>
      <c r="F20" s="37">
        <f t="shared" si="2"/>
        <v>9.818181818181813</v>
      </c>
      <c r="G20" s="38">
        <f>COUNTIF(Vertices[In-Degree],"&gt;= "&amp;F20)-COUNTIF(Vertices[In-Degree],"&gt;="&amp;F21)</f>
        <v>0</v>
      </c>
      <c r="H20" s="37">
        <f t="shared" si="3"/>
        <v>3.927272727272728</v>
      </c>
      <c r="I20" s="38">
        <f>COUNTIF(Vertices[Out-Degree],"&gt;= "&amp;H20)-COUNTIF(Vertices[Out-Degree],"&gt;="&amp;H21)</f>
        <v>3</v>
      </c>
      <c r="J20" s="37">
        <f t="shared" si="4"/>
        <v>692.7903896727271</v>
      </c>
      <c r="K20" s="38">
        <f>COUNTIF(Vertices[Betweenness Centrality],"&gt;= "&amp;J20)-COUNTIF(Vertices[Betweenness Centrality],"&gt;="&amp;J21)</f>
        <v>0</v>
      </c>
      <c r="L20" s="37">
        <f t="shared" si="5"/>
        <v>0.06545454545454547</v>
      </c>
      <c r="M20" s="38">
        <f>COUNTIF(Vertices[Closeness Centrality],"&gt;= "&amp;L20)-COUNTIF(Vertices[Closeness Centrality],"&gt;="&amp;L21)</f>
        <v>0</v>
      </c>
      <c r="N20" s="37">
        <f t="shared" si="6"/>
        <v>0.033803345454545455</v>
      </c>
      <c r="O20" s="38">
        <f>COUNTIF(Vertices[Eigenvector Centrality],"&gt;= "&amp;N20)-COUNTIF(Vertices[Eigenvector Centrality],"&gt;="&amp;N21)</f>
        <v>1</v>
      </c>
      <c r="P20" s="37">
        <f t="shared" si="7"/>
        <v>2.8723473454545454</v>
      </c>
      <c r="Q20" s="38">
        <f>COUNTIF(Vertices[PageRank],"&gt;= "&amp;P20)-COUNTIF(Vertices[PageRank],"&gt;="&amp;P21)</f>
        <v>1</v>
      </c>
      <c r="R20" s="37">
        <f t="shared" si="8"/>
        <v>0.3272727272727273</v>
      </c>
      <c r="S20" s="43">
        <f>COUNTIF(Vertices[Clustering Coefficient],"&gt;= "&amp;R20)-COUNTIF(Vertices[Clustering Coefficient],"&gt;="&amp;R21)</f>
        <v>2</v>
      </c>
      <c r="T20" s="37" t="e">
        <f ca="1" t="shared" si="9"/>
        <v>#REF!</v>
      </c>
      <c r="U20" s="38" t="e">
        <f ca="1" t="shared" si="0"/>
        <v>#REF!</v>
      </c>
    </row>
    <row r="21" spans="1:21" ht="15">
      <c r="A21" s="34" t="s">
        <v>157</v>
      </c>
      <c r="B21" s="34">
        <v>2.564409</v>
      </c>
      <c r="D21" s="32">
        <f t="shared" si="1"/>
        <v>0</v>
      </c>
      <c r="E21" s="3">
        <f>COUNTIF(Vertices[Degree],"&gt;= "&amp;D21)-COUNTIF(Vertices[Degree],"&gt;="&amp;D22)</f>
        <v>0</v>
      </c>
      <c r="F21" s="39">
        <f t="shared" si="2"/>
        <v>10.363636363636358</v>
      </c>
      <c r="G21" s="40">
        <f>COUNTIF(Vertices[In-Degree],"&gt;= "&amp;F21)-COUNTIF(Vertices[In-Degree],"&gt;="&amp;F22)</f>
        <v>0</v>
      </c>
      <c r="H21" s="39">
        <f t="shared" si="3"/>
        <v>4.145454545454546</v>
      </c>
      <c r="I21" s="40">
        <f>COUNTIF(Vertices[Out-Degree],"&gt;= "&amp;H21)-COUNTIF(Vertices[Out-Degree],"&gt;="&amp;H22)</f>
        <v>0</v>
      </c>
      <c r="J21" s="39">
        <f t="shared" si="4"/>
        <v>731.2787446545452</v>
      </c>
      <c r="K21" s="40">
        <f>COUNTIF(Vertices[Betweenness Centrality],"&gt;= "&amp;J21)-COUNTIF(Vertices[Betweenness Centrality],"&gt;="&amp;J22)</f>
        <v>0</v>
      </c>
      <c r="L21" s="39">
        <f t="shared" si="5"/>
        <v>0.0690909090909091</v>
      </c>
      <c r="M21" s="40">
        <f>COUNTIF(Vertices[Closeness Centrality],"&gt;= "&amp;L21)-COUNTIF(Vertices[Closeness Centrality],"&gt;="&amp;L22)</f>
        <v>0</v>
      </c>
      <c r="N21" s="39">
        <f t="shared" si="6"/>
        <v>0.035681309090909094</v>
      </c>
      <c r="O21" s="40">
        <f>COUNTIF(Vertices[Eigenvector Centrality],"&gt;= "&amp;N21)-COUNTIF(Vertices[Eigenvector Centrality],"&gt;="&amp;N22)</f>
        <v>0</v>
      </c>
      <c r="P21" s="39">
        <f t="shared" si="7"/>
        <v>3.012931309090909</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119"/>
      <c r="B22" s="119"/>
      <c r="D22" s="32">
        <f t="shared" si="1"/>
        <v>0</v>
      </c>
      <c r="E22" s="3">
        <f>COUNTIF(Vertices[Degree],"&gt;= "&amp;D22)-COUNTIF(Vertices[Degree],"&gt;="&amp;D23)</f>
        <v>0</v>
      </c>
      <c r="F22" s="37">
        <f t="shared" si="2"/>
        <v>10.909090909090903</v>
      </c>
      <c r="G22" s="38">
        <f>COUNTIF(Vertices[In-Degree],"&gt;= "&amp;F22)-COUNTIF(Vertices[In-Degree],"&gt;="&amp;F23)</f>
        <v>1</v>
      </c>
      <c r="H22" s="37">
        <f t="shared" si="3"/>
        <v>4.363636363636364</v>
      </c>
      <c r="I22" s="38">
        <f>COUNTIF(Vertices[Out-Degree],"&gt;= "&amp;H22)-COUNTIF(Vertices[Out-Degree],"&gt;="&amp;H23)</f>
        <v>0</v>
      </c>
      <c r="J22" s="37">
        <f t="shared" si="4"/>
        <v>769.7670996363634</v>
      </c>
      <c r="K22" s="38">
        <f>COUNTIF(Vertices[Betweenness Centrality],"&gt;= "&amp;J22)-COUNTIF(Vertices[Betweenness Centrality],"&gt;="&amp;J23)</f>
        <v>0</v>
      </c>
      <c r="L22" s="37">
        <f t="shared" si="5"/>
        <v>0.07272727272727274</v>
      </c>
      <c r="M22" s="38">
        <f>COUNTIF(Vertices[Closeness Centrality],"&gt;= "&amp;L22)-COUNTIF(Vertices[Closeness Centrality],"&gt;="&amp;L23)</f>
        <v>0</v>
      </c>
      <c r="N22" s="37">
        <f t="shared" si="6"/>
        <v>0.03755927272727273</v>
      </c>
      <c r="O22" s="38">
        <f>COUNTIF(Vertices[Eigenvector Centrality],"&gt;= "&amp;N22)-COUNTIF(Vertices[Eigenvector Centrality],"&gt;="&amp;N23)</f>
        <v>0</v>
      </c>
      <c r="P22" s="37">
        <f t="shared" si="7"/>
        <v>3.1535152727272724</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158</v>
      </c>
      <c r="B23" s="34">
        <v>0.02956730769230769</v>
      </c>
      <c r="D23" s="32">
        <f t="shared" si="1"/>
        <v>0</v>
      </c>
      <c r="E23" s="3">
        <f>COUNTIF(Vertices[Degree],"&gt;= "&amp;D23)-COUNTIF(Vertices[Degree],"&gt;="&amp;D24)</f>
        <v>0</v>
      </c>
      <c r="F23" s="39">
        <f t="shared" si="2"/>
        <v>11.454545454545448</v>
      </c>
      <c r="G23" s="40">
        <f>COUNTIF(Vertices[In-Degree],"&gt;= "&amp;F23)-COUNTIF(Vertices[In-Degree],"&gt;="&amp;F24)</f>
        <v>0</v>
      </c>
      <c r="H23" s="39">
        <f t="shared" si="3"/>
        <v>4.581818181818182</v>
      </c>
      <c r="I23" s="40">
        <f>COUNTIF(Vertices[Out-Degree],"&gt;= "&amp;H23)-COUNTIF(Vertices[Out-Degree],"&gt;="&amp;H24)</f>
        <v>0</v>
      </c>
      <c r="J23" s="39">
        <f t="shared" si="4"/>
        <v>808.2554546181815</v>
      </c>
      <c r="K23" s="40">
        <f>COUNTIF(Vertices[Betweenness Centrality],"&gt;= "&amp;J23)-COUNTIF(Vertices[Betweenness Centrality],"&gt;="&amp;J24)</f>
        <v>0</v>
      </c>
      <c r="L23" s="39">
        <f t="shared" si="5"/>
        <v>0.07636363636363637</v>
      </c>
      <c r="M23" s="40">
        <f>COUNTIF(Vertices[Closeness Centrality],"&gt;= "&amp;L23)-COUNTIF(Vertices[Closeness Centrality],"&gt;="&amp;L24)</f>
        <v>0</v>
      </c>
      <c r="N23" s="39">
        <f t="shared" si="6"/>
        <v>0.03943723636363637</v>
      </c>
      <c r="O23" s="40">
        <f>COUNTIF(Vertices[Eigenvector Centrality],"&gt;= "&amp;N23)-COUNTIF(Vertices[Eigenvector Centrality],"&gt;="&amp;N24)</f>
        <v>0</v>
      </c>
      <c r="P23" s="39">
        <f t="shared" si="7"/>
        <v>3.294099236363636</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1211</v>
      </c>
      <c r="B24" s="34">
        <v>0.398123</v>
      </c>
      <c r="D24" s="32">
        <f t="shared" si="1"/>
        <v>0</v>
      </c>
      <c r="E24" s="3">
        <f>COUNTIF(Vertices[Degree],"&gt;= "&amp;D24)-COUNTIF(Vertices[Degree],"&gt;="&amp;D25)</f>
        <v>0</v>
      </c>
      <c r="F24" s="37">
        <f t="shared" si="2"/>
        <v>11.999999999999993</v>
      </c>
      <c r="G24" s="38">
        <f>COUNTIF(Vertices[In-Degree],"&gt;= "&amp;F24)-COUNTIF(Vertices[In-Degree],"&gt;="&amp;F25)</f>
        <v>0</v>
      </c>
      <c r="H24" s="37">
        <f t="shared" si="3"/>
        <v>4.8</v>
      </c>
      <c r="I24" s="38">
        <f>COUNTIF(Vertices[Out-Degree],"&gt;= "&amp;H24)-COUNTIF(Vertices[Out-Degree],"&gt;="&amp;H25)</f>
        <v>1</v>
      </c>
      <c r="J24" s="37">
        <f t="shared" si="4"/>
        <v>846.7438095999996</v>
      </c>
      <c r="K24" s="38">
        <f>COUNTIF(Vertices[Betweenness Centrality],"&gt;= "&amp;J24)-COUNTIF(Vertices[Betweenness Centrality],"&gt;="&amp;J25)</f>
        <v>0</v>
      </c>
      <c r="L24" s="37">
        <f t="shared" si="5"/>
        <v>0.08</v>
      </c>
      <c r="M24" s="38">
        <f>COUNTIF(Vertices[Closeness Centrality],"&gt;= "&amp;L24)-COUNTIF(Vertices[Closeness Centrality],"&gt;="&amp;L25)</f>
        <v>0</v>
      </c>
      <c r="N24" s="37">
        <f t="shared" si="6"/>
        <v>0.04131520000000001</v>
      </c>
      <c r="O24" s="38">
        <f>COUNTIF(Vertices[Eigenvector Centrality],"&gt;= "&amp;N24)-COUNTIF(Vertices[Eigenvector Centrality],"&gt;="&amp;N25)</f>
        <v>1</v>
      </c>
      <c r="P24" s="37">
        <f t="shared" si="7"/>
        <v>3.4346831999999994</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19"/>
      <c r="B25" s="119"/>
      <c r="D25" s="32">
        <f t="shared" si="1"/>
        <v>0</v>
      </c>
      <c r="E25" s="3">
        <f>COUNTIF(Vertices[Degree],"&gt;= "&amp;D25)-COUNTIF(Vertices[Degree],"&gt;="&amp;D26)</f>
        <v>0</v>
      </c>
      <c r="F25" s="39">
        <f t="shared" si="2"/>
        <v>12.545454545454538</v>
      </c>
      <c r="G25" s="40">
        <f>COUNTIF(Vertices[In-Degree],"&gt;= "&amp;F25)-COUNTIF(Vertices[In-Degree],"&gt;="&amp;F26)</f>
        <v>0</v>
      </c>
      <c r="H25" s="39">
        <f t="shared" si="3"/>
        <v>5.018181818181818</v>
      </c>
      <c r="I25" s="40">
        <f>COUNTIF(Vertices[Out-Degree],"&gt;= "&amp;H25)-COUNTIF(Vertices[Out-Degree],"&gt;="&amp;H26)</f>
        <v>0</v>
      </c>
      <c r="J25" s="39">
        <f t="shared" si="4"/>
        <v>885.2321645818178</v>
      </c>
      <c r="K25" s="40">
        <f>COUNTIF(Vertices[Betweenness Centrality],"&gt;= "&amp;J25)-COUNTIF(Vertices[Betweenness Centrality],"&gt;="&amp;J26)</f>
        <v>0</v>
      </c>
      <c r="L25" s="39">
        <f t="shared" si="5"/>
        <v>0.08363636363636363</v>
      </c>
      <c r="M25" s="40">
        <f>COUNTIF(Vertices[Closeness Centrality],"&gt;= "&amp;L25)-COUNTIF(Vertices[Closeness Centrality],"&gt;="&amp;L26)</f>
        <v>0</v>
      </c>
      <c r="N25" s="39">
        <f t="shared" si="6"/>
        <v>0.04319316363636365</v>
      </c>
      <c r="O25" s="40">
        <f>COUNTIF(Vertices[Eigenvector Centrality],"&gt;= "&amp;N25)-COUNTIF(Vertices[Eigenvector Centrality],"&gt;="&amp;N26)</f>
        <v>0</v>
      </c>
      <c r="P25" s="39">
        <f t="shared" si="7"/>
        <v>3.575267163636363</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1212</v>
      </c>
      <c r="B26" s="34" t="s">
        <v>1213</v>
      </c>
      <c r="D26" s="32">
        <f t="shared" si="1"/>
        <v>0</v>
      </c>
      <c r="E26" s="3">
        <f>COUNTIF(Vertices[Degree],"&gt;= "&amp;D26)-COUNTIF(Vertices[Degree],"&gt;="&amp;D28)</f>
        <v>0</v>
      </c>
      <c r="F26" s="37">
        <f t="shared" si="2"/>
        <v>13.090909090909083</v>
      </c>
      <c r="G26" s="38">
        <f>COUNTIF(Vertices[In-Degree],"&gt;= "&amp;F26)-COUNTIF(Vertices[In-Degree],"&gt;="&amp;F28)</f>
        <v>0</v>
      </c>
      <c r="H26" s="37">
        <f t="shared" si="3"/>
        <v>5.236363636363635</v>
      </c>
      <c r="I26" s="38">
        <f>COUNTIF(Vertices[Out-Degree],"&gt;= "&amp;H26)-COUNTIF(Vertices[Out-Degree],"&gt;="&amp;H28)</f>
        <v>0</v>
      </c>
      <c r="J26" s="37">
        <f t="shared" si="4"/>
        <v>923.7205195636359</v>
      </c>
      <c r="K26" s="38">
        <f>COUNTIF(Vertices[Betweenness Centrality],"&gt;= "&amp;J26)-COUNTIF(Vertices[Betweenness Centrality],"&gt;="&amp;J28)</f>
        <v>0</v>
      </c>
      <c r="L26" s="37">
        <f t="shared" si="5"/>
        <v>0.08727272727272727</v>
      </c>
      <c r="M26" s="38">
        <f>COUNTIF(Vertices[Closeness Centrality],"&gt;= "&amp;L26)-COUNTIF(Vertices[Closeness Centrality],"&gt;="&amp;L28)</f>
        <v>0</v>
      </c>
      <c r="N26" s="37">
        <f t="shared" si="6"/>
        <v>0.04507112727272729</v>
      </c>
      <c r="O26" s="38">
        <f>COUNTIF(Vertices[Eigenvector Centrality],"&gt;= "&amp;N26)-COUNTIF(Vertices[Eigenvector Centrality],"&gt;="&amp;N28)</f>
        <v>0</v>
      </c>
      <c r="P26" s="37">
        <f t="shared" si="7"/>
        <v>3.7158511272727264</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1"/>
      <c r="G27" s="62">
        <f>COUNTIF(Vertices[In-Degree],"&gt;= "&amp;F27)-COUNTIF(Vertices[In-Degree],"&gt;="&amp;F28)</f>
        <v>-1</v>
      </c>
      <c r="H27" s="61"/>
      <c r="I27" s="62">
        <f>COUNTIF(Vertices[Out-Degree],"&gt;= "&amp;H27)-COUNTIF(Vertices[Out-Degree],"&gt;="&amp;H28)</f>
        <v>-4</v>
      </c>
      <c r="J27" s="61"/>
      <c r="K27" s="62">
        <f>COUNTIF(Vertices[Betweenness Centrality],"&gt;= "&amp;J27)-COUNTIF(Vertices[Betweenness Centrality],"&gt;="&amp;J28)</f>
        <v>-1</v>
      </c>
      <c r="L27" s="61"/>
      <c r="M27" s="62">
        <f>COUNTIF(Vertices[Closeness Centrality],"&gt;= "&amp;L27)-COUNTIF(Vertices[Closeness Centrality],"&gt;="&amp;L28)</f>
        <v>-6</v>
      </c>
      <c r="N27" s="61"/>
      <c r="O27" s="62">
        <f>COUNTIF(Vertices[Eigenvector Centrality],"&gt;= "&amp;N27)-COUNTIF(Vertices[Eigenvector Centrality],"&gt;="&amp;N28)</f>
        <v>-4</v>
      </c>
      <c r="P27" s="61"/>
      <c r="Q27" s="62">
        <f>COUNTIF(Vertices[Eigenvector Centrality],"&gt;= "&amp;P27)-COUNTIF(Vertices[Eigenvector Centrality],"&gt;="&amp;P28)</f>
        <v>0</v>
      </c>
      <c r="R27" s="61"/>
      <c r="S27" s="63">
        <f>COUNTIF(Vertices[Clustering Coefficient],"&gt;= "&amp;R27)-COUNTIF(Vertices[Clustering Coefficient],"&gt;="&amp;R28)</f>
        <v>-19</v>
      </c>
      <c r="T27" s="61"/>
      <c r="U27" s="62">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13.636363636363628</v>
      </c>
      <c r="G28" s="40">
        <f>COUNTIF(Vertices[In-Degree],"&gt;= "&amp;F28)-COUNTIF(Vertices[In-Degree],"&gt;="&amp;F40)</f>
        <v>0</v>
      </c>
      <c r="H28" s="39">
        <f>H26+($H$57-$H$2)/BinDivisor</f>
        <v>5.454545454545453</v>
      </c>
      <c r="I28" s="40">
        <f>COUNTIF(Vertices[Out-Degree],"&gt;= "&amp;H28)-COUNTIF(Vertices[Out-Degree],"&gt;="&amp;H40)</f>
        <v>0</v>
      </c>
      <c r="J28" s="39">
        <f>J26+($J$57-$J$2)/BinDivisor</f>
        <v>962.208874545454</v>
      </c>
      <c r="K28" s="40">
        <f>COUNTIF(Vertices[Betweenness Centrality],"&gt;= "&amp;J28)-COUNTIF(Vertices[Betweenness Centrality],"&gt;="&amp;J40)</f>
        <v>0</v>
      </c>
      <c r="L28" s="39">
        <f>L26+($L$57-$L$2)/BinDivisor</f>
        <v>0.0909090909090909</v>
      </c>
      <c r="M28" s="40">
        <f>COUNTIF(Vertices[Closeness Centrality],"&gt;= "&amp;L28)-COUNTIF(Vertices[Closeness Centrality],"&gt;="&amp;L40)</f>
        <v>0</v>
      </c>
      <c r="N28" s="39">
        <f>N26+($N$57-$N$2)/BinDivisor</f>
        <v>0.046949090909090926</v>
      </c>
      <c r="O28" s="40">
        <f>COUNTIF(Vertices[Eigenvector Centrality],"&gt;= "&amp;N28)-COUNTIF(Vertices[Eigenvector Centrality],"&gt;="&amp;N40)</f>
        <v>0</v>
      </c>
      <c r="P28" s="39">
        <f>P26+($P$57-$P$2)/BinDivisor</f>
        <v>3.85643509090909</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4:21" ht="1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4:21" ht="1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-4</v>
      </c>
      <c r="J38" s="61"/>
      <c r="K38" s="62">
        <f>COUNTIF(Vertices[Betweenness Centrality],"&gt;= "&amp;J38)-COUNTIF(Vertices[Betweenness Centrality],"&gt;="&amp;J40)</f>
        <v>-1</v>
      </c>
      <c r="L38" s="61"/>
      <c r="M38" s="62">
        <f>COUNTIF(Vertices[Closeness Centrality],"&gt;= "&amp;L38)-COUNTIF(Vertices[Closeness Centrality],"&gt;="&amp;L40)</f>
        <v>-6</v>
      </c>
      <c r="N38" s="61"/>
      <c r="O38" s="62">
        <f>COUNTIF(Vertices[Eigenvector Centrality],"&gt;= "&amp;N38)-COUNTIF(Vertices[Eigenvector Centrality],"&gt;="&amp;N40)</f>
        <v>-4</v>
      </c>
      <c r="P38" s="61"/>
      <c r="Q38" s="62">
        <f>COUNTIF(Vertices[Eigenvector Centrality],"&gt;= "&amp;P38)-COUNTIF(Vertices[Eigenvector Centrality],"&gt;="&amp;P40)</f>
        <v>0</v>
      </c>
      <c r="R38" s="61"/>
      <c r="S38" s="63">
        <f>COUNTIF(Vertices[Clustering Coefficient],"&gt;= "&amp;R38)-COUNTIF(Vertices[Clustering Coefficient],"&gt;="&amp;R40)</f>
        <v>-19</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-4</v>
      </c>
      <c r="J39" s="61"/>
      <c r="K39" s="62">
        <f>COUNTIF(Vertices[Betweenness Centrality],"&gt;= "&amp;J39)-COUNTIF(Vertices[Betweenness Centrality],"&gt;="&amp;J40)</f>
        <v>-1</v>
      </c>
      <c r="L39" s="61"/>
      <c r="M39" s="62">
        <f>COUNTIF(Vertices[Closeness Centrality],"&gt;= "&amp;L39)-COUNTIF(Vertices[Closeness Centrality],"&gt;="&amp;L40)</f>
        <v>-6</v>
      </c>
      <c r="N39" s="61"/>
      <c r="O39" s="62">
        <f>COUNTIF(Vertices[Eigenvector Centrality],"&gt;= "&amp;N39)-COUNTIF(Vertices[Eigenvector Centrality],"&gt;="&amp;N40)</f>
        <v>-4</v>
      </c>
      <c r="P39" s="61"/>
      <c r="Q39" s="62">
        <f>COUNTIF(Vertices[Eigenvector Centrality],"&gt;= "&amp;P39)-COUNTIF(Vertices[Eigenvector Centrality],"&gt;="&amp;P40)</f>
        <v>0</v>
      </c>
      <c r="R39" s="61"/>
      <c r="S39" s="63">
        <f>COUNTIF(Vertices[Clustering Coefficient],"&gt;= "&amp;R39)-COUNTIF(Vertices[Clustering Coefficient],"&gt;="&amp;R40)</f>
        <v>-19</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14.181818181818173</v>
      </c>
      <c r="G40" s="38">
        <f>COUNTIF(Vertices[In-Degree],"&gt;= "&amp;F40)-COUNTIF(Vertices[In-Degree],"&gt;="&amp;F41)</f>
        <v>0</v>
      </c>
      <c r="H40" s="37">
        <f>H28+($H$57-$H$2)/BinDivisor</f>
        <v>5.672727272727271</v>
      </c>
      <c r="I40" s="38">
        <f>COUNTIF(Vertices[Out-Degree],"&gt;= "&amp;H40)-COUNTIF(Vertices[Out-Degree],"&gt;="&amp;H41)</f>
        <v>0</v>
      </c>
      <c r="J40" s="37">
        <f>J28+($J$57-$J$2)/BinDivisor</f>
        <v>1000.6972295272722</v>
      </c>
      <c r="K40" s="38">
        <f>COUNTIF(Vertices[Betweenness Centrality],"&gt;= "&amp;J40)-COUNTIF(Vertices[Betweenness Centrality],"&gt;="&amp;J41)</f>
        <v>0</v>
      </c>
      <c r="L40" s="37">
        <f>L28+($L$57-$L$2)/BinDivisor</f>
        <v>0.09454545454545453</v>
      </c>
      <c r="M40" s="38">
        <f>COUNTIF(Vertices[Closeness Centrality],"&gt;= "&amp;L40)-COUNTIF(Vertices[Closeness Centrality],"&gt;="&amp;L41)</f>
        <v>0</v>
      </c>
      <c r="N40" s="37">
        <f>N28+($N$57-$N$2)/BinDivisor</f>
        <v>0.048827054545454565</v>
      </c>
      <c r="O40" s="38">
        <f>COUNTIF(Vertices[Eigenvector Centrality],"&gt;= "&amp;N40)-COUNTIF(Vertices[Eigenvector Centrality],"&gt;="&amp;N41)</f>
        <v>2</v>
      </c>
      <c r="P40" s="37">
        <f>P28+($P$57-$P$2)/BinDivisor</f>
        <v>3.9970190545454534</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14.727272727272718</v>
      </c>
      <c r="G41" s="40">
        <f>COUNTIF(Vertices[In-Degree],"&gt;= "&amp;F41)-COUNTIF(Vertices[In-Degree],"&gt;="&amp;F42)</f>
        <v>0</v>
      </c>
      <c r="H41" s="39">
        <f aca="true" t="shared" si="12" ref="H41:H56">H40+($H$57-$H$2)/BinDivisor</f>
        <v>5.890909090909089</v>
      </c>
      <c r="I41" s="40">
        <f>COUNTIF(Vertices[Out-Degree],"&gt;= "&amp;H41)-COUNTIF(Vertices[Out-Degree],"&gt;="&amp;H42)</f>
        <v>1</v>
      </c>
      <c r="J41" s="39">
        <f aca="true" t="shared" si="13" ref="J41:J56">J40+($J$57-$J$2)/BinDivisor</f>
        <v>1039.1855845090904</v>
      </c>
      <c r="K41" s="40">
        <f>COUNTIF(Vertices[Betweenness Centrality],"&gt;= "&amp;J41)-COUNTIF(Vertices[Betweenness Centrality],"&gt;="&amp;J42)</f>
        <v>0</v>
      </c>
      <c r="L41" s="39">
        <f aca="true" t="shared" si="14" ref="L41:L56">L40+($L$57-$L$2)/BinDivisor</f>
        <v>0.09818181818181816</v>
      </c>
      <c r="M41" s="40">
        <f>COUNTIF(Vertices[Closeness Centrality],"&gt;= "&amp;L41)-COUNTIF(Vertices[Closeness Centrality],"&gt;="&amp;L42)</f>
        <v>0</v>
      </c>
      <c r="N41" s="39">
        <f aca="true" t="shared" si="15" ref="N41:N56">N40+($N$57-$N$2)/BinDivisor</f>
        <v>0.050705018181818204</v>
      </c>
      <c r="O41" s="40">
        <f>COUNTIF(Vertices[Eigenvector Centrality],"&gt;= "&amp;N41)-COUNTIF(Vertices[Eigenvector Centrality],"&gt;="&amp;N42)</f>
        <v>0</v>
      </c>
      <c r="P41" s="39">
        <f aca="true" t="shared" si="16" ref="P41:P56">P40+($P$57-$P$2)/BinDivisor</f>
        <v>4.137603018181817</v>
      </c>
      <c r="Q41" s="40">
        <f>COUNTIF(Vertices[PageRank],"&gt;= "&amp;P41)-COUNTIF(Vertices[PageRank],"&gt;="&amp;P42)</f>
        <v>0</v>
      </c>
      <c r="R41" s="39">
        <f aca="true" t="shared" si="17" ref="R41:R56">R40+($R$57-$R$2)/BinDivisor</f>
        <v>0.490909090909091</v>
      </c>
      <c r="S41" s="44">
        <f>COUNTIF(Vertices[Clustering Coefficient],"&gt;= "&amp;R41)-COUNTIF(Vertices[Clustering Coefficient],"&gt;="&amp;R42)</f>
        <v>15</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15.272727272727263</v>
      </c>
      <c r="G42" s="38">
        <f>COUNTIF(Vertices[In-Degree],"&gt;= "&amp;F42)-COUNTIF(Vertices[In-Degree],"&gt;="&amp;F43)</f>
        <v>0</v>
      </c>
      <c r="H42" s="37">
        <f t="shared" si="12"/>
        <v>6.109090909090907</v>
      </c>
      <c r="I42" s="38">
        <f>COUNTIF(Vertices[Out-Degree],"&gt;= "&amp;H42)-COUNTIF(Vertices[Out-Degree],"&gt;="&amp;H43)</f>
        <v>0</v>
      </c>
      <c r="J42" s="37">
        <f t="shared" si="13"/>
        <v>1077.6739394909087</v>
      </c>
      <c r="K42" s="38">
        <f>COUNTIF(Vertices[Betweenness Centrality],"&gt;= "&amp;J42)-COUNTIF(Vertices[Betweenness Centrality],"&gt;="&amp;J43)</f>
        <v>0</v>
      </c>
      <c r="L42" s="37">
        <f t="shared" si="14"/>
        <v>0.1018181818181818</v>
      </c>
      <c r="M42" s="38">
        <f>COUNTIF(Vertices[Closeness Centrality],"&gt;= "&amp;L42)-COUNTIF(Vertices[Closeness Centrality],"&gt;="&amp;L43)</f>
        <v>0</v>
      </c>
      <c r="N42" s="37">
        <f t="shared" si="15"/>
        <v>0.05258298181818184</v>
      </c>
      <c r="O42" s="38">
        <f>COUNTIF(Vertices[Eigenvector Centrality],"&gt;= "&amp;N42)-COUNTIF(Vertices[Eigenvector Centrality],"&gt;="&amp;N43)</f>
        <v>0</v>
      </c>
      <c r="P42" s="37">
        <f t="shared" si="16"/>
        <v>4.278186981818181</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15.818181818181808</v>
      </c>
      <c r="G43" s="40">
        <f>COUNTIF(Vertices[In-Degree],"&gt;= "&amp;F43)-COUNTIF(Vertices[In-Degree],"&gt;="&amp;F44)</f>
        <v>0</v>
      </c>
      <c r="H43" s="39">
        <f t="shared" si="12"/>
        <v>6.3272727272727245</v>
      </c>
      <c r="I43" s="40">
        <f>COUNTIF(Vertices[Out-Degree],"&gt;= "&amp;H43)-COUNTIF(Vertices[Out-Degree],"&gt;="&amp;H44)</f>
        <v>0</v>
      </c>
      <c r="J43" s="39">
        <f t="shared" si="13"/>
        <v>1116.162294472727</v>
      </c>
      <c r="K43" s="40">
        <f>COUNTIF(Vertices[Betweenness Centrality],"&gt;= "&amp;J43)-COUNTIF(Vertices[Betweenness Centrality],"&gt;="&amp;J44)</f>
        <v>0</v>
      </c>
      <c r="L43" s="39">
        <f t="shared" si="14"/>
        <v>0.10545454545454543</v>
      </c>
      <c r="M43" s="40">
        <f>COUNTIF(Vertices[Closeness Centrality],"&gt;= "&amp;L43)-COUNTIF(Vertices[Closeness Centrality],"&gt;="&amp;L44)</f>
        <v>0</v>
      </c>
      <c r="N43" s="39">
        <f t="shared" si="15"/>
        <v>0.05446094545454548</v>
      </c>
      <c r="O43" s="40">
        <f>COUNTIF(Vertices[Eigenvector Centrality],"&gt;= "&amp;N43)-COUNTIF(Vertices[Eigenvector Centrality],"&gt;="&amp;N44)</f>
        <v>1</v>
      </c>
      <c r="P43" s="39">
        <f t="shared" si="16"/>
        <v>4.418770945454545</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16.363636363636353</v>
      </c>
      <c r="G44" s="38">
        <f>COUNTIF(Vertices[In-Degree],"&gt;= "&amp;F44)-COUNTIF(Vertices[In-Degree],"&gt;="&amp;F45)</f>
        <v>0</v>
      </c>
      <c r="H44" s="37">
        <f t="shared" si="12"/>
        <v>6.545454545454542</v>
      </c>
      <c r="I44" s="38">
        <f>COUNTIF(Vertices[Out-Degree],"&gt;= "&amp;H44)-COUNTIF(Vertices[Out-Degree],"&gt;="&amp;H45)</f>
        <v>0</v>
      </c>
      <c r="J44" s="37">
        <f t="shared" si="13"/>
        <v>1154.6506494545451</v>
      </c>
      <c r="K44" s="38">
        <f>COUNTIF(Vertices[Betweenness Centrality],"&gt;= "&amp;J44)-COUNTIF(Vertices[Betweenness Centrality],"&gt;="&amp;J45)</f>
        <v>0</v>
      </c>
      <c r="L44" s="37">
        <f t="shared" si="14"/>
        <v>0.10909090909090906</v>
      </c>
      <c r="M44" s="38">
        <f>COUNTIF(Vertices[Closeness Centrality],"&gt;= "&amp;L44)-COUNTIF(Vertices[Closeness Centrality],"&gt;="&amp;L45)</f>
        <v>2</v>
      </c>
      <c r="N44" s="37">
        <f t="shared" si="15"/>
        <v>0.05633890909090912</v>
      </c>
      <c r="O44" s="38">
        <f>COUNTIF(Vertices[Eigenvector Centrality],"&gt;= "&amp;N44)-COUNTIF(Vertices[Eigenvector Centrality],"&gt;="&amp;N45)</f>
        <v>0</v>
      </c>
      <c r="P44" s="37">
        <f t="shared" si="16"/>
        <v>4.559354909090909</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16.9090909090909</v>
      </c>
      <c r="G45" s="40">
        <f>COUNTIF(Vertices[In-Degree],"&gt;= "&amp;F45)-COUNTIF(Vertices[In-Degree],"&gt;="&amp;F46)</f>
        <v>0</v>
      </c>
      <c r="H45" s="39">
        <f t="shared" si="12"/>
        <v>6.76363636363636</v>
      </c>
      <c r="I45" s="40">
        <f>COUNTIF(Vertices[Out-Degree],"&gt;= "&amp;H45)-COUNTIF(Vertices[Out-Degree],"&gt;="&amp;H46)</f>
        <v>0</v>
      </c>
      <c r="J45" s="39">
        <f t="shared" si="13"/>
        <v>1193.1390044363634</v>
      </c>
      <c r="K45" s="40">
        <f>COUNTIF(Vertices[Betweenness Centrality],"&gt;= "&amp;J45)-COUNTIF(Vertices[Betweenness Centrality],"&gt;="&amp;J46)</f>
        <v>0</v>
      </c>
      <c r="L45" s="39">
        <f t="shared" si="14"/>
        <v>0.11272727272727269</v>
      </c>
      <c r="M45" s="40">
        <f>COUNTIF(Vertices[Closeness Centrality],"&gt;= "&amp;L45)-COUNTIF(Vertices[Closeness Centrality],"&gt;="&amp;L46)</f>
        <v>0</v>
      </c>
      <c r="N45" s="39">
        <f t="shared" si="15"/>
        <v>0.05821687272727276</v>
      </c>
      <c r="O45" s="40">
        <f>COUNTIF(Vertices[Eigenvector Centrality],"&gt;= "&amp;N45)-COUNTIF(Vertices[Eigenvector Centrality],"&gt;="&amp;N46)</f>
        <v>0</v>
      </c>
      <c r="P45" s="39">
        <f t="shared" si="16"/>
        <v>4.699938872727273</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17.454545454545446</v>
      </c>
      <c r="G46" s="38">
        <f>COUNTIF(Vertices[In-Degree],"&gt;= "&amp;F46)-COUNTIF(Vertices[In-Degree],"&gt;="&amp;F47)</f>
        <v>0</v>
      </c>
      <c r="H46" s="37">
        <f t="shared" si="12"/>
        <v>6.981818181818178</v>
      </c>
      <c r="I46" s="38">
        <f>COUNTIF(Vertices[Out-Degree],"&gt;= "&amp;H46)-COUNTIF(Vertices[Out-Degree],"&gt;="&amp;H47)</f>
        <v>0</v>
      </c>
      <c r="J46" s="37">
        <f t="shared" si="13"/>
        <v>1231.6273594181816</v>
      </c>
      <c r="K46" s="38">
        <f>COUNTIF(Vertices[Betweenness Centrality],"&gt;= "&amp;J46)-COUNTIF(Vertices[Betweenness Centrality],"&gt;="&amp;J47)</f>
        <v>0</v>
      </c>
      <c r="L46" s="37">
        <f t="shared" si="14"/>
        <v>0.11636363636363632</v>
      </c>
      <c r="M46" s="38">
        <f>COUNTIF(Vertices[Closeness Centrality],"&gt;= "&amp;L46)-COUNTIF(Vertices[Closeness Centrality],"&gt;="&amp;L47)</f>
        <v>0</v>
      </c>
      <c r="N46" s="37">
        <f t="shared" si="15"/>
        <v>0.0600948363636364</v>
      </c>
      <c r="O46" s="38">
        <f>COUNTIF(Vertices[Eigenvector Centrality],"&gt;= "&amp;N46)-COUNTIF(Vertices[Eigenvector Centrality],"&gt;="&amp;N47)</f>
        <v>0</v>
      </c>
      <c r="P46" s="37">
        <f t="shared" si="16"/>
        <v>4.840522836363637</v>
      </c>
      <c r="Q46" s="38">
        <f>COUNTIF(Vertices[PageRank],"&gt;= "&amp;P46)-COUNTIF(Vertices[PageRank],"&gt;="&amp;P47)</f>
        <v>0</v>
      </c>
      <c r="R46" s="37">
        <f t="shared" si="17"/>
        <v>0.5818181818181819</v>
      </c>
      <c r="S46" s="43">
        <f>COUNTIF(Vertices[Clustering Coefficient],"&gt;= "&amp;R46)-COUNTIF(Vertices[Clustering Coefficient],"&gt;="&amp;R47)</f>
        <v>1</v>
      </c>
      <c r="T46" s="37" t="e">
        <f ca="1" t="shared" si="18"/>
        <v>#REF!</v>
      </c>
      <c r="U46" s="38" t="e">
        <f ca="1" t="shared" si="0"/>
        <v>#REF!</v>
      </c>
    </row>
    <row r="47" spans="4:21" ht="15">
      <c r="D47" s="32">
        <f t="shared" si="10"/>
        <v>0</v>
      </c>
      <c r="E47" s="3">
        <f>COUNTIF(Vertices[Degree],"&gt;= "&amp;D47)-COUNTIF(Vertices[Degree],"&gt;="&amp;D48)</f>
        <v>0</v>
      </c>
      <c r="F47" s="39">
        <f t="shared" si="11"/>
        <v>17.999999999999993</v>
      </c>
      <c r="G47" s="40">
        <f>COUNTIF(Vertices[In-Degree],"&gt;= "&amp;F47)-COUNTIF(Vertices[In-Degree],"&gt;="&amp;F48)</f>
        <v>0</v>
      </c>
      <c r="H47" s="39">
        <f t="shared" si="12"/>
        <v>7.199999999999996</v>
      </c>
      <c r="I47" s="40">
        <f>COUNTIF(Vertices[Out-Degree],"&gt;= "&amp;H47)-COUNTIF(Vertices[Out-Degree],"&gt;="&amp;H48)</f>
        <v>0</v>
      </c>
      <c r="J47" s="39">
        <f t="shared" si="13"/>
        <v>1270.1157144</v>
      </c>
      <c r="K47" s="40">
        <f>COUNTIF(Vertices[Betweenness Centrality],"&gt;= "&amp;J47)-COUNTIF(Vertices[Betweenness Centrality],"&gt;="&amp;J48)</f>
        <v>0</v>
      </c>
      <c r="L47" s="39">
        <f t="shared" si="14"/>
        <v>0.11999999999999995</v>
      </c>
      <c r="M47" s="40">
        <f>COUNTIF(Vertices[Closeness Centrality],"&gt;= "&amp;L47)-COUNTIF(Vertices[Closeness Centrality],"&gt;="&amp;L48)</f>
        <v>0</v>
      </c>
      <c r="N47" s="39">
        <f t="shared" si="15"/>
        <v>0.061972800000000036</v>
      </c>
      <c r="O47" s="40">
        <f>COUNTIF(Vertices[Eigenvector Centrality],"&gt;= "&amp;N47)-COUNTIF(Vertices[Eigenvector Centrality],"&gt;="&amp;N48)</f>
        <v>0</v>
      </c>
      <c r="P47" s="39">
        <f t="shared" si="16"/>
        <v>4.981106800000001</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18.54545454545454</v>
      </c>
      <c r="G48" s="38">
        <f>COUNTIF(Vertices[In-Degree],"&gt;= "&amp;F48)-COUNTIF(Vertices[In-Degree],"&gt;="&amp;F49)</f>
        <v>0</v>
      </c>
      <c r="H48" s="37">
        <f t="shared" si="12"/>
        <v>7.4181818181818135</v>
      </c>
      <c r="I48" s="38">
        <f>COUNTIF(Vertices[Out-Degree],"&gt;= "&amp;H48)-COUNTIF(Vertices[Out-Degree],"&gt;="&amp;H49)</f>
        <v>0</v>
      </c>
      <c r="J48" s="37">
        <f t="shared" si="13"/>
        <v>1308.6040693818181</v>
      </c>
      <c r="K48" s="38">
        <f>COUNTIF(Vertices[Betweenness Centrality],"&gt;= "&amp;J48)-COUNTIF(Vertices[Betweenness Centrality],"&gt;="&amp;J49)</f>
        <v>0</v>
      </c>
      <c r="L48" s="37">
        <f t="shared" si="14"/>
        <v>0.12363636363636359</v>
      </c>
      <c r="M48" s="38">
        <f>COUNTIF(Vertices[Closeness Centrality],"&gt;= "&amp;L48)-COUNTIF(Vertices[Closeness Centrality],"&gt;="&amp;L49)</f>
        <v>2</v>
      </c>
      <c r="N48" s="37">
        <f t="shared" si="15"/>
        <v>0.06385076363636367</v>
      </c>
      <c r="O48" s="38">
        <f>COUNTIF(Vertices[Eigenvector Centrality],"&gt;= "&amp;N48)-COUNTIF(Vertices[Eigenvector Centrality],"&gt;="&amp;N49)</f>
        <v>0</v>
      </c>
      <c r="P48" s="37">
        <f t="shared" si="16"/>
        <v>5.121690763636365</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19.090909090909086</v>
      </c>
      <c r="G49" s="40">
        <f>COUNTIF(Vertices[In-Degree],"&gt;= "&amp;F49)-COUNTIF(Vertices[In-Degree],"&gt;="&amp;F50)</f>
        <v>0</v>
      </c>
      <c r="H49" s="39">
        <f t="shared" si="12"/>
        <v>7.636363636363631</v>
      </c>
      <c r="I49" s="40">
        <f>COUNTIF(Vertices[Out-Degree],"&gt;= "&amp;H49)-COUNTIF(Vertices[Out-Degree],"&gt;="&amp;H50)</f>
        <v>0</v>
      </c>
      <c r="J49" s="39">
        <f t="shared" si="13"/>
        <v>1347.0924243636364</v>
      </c>
      <c r="K49" s="40">
        <f>COUNTIF(Vertices[Betweenness Centrality],"&gt;= "&amp;J49)-COUNTIF(Vertices[Betweenness Centrality],"&gt;="&amp;J50)</f>
        <v>0</v>
      </c>
      <c r="L49" s="39">
        <f t="shared" si="14"/>
        <v>0.12727272727272723</v>
      </c>
      <c r="M49" s="40">
        <f>COUNTIF(Vertices[Closeness Centrality],"&gt;= "&amp;L49)-COUNTIF(Vertices[Closeness Centrality],"&gt;="&amp;L50)</f>
        <v>0</v>
      </c>
      <c r="N49" s="39">
        <f t="shared" si="15"/>
        <v>0.06572872727272731</v>
      </c>
      <c r="O49" s="40">
        <f>COUNTIF(Vertices[Eigenvector Centrality],"&gt;= "&amp;N49)-COUNTIF(Vertices[Eigenvector Centrality],"&gt;="&amp;N50)</f>
        <v>0</v>
      </c>
      <c r="P49" s="39">
        <f t="shared" si="16"/>
        <v>5.262274727272729</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19.636363636363633</v>
      </c>
      <c r="G50" s="38">
        <f>COUNTIF(Vertices[In-Degree],"&gt;= "&amp;F50)-COUNTIF(Vertices[In-Degree],"&gt;="&amp;F51)</f>
        <v>0</v>
      </c>
      <c r="H50" s="37">
        <f t="shared" si="12"/>
        <v>7.854545454545449</v>
      </c>
      <c r="I50" s="38">
        <f>COUNTIF(Vertices[Out-Degree],"&gt;= "&amp;H50)-COUNTIF(Vertices[Out-Degree],"&gt;="&amp;H51)</f>
        <v>1</v>
      </c>
      <c r="J50" s="37">
        <f t="shared" si="13"/>
        <v>1385.5807793454546</v>
      </c>
      <c r="K50" s="38">
        <f>COUNTIF(Vertices[Betweenness Centrality],"&gt;= "&amp;J50)-COUNTIF(Vertices[Betweenness Centrality],"&gt;="&amp;J51)</f>
        <v>0</v>
      </c>
      <c r="L50" s="37">
        <f t="shared" si="14"/>
        <v>0.13090909090909086</v>
      </c>
      <c r="M50" s="38">
        <f>COUNTIF(Vertices[Closeness Centrality],"&gt;= "&amp;L50)-COUNTIF(Vertices[Closeness Centrality],"&gt;="&amp;L51)</f>
        <v>0</v>
      </c>
      <c r="N50" s="37">
        <f t="shared" si="15"/>
        <v>0.06760669090909095</v>
      </c>
      <c r="O50" s="38">
        <f>COUNTIF(Vertices[Eigenvector Centrality],"&gt;= "&amp;N50)-COUNTIF(Vertices[Eigenvector Centrality],"&gt;="&amp;N51)</f>
        <v>0</v>
      </c>
      <c r="P50" s="37">
        <f t="shared" si="16"/>
        <v>5.402858690909093</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20.18181818181818</v>
      </c>
      <c r="G51" s="40">
        <f>COUNTIF(Vertices[In-Degree],"&gt;= "&amp;F51)-COUNTIF(Vertices[In-Degree],"&gt;="&amp;F52)</f>
        <v>0</v>
      </c>
      <c r="H51" s="39">
        <f t="shared" si="12"/>
        <v>8.072727272727267</v>
      </c>
      <c r="I51" s="40">
        <f>COUNTIF(Vertices[Out-Degree],"&gt;= "&amp;H51)-COUNTIF(Vertices[Out-Degree],"&gt;="&amp;H52)</f>
        <v>0</v>
      </c>
      <c r="J51" s="39">
        <f t="shared" si="13"/>
        <v>1424.0691343272729</v>
      </c>
      <c r="K51" s="40">
        <f>COUNTIF(Vertices[Betweenness Centrality],"&gt;= "&amp;J51)-COUNTIF(Vertices[Betweenness Centrality],"&gt;="&amp;J52)</f>
        <v>0</v>
      </c>
      <c r="L51" s="39">
        <f t="shared" si="14"/>
        <v>0.1345454545454545</v>
      </c>
      <c r="M51" s="40">
        <f>COUNTIF(Vertices[Closeness Centrality],"&gt;= "&amp;L51)-COUNTIF(Vertices[Closeness Centrality],"&gt;="&amp;L52)</f>
        <v>0</v>
      </c>
      <c r="N51" s="39">
        <f t="shared" si="15"/>
        <v>0.06948465454545459</v>
      </c>
      <c r="O51" s="40">
        <f>COUNTIF(Vertices[Eigenvector Centrality],"&gt;= "&amp;N51)-COUNTIF(Vertices[Eigenvector Centrality],"&gt;="&amp;N52)</f>
        <v>0</v>
      </c>
      <c r="P51" s="39">
        <f t="shared" si="16"/>
        <v>5.543442654545457</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20.727272727272727</v>
      </c>
      <c r="G52" s="38">
        <f>COUNTIF(Vertices[In-Degree],"&gt;= "&amp;F52)-COUNTIF(Vertices[In-Degree],"&gt;="&amp;F53)</f>
        <v>0</v>
      </c>
      <c r="H52" s="37">
        <f t="shared" si="12"/>
        <v>8.290909090909086</v>
      </c>
      <c r="I52" s="38">
        <f>COUNTIF(Vertices[Out-Degree],"&gt;= "&amp;H52)-COUNTIF(Vertices[Out-Degree],"&gt;="&amp;H53)</f>
        <v>0</v>
      </c>
      <c r="J52" s="37">
        <f t="shared" si="13"/>
        <v>1462.5574893090911</v>
      </c>
      <c r="K52" s="38">
        <f>COUNTIF(Vertices[Betweenness Centrality],"&gt;= "&amp;J52)-COUNTIF(Vertices[Betweenness Centrality],"&gt;="&amp;J53)</f>
        <v>0</v>
      </c>
      <c r="L52" s="37">
        <f t="shared" si="14"/>
        <v>0.13818181818181813</v>
      </c>
      <c r="M52" s="38">
        <f>COUNTIF(Vertices[Closeness Centrality],"&gt;= "&amp;L52)-COUNTIF(Vertices[Closeness Centrality],"&gt;="&amp;L53)</f>
        <v>0</v>
      </c>
      <c r="N52" s="37">
        <f t="shared" si="15"/>
        <v>0.07136261818181823</v>
      </c>
      <c r="O52" s="38">
        <f>COUNTIF(Vertices[Eigenvector Centrality],"&gt;= "&amp;N52)-COUNTIF(Vertices[Eigenvector Centrality],"&gt;="&amp;N53)</f>
        <v>0</v>
      </c>
      <c r="P52" s="37">
        <f t="shared" si="16"/>
        <v>5.684026618181821</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21.272727272727273</v>
      </c>
      <c r="G53" s="40">
        <f>COUNTIF(Vertices[In-Degree],"&gt;= "&amp;F53)-COUNTIF(Vertices[In-Degree],"&gt;="&amp;F54)</f>
        <v>0</v>
      </c>
      <c r="H53" s="39">
        <f t="shared" si="12"/>
        <v>8.509090909090904</v>
      </c>
      <c r="I53" s="40">
        <f>COUNTIF(Vertices[Out-Degree],"&gt;= "&amp;H53)-COUNTIF(Vertices[Out-Degree],"&gt;="&amp;H54)</f>
        <v>0</v>
      </c>
      <c r="J53" s="39">
        <f t="shared" si="13"/>
        <v>1501.0458442909094</v>
      </c>
      <c r="K53" s="40">
        <f>COUNTIF(Vertices[Betweenness Centrality],"&gt;= "&amp;J53)-COUNTIF(Vertices[Betweenness Centrality],"&gt;="&amp;J54)</f>
        <v>0</v>
      </c>
      <c r="L53" s="39">
        <f t="shared" si="14"/>
        <v>0.14181818181818176</v>
      </c>
      <c r="M53" s="40">
        <f>COUNTIF(Vertices[Closeness Centrality],"&gt;= "&amp;L53)-COUNTIF(Vertices[Closeness Centrality],"&gt;="&amp;L54)</f>
        <v>1</v>
      </c>
      <c r="N53" s="39">
        <f t="shared" si="15"/>
        <v>0.07324058181818187</v>
      </c>
      <c r="O53" s="40">
        <f>COUNTIF(Vertices[Eigenvector Centrality],"&gt;= "&amp;N53)-COUNTIF(Vertices[Eigenvector Centrality],"&gt;="&amp;N54)</f>
        <v>0</v>
      </c>
      <c r="P53" s="39">
        <f t="shared" si="16"/>
        <v>5.824610581818185</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21.81818181818182</v>
      </c>
      <c r="G54" s="38">
        <f>COUNTIF(Vertices[In-Degree],"&gt;= "&amp;F54)-COUNTIF(Vertices[In-Degree],"&gt;="&amp;F55)</f>
        <v>0</v>
      </c>
      <c r="H54" s="37">
        <f t="shared" si="12"/>
        <v>8.727272727272723</v>
      </c>
      <c r="I54" s="38">
        <f>COUNTIF(Vertices[Out-Degree],"&gt;= "&amp;H54)-COUNTIF(Vertices[Out-Degree],"&gt;="&amp;H55)</f>
        <v>0</v>
      </c>
      <c r="J54" s="37">
        <f t="shared" si="13"/>
        <v>1539.5341992727276</v>
      </c>
      <c r="K54" s="38">
        <f>COUNTIF(Vertices[Betweenness Centrality],"&gt;= "&amp;J54)-COUNTIF(Vertices[Betweenness Centrality],"&gt;="&amp;J55)</f>
        <v>0</v>
      </c>
      <c r="L54" s="37">
        <f t="shared" si="14"/>
        <v>0.1454545454545454</v>
      </c>
      <c r="M54" s="38">
        <f>COUNTIF(Vertices[Closeness Centrality],"&gt;= "&amp;L54)-COUNTIF(Vertices[Closeness Centrality],"&gt;="&amp;L55)</f>
        <v>0</v>
      </c>
      <c r="N54" s="37">
        <f t="shared" si="15"/>
        <v>0.07511854545454551</v>
      </c>
      <c r="O54" s="38">
        <f>COUNTIF(Vertices[Eigenvector Centrality],"&gt;= "&amp;N54)-COUNTIF(Vertices[Eigenvector Centrality],"&gt;="&amp;N55)</f>
        <v>0</v>
      </c>
      <c r="P54" s="37">
        <f t="shared" si="16"/>
        <v>5.9651945454545485</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22.363636363636367</v>
      </c>
      <c r="G55" s="40">
        <f>COUNTIF(Vertices[In-Degree],"&gt;= "&amp;F55)-COUNTIF(Vertices[In-Degree],"&gt;="&amp;F56)</f>
        <v>0</v>
      </c>
      <c r="H55" s="39">
        <f t="shared" si="12"/>
        <v>8.945454545454542</v>
      </c>
      <c r="I55" s="40">
        <f>COUNTIF(Vertices[Out-Degree],"&gt;= "&amp;H55)-COUNTIF(Vertices[Out-Degree],"&gt;="&amp;H56)</f>
        <v>0</v>
      </c>
      <c r="J55" s="39">
        <f t="shared" si="13"/>
        <v>1578.0225542545459</v>
      </c>
      <c r="K55" s="40">
        <f>COUNTIF(Vertices[Betweenness Centrality],"&gt;= "&amp;J55)-COUNTIF(Vertices[Betweenness Centrality],"&gt;="&amp;J56)</f>
        <v>0</v>
      </c>
      <c r="L55" s="39">
        <f t="shared" si="14"/>
        <v>0.14909090909090902</v>
      </c>
      <c r="M55" s="40">
        <f>COUNTIF(Vertices[Closeness Centrality],"&gt;= "&amp;L55)-COUNTIF(Vertices[Closeness Centrality],"&gt;="&amp;L56)</f>
        <v>0</v>
      </c>
      <c r="N55" s="39">
        <f t="shared" si="15"/>
        <v>0.07699650909090915</v>
      </c>
      <c r="O55" s="40">
        <f>COUNTIF(Vertices[Eigenvector Centrality],"&gt;= "&amp;N55)-COUNTIF(Vertices[Eigenvector Centrality],"&gt;="&amp;N56)</f>
        <v>0</v>
      </c>
      <c r="P55" s="39">
        <f t="shared" si="16"/>
        <v>6.1057785090909125</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22.909090909090914</v>
      </c>
      <c r="G56" s="38">
        <f>COUNTIF(Vertices[In-Degree],"&gt;= "&amp;F56)-COUNTIF(Vertices[In-Degree],"&gt;="&amp;F57)</f>
        <v>0</v>
      </c>
      <c r="H56" s="37">
        <f t="shared" si="12"/>
        <v>9.16363636363636</v>
      </c>
      <c r="I56" s="38">
        <f>COUNTIF(Vertices[Out-Degree],"&gt;= "&amp;H56)-COUNTIF(Vertices[Out-Degree],"&gt;="&amp;H57)</f>
        <v>1</v>
      </c>
      <c r="J56" s="37">
        <f t="shared" si="13"/>
        <v>1616.5109092363641</v>
      </c>
      <c r="K56" s="38">
        <f>COUNTIF(Vertices[Betweenness Centrality],"&gt;= "&amp;J56)-COUNTIF(Vertices[Betweenness Centrality],"&gt;="&amp;J57)</f>
        <v>0</v>
      </c>
      <c r="L56" s="37">
        <f t="shared" si="14"/>
        <v>0.15272727272727266</v>
      </c>
      <c r="M56" s="38">
        <f>COUNTIF(Vertices[Closeness Centrality],"&gt;= "&amp;L56)-COUNTIF(Vertices[Closeness Centrality],"&gt;="&amp;L57)</f>
        <v>0</v>
      </c>
      <c r="N56" s="37">
        <f t="shared" si="15"/>
        <v>0.07887447272727278</v>
      </c>
      <c r="O56" s="38">
        <f>COUNTIF(Vertices[Eigenvector Centrality],"&gt;= "&amp;N56)-COUNTIF(Vertices[Eigenvector Centrality],"&gt;="&amp;N57)</f>
        <v>0</v>
      </c>
      <c r="P56" s="37">
        <f t="shared" si="16"/>
        <v>6.246362472727276</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30</v>
      </c>
      <c r="G57" s="42">
        <f>COUNTIF(Vertices[In-Degree],"&gt;= "&amp;F57)-COUNTIF(Vertices[In-Degree],"&gt;="&amp;F58)</f>
        <v>1</v>
      </c>
      <c r="H57" s="41">
        <f>MAX(Vertices[Out-Degree])</f>
        <v>12</v>
      </c>
      <c r="I57" s="42">
        <f>COUNTIF(Vertices[Out-Degree],"&gt;= "&amp;H57)-COUNTIF(Vertices[Out-Degree],"&gt;="&amp;H58)</f>
        <v>1</v>
      </c>
      <c r="J57" s="41">
        <f>MAX(Vertices[Betweenness Centrality])</f>
        <v>2116.859524</v>
      </c>
      <c r="K57" s="42">
        <f>COUNTIF(Vertices[Betweenness Centrality],"&gt;= "&amp;J57)-COUNTIF(Vertices[Betweenness Centrality],"&gt;="&amp;J58)</f>
        <v>1</v>
      </c>
      <c r="L57" s="41">
        <f>MAX(Vertices[Closeness Centrality])</f>
        <v>0.2</v>
      </c>
      <c r="M57" s="42">
        <f>COUNTIF(Vertices[Closeness Centrality],"&gt;= "&amp;L57)-COUNTIF(Vertices[Closeness Centrality],"&gt;="&amp;L58)</f>
        <v>1</v>
      </c>
      <c r="N57" s="41">
        <f>MAX(Vertices[Eigenvector Centrality])</f>
        <v>0.103288</v>
      </c>
      <c r="O57" s="42">
        <f>COUNTIF(Vertices[Eigenvector Centrality],"&gt;= "&amp;N57)-COUNTIF(Vertices[Eigenvector Centrality],"&gt;="&amp;N58)</f>
        <v>1</v>
      </c>
      <c r="P57" s="41">
        <f>MAX(Vertices[PageRank])</f>
        <v>8.073954</v>
      </c>
      <c r="Q57" s="42">
        <f>COUNTIF(Vertices[PageRank],"&gt;= "&amp;P57)-COUNTIF(Vertices[PageRank],"&gt;="&amp;P58)</f>
        <v>1</v>
      </c>
      <c r="R57" s="41">
        <f>MAX(Vertices[Clustering Coefficient])</f>
        <v>1</v>
      </c>
      <c r="S57" s="45">
        <f>COUNTIF(Vertices[Clustering Coefficient],"&gt;= "&amp;R57)-COUNTIF(Vertices[Clustering Coefficient],"&gt;="&amp;R58)</f>
        <v>3</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30</v>
      </c>
    </row>
    <row r="71" spans="1:2" ht="15">
      <c r="A71" s="33" t="s">
        <v>90</v>
      </c>
      <c r="B71" s="47">
        <f>_xlfn.IFERROR(AVERAGE(Vertices[In-Degree]),NoMetricMessage)</f>
        <v>2.0307692307692307</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12</v>
      </c>
    </row>
    <row r="85" spans="1:2" ht="15">
      <c r="A85" s="33" t="s">
        <v>96</v>
      </c>
      <c r="B85" s="47">
        <f>_xlfn.IFERROR(AVERAGE(Vertices[Out-Degree]),NoMetricMessage)</f>
        <v>2.0307692307692307</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2116.859524</v>
      </c>
    </row>
    <row r="99" spans="1:2" ht="15">
      <c r="A99" s="33" t="s">
        <v>102</v>
      </c>
      <c r="B99" s="47">
        <f>_xlfn.IFERROR(AVERAGE(Vertices[Betweenness Centrality]),NoMetricMessage)</f>
        <v>77.4153846153846</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0.2</v>
      </c>
    </row>
    <row r="113" spans="1:2" ht="15">
      <c r="A113" s="33" t="s">
        <v>108</v>
      </c>
      <c r="B113" s="47">
        <f>_xlfn.IFERROR(AVERAGE(Vertices[Closeness Centrality]),NoMetricMessage)</f>
        <v>0.018702584615384616</v>
      </c>
    </row>
    <row r="114" spans="1:2" ht="15">
      <c r="A114" s="33" t="s">
        <v>109</v>
      </c>
      <c r="B114" s="47">
        <f>_xlfn.IFERROR(MEDIAN(Vertices[Closeness Centrality]),NoMetricMessage)</f>
        <v>0.007407</v>
      </c>
    </row>
    <row r="125" spans="1:2" ht="15">
      <c r="A125" s="33" t="s">
        <v>112</v>
      </c>
      <c r="B125" s="47">
        <f>IF(COUNT(Vertices[Eigenvector Centrality])&gt;0,N2,NoMetricMessage)</f>
        <v>0</v>
      </c>
    </row>
    <row r="126" spans="1:2" ht="15">
      <c r="A126" s="33" t="s">
        <v>113</v>
      </c>
      <c r="B126" s="47">
        <f>IF(COUNT(Vertices[Eigenvector Centrality])&gt;0,N57,NoMetricMessage)</f>
        <v>0.103288</v>
      </c>
    </row>
    <row r="127" spans="1:2" ht="15">
      <c r="A127" s="33" t="s">
        <v>114</v>
      </c>
      <c r="B127" s="47">
        <f>_xlfn.IFERROR(AVERAGE(Vertices[Eigenvector Centrality]),NoMetricMessage)</f>
        <v>0.015384661538461535</v>
      </c>
    </row>
    <row r="128" spans="1:2" ht="15">
      <c r="A128" s="33" t="s">
        <v>115</v>
      </c>
      <c r="B128" s="47">
        <f>_xlfn.IFERROR(MEDIAN(Vertices[Eigenvector Centrality]),NoMetricMessage)</f>
        <v>0.012521</v>
      </c>
    </row>
    <row r="139" spans="1:2" ht="15">
      <c r="A139" s="33" t="s">
        <v>140</v>
      </c>
      <c r="B139" s="47">
        <f>IF(COUNT(Vertices[PageRank])&gt;0,P2,NoMetricMessage)</f>
        <v>0.341836</v>
      </c>
    </row>
    <row r="140" spans="1:2" ht="15">
      <c r="A140" s="33" t="s">
        <v>141</v>
      </c>
      <c r="B140" s="47">
        <f>IF(COUNT(Vertices[PageRank])&gt;0,P57,NoMetricMessage)</f>
        <v>8.073954</v>
      </c>
    </row>
    <row r="141" spans="1:2" ht="15">
      <c r="A141" s="33" t="s">
        <v>142</v>
      </c>
      <c r="B141" s="47">
        <f>_xlfn.IFERROR(AVERAGE(Vertices[PageRank]),NoMetricMessage)</f>
        <v>0.9999918307692304</v>
      </c>
    </row>
    <row r="142" spans="1:2" ht="15">
      <c r="A142" s="33" t="s">
        <v>143</v>
      </c>
      <c r="B142" s="47">
        <f>_xlfn.IFERROR(MEDIAN(Vertices[PageRank]),NoMetricMessage)</f>
        <v>0.572404</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0.22396313570631188</v>
      </c>
    </row>
    <row r="156" spans="1:2" ht="15">
      <c r="A156" s="33" t="s">
        <v>121</v>
      </c>
      <c r="B156" s="47">
        <f>_xlfn.IFERROR(MEDIAN(Vertices[Clustering Coefficient]),NoMetricMessage)</f>
        <v>0.1</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1147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1148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1149</v>
      </c>
      <c r="K7" s="13" t="s">
        <v>1150</v>
      </c>
    </row>
    <row r="8" spans="1:11" ht="409.5">
      <c r="A8"/>
      <c r="B8">
        <v>2</v>
      </c>
      <c r="C8">
        <v>2</v>
      </c>
      <c r="D8" t="s">
        <v>61</v>
      </c>
      <c r="E8" t="s">
        <v>61</v>
      </c>
      <c r="H8" t="s">
        <v>73</v>
      </c>
      <c r="J8" t="s">
        <v>1151</v>
      </c>
      <c r="K8" s="13" t="s">
        <v>1152</v>
      </c>
    </row>
    <row r="9" spans="1:11" ht="409.5">
      <c r="A9"/>
      <c r="B9">
        <v>3</v>
      </c>
      <c r="C9">
        <v>4</v>
      </c>
      <c r="D9" t="s">
        <v>62</v>
      </c>
      <c r="E9" t="s">
        <v>62</v>
      </c>
      <c r="H9" t="s">
        <v>74</v>
      </c>
      <c r="J9" t="s">
        <v>1153</v>
      </c>
      <c r="K9" s="102" t="s">
        <v>1154</v>
      </c>
    </row>
    <row r="10" spans="1:11" ht="409.5">
      <c r="A10"/>
      <c r="B10">
        <v>4</v>
      </c>
      <c r="D10" t="s">
        <v>63</v>
      </c>
      <c r="E10" t="s">
        <v>63</v>
      </c>
      <c r="H10" t="s">
        <v>75</v>
      </c>
      <c r="J10" t="s">
        <v>1155</v>
      </c>
      <c r="K10" s="13" t="s">
        <v>1156</v>
      </c>
    </row>
    <row r="11" spans="1:11" ht="15">
      <c r="A11"/>
      <c r="B11">
        <v>5</v>
      </c>
      <c r="D11" t="s">
        <v>46</v>
      </c>
      <c r="E11">
        <v>1</v>
      </c>
      <c r="H11" t="s">
        <v>76</v>
      </c>
      <c r="J11" t="s">
        <v>1157</v>
      </c>
      <c r="K11" t="s">
        <v>1158</v>
      </c>
    </row>
    <row r="12" spans="1:11" ht="15">
      <c r="A12"/>
      <c r="B12"/>
      <c r="D12" t="s">
        <v>64</v>
      </c>
      <c r="E12">
        <v>2</v>
      </c>
      <c r="H12">
        <v>0</v>
      </c>
      <c r="J12" t="s">
        <v>1159</v>
      </c>
      <c r="K12" t="s">
        <v>1160</v>
      </c>
    </row>
    <row r="13" spans="1:11" ht="15">
      <c r="A13"/>
      <c r="B13"/>
      <c r="D13">
        <v>1</v>
      </c>
      <c r="E13">
        <v>3</v>
      </c>
      <c r="H13">
        <v>1</v>
      </c>
      <c r="J13" t="s">
        <v>1161</v>
      </c>
      <c r="K13" t="s">
        <v>1162</v>
      </c>
    </row>
    <row r="14" spans="4:11" ht="15">
      <c r="D14">
        <v>2</v>
      </c>
      <c r="E14">
        <v>4</v>
      </c>
      <c r="H14">
        <v>2</v>
      </c>
      <c r="J14" t="s">
        <v>1163</v>
      </c>
      <c r="K14" t="s">
        <v>1164</v>
      </c>
    </row>
    <row r="15" spans="4:11" ht="15">
      <c r="D15">
        <v>3</v>
      </c>
      <c r="E15">
        <v>5</v>
      </c>
      <c r="H15">
        <v>3</v>
      </c>
      <c r="J15" t="s">
        <v>1165</v>
      </c>
      <c r="K15" t="s">
        <v>1166</v>
      </c>
    </row>
    <row r="16" spans="4:11" ht="15">
      <c r="D16">
        <v>4</v>
      </c>
      <c r="E16">
        <v>6</v>
      </c>
      <c r="H16">
        <v>4</v>
      </c>
      <c r="J16" t="s">
        <v>1167</v>
      </c>
      <c r="K16" t="s">
        <v>1168</v>
      </c>
    </row>
    <row r="17" spans="4:11" ht="15">
      <c r="D17">
        <v>5</v>
      </c>
      <c r="E17">
        <v>7</v>
      </c>
      <c r="H17">
        <v>5</v>
      </c>
      <c r="J17" t="s">
        <v>1169</v>
      </c>
      <c r="K17" t="s">
        <v>1170</v>
      </c>
    </row>
    <row r="18" spans="4:11" ht="15">
      <c r="D18">
        <v>6</v>
      </c>
      <c r="E18">
        <v>8</v>
      </c>
      <c r="H18">
        <v>6</v>
      </c>
      <c r="J18" t="s">
        <v>1171</v>
      </c>
      <c r="K18" t="s">
        <v>1172</v>
      </c>
    </row>
    <row r="19" spans="4:11" ht="15">
      <c r="D19">
        <v>7</v>
      </c>
      <c r="E19">
        <v>9</v>
      </c>
      <c r="H19">
        <v>7</v>
      </c>
      <c r="J19" t="s">
        <v>1173</v>
      </c>
      <c r="K19" t="s">
        <v>1174</v>
      </c>
    </row>
    <row r="20" spans="4:11" ht="15">
      <c r="D20">
        <v>8</v>
      </c>
      <c r="H20">
        <v>8</v>
      </c>
      <c r="J20" t="s">
        <v>1175</v>
      </c>
      <c r="K20" t="s">
        <v>1176</v>
      </c>
    </row>
    <row r="21" spans="4:11" ht="409.5">
      <c r="D21">
        <v>9</v>
      </c>
      <c r="H21">
        <v>9</v>
      </c>
      <c r="J21" t="s">
        <v>1177</v>
      </c>
      <c r="K21" s="13" t="s">
        <v>1178</v>
      </c>
    </row>
    <row r="22" spans="4:11" ht="409.5">
      <c r="D22">
        <v>10</v>
      </c>
      <c r="J22" t="s">
        <v>1179</v>
      </c>
      <c r="K22" s="13" t="s">
        <v>1180</v>
      </c>
    </row>
    <row r="23" spans="4:11" ht="409.5">
      <c r="D23">
        <v>11</v>
      </c>
      <c r="J23" t="s">
        <v>1181</v>
      </c>
      <c r="K23" s="13" t="s">
        <v>1182</v>
      </c>
    </row>
    <row r="24" spans="10:11" ht="409.5">
      <c r="J24" t="s">
        <v>1183</v>
      </c>
      <c r="K24" s="13" t="s">
        <v>1829</v>
      </c>
    </row>
    <row r="25" spans="10:11" ht="15">
      <c r="J25" t="s">
        <v>1184</v>
      </c>
      <c r="K25" t="b">
        <v>0</v>
      </c>
    </row>
    <row r="26" spans="10:11" ht="15">
      <c r="J26" t="s">
        <v>1826</v>
      </c>
      <c r="K26" t="s">
        <v>1827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1207</v>
      </c>
      <c r="B2" s="117" t="s">
        <v>1208</v>
      </c>
      <c r="C2" s="118" t="s">
        <v>1209</v>
      </c>
    </row>
    <row r="3" spans="1:3" ht="15">
      <c r="A3" s="116" t="s">
        <v>1186</v>
      </c>
      <c r="B3" s="116" t="s">
        <v>1186</v>
      </c>
      <c r="C3" s="34">
        <v>40</v>
      </c>
    </row>
    <row r="4" spans="1:3" ht="15">
      <c r="A4" s="116" t="s">
        <v>1186</v>
      </c>
      <c r="B4" s="116" t="s">
        <v>1187</v>
      </c>
      <c r="C4" s="34">
        <v>6</v>
      </c>
    </row>
    <row r="5" spans="1:3" ht="15">
      <c r="A5" s="116" t="s">
        <v>1186</v>
      </c>
      <c r="B5" s="116" t="s">
        <v>1189</v>
      </c>
      <c r="C5" s="34">
        <v>3</v>
      </c>
    </row>
    <row r="6" spans="1:3" ht="15">
      <c r="A6" s="116" t="s">
        <v>1186</v>
      </c>
      <c r="B6" s="116" t="s">
        <v>1191</v>
      </c>
      <c r="C6" s="34">
        <v>1</v>
      </c>
    </row>
    <row r="7" spans="1:3" ht="15">
      <c r="A7" s="116" t="s">
        <v>1186</v>
      </c>
      <c r="B7" s="116" t="s">
        <v>1193</v>
      </c>
      <c r="C7" s="34">
        <v>1</v>
      </c>
    </row>
    <row r="8" spans="1:3" ht="15">
      <c r="A8" s="116" t="s">
        <v>1187</v>
      </c>
      <c r="B8" s="116" t="s">
        <v>1186</v>
      </c>
      <c r="C8" s="34">
        <v>7</v>
      </c>
    </row>
    <row r="9" spans="1:3" ht="15">
      <c r="A9" s="116" t="s">
        <v>1187</v>
      </c>
      <c r="B9" s="116" t="s">
        <v>1187</v>
      </c>
      <c r="C9" s="34">
        <v>25</v>
      </c>
    </row>
    <row r="10" spans="1:3" ht="15">
      <c r="A10" s="116" t="s">
        <v>1187</v>
      </c>
      <c r="B10" s="116" t="s">
        <v>1191</v>
      </c>
      <c r="C10" s="34">
        <v>2</v>
      </c>
    </row>
    <row r="11" spans="1:3" ht="15">
      <c r="A11" s="116" t="s">
        <v>1187</v>
      </c>
      <c r="B11" s="116" t="s">
        <v>1192</v>
      </c>
      <c r="C11" s="34">
        <v>1</v>
      </c>
    </row>
    <row r="12" spans="1:3" ht="15">
      <c r="A12" s="116" t="s">
        <v>1188</v>
      </c>
      <c r="B12" s="116" t="s">
        <v>1187</v>
      </c>
      <c r="C12" s="34">
        <v>2</v>
      </c>
    </row>
    <row r="13" spans="1:3" ht="15">
      <c r="A13" s="116" t="s">
        <v>1188</v>
      </c>
      <c r="B13" s="116" t="s">
        <v>1188</v>
      </c>
      <c r="C13" s="34">
        <v>8</v>
      </c>
    </row>
    <row r="14" spans="1:3" ht="15">
      <c r="A14" s="116" t="s">
        <v>1189</v>
      </c>
      <c r="B14" s="116" t="s">
        <v>1187</v>
      </c>
      <c r="C14" s="34">
        <v>4</v>
      </c>
    </row>
    <row r="15" spans="1:3" ht="15">
      <c r="A15" s="116" t="s">
        <v>1189</v>
      </c>
      <c r="B15" s="116" t="s">
        <v>1189</v>
      </c>
      <c r="C15" s="34">
        <v>8</v>
      </c>
    </row>
    <row r="16" spans="1:3" ht="15">
      <c r="A16" s="116" t="s">
        <v>1190</v>
      </c>
      <c r="B16" s="116" t="s">
        <v>1190</v>
      </c>
      <c r="C16" s="34">
        <v>8</v>
      </c>
    </row>
    <row r="17" spans="1:3" ht="15">
      <c r="A17" s="116" t="s">
        <v>1191</v>
      </c>
      <c r="B17" s="116" t="s">
        <v>1186</v>
      </c>
      <c r="C17" s="34">
        <v>5</v>
      </c>
    </row>
    <row r="18" spans="1:3" ht="15">
      <c r="A18" s="116" t="s">
        <v>1191</v>
      </c>
      <c r="B18" s="116" t="s">
        <v>1187</v>
      </c>
      <c r="C18" s="34">
        <v>8</v>
      </c>
    </row>
    <row r="19" spans="1:3" ht="15">
      <c r="A19" s="116" t="s">
        <v>1191</v>
      </c>
      <c r="B19" s="116" t="s">
        <v>1191</v>
      </c>
      <c r="C19" s="34">
        <v>10</v>
      </c>
    </row>
    <row r="20" spans="1:3" ht="15">
      <c r="A20" s="116" t="s">
        <v>1191</v>
      </c>
      <c r="B20" s="116" t="s">
        <v>1192</v>
      </c>
      <c r="C20" s="34">
        <v>1</v>
      </c>
    </row>
    <row r="21" spans="1:3" ht="15">
      <c r="A21" s="116" t="s">
        <v>1192</v>
      </c>
      <c r="B21" s="116" t="s">
        <v>1186</v>
      </c>
      <c r="C21" s="34">
        <v>1</v>
      </c>
    </row>
    <row r="22" spans="1:3" ht="15">
      <c r="A22" s="116" t="s">
        <v>1192</v>
      </c>
      <c r="B22" s="116" t="s">
        <v>1187</v>
      </c>
      <c r="C22" s="34">
        <v>2</v>
      </c>
    </row>
    <row r="23" spans="1:3" ht="15">
      <c r="A23" s="116" t="s">
        <v>1192</v>
      </c>
      <c r="B23" s="116" t="s">
        <v>1189</v>
      </c>
      <c r="C23" s="34">
        <v>1</v>
      </c>
    </row>
    <row r="24" spans="1:3" ht="15">
      <c r="A24" s="116" t="s">
        <v>1192</v>
      </c>
      <c r="B24" s="116" t="s">
        <v>1192</v>
      </c>
      <c r="C24" s="34">
        <v>4</v>
      </c>
    </row>
    <row r="25" spans="1:3" ht="15">
      <c r="A25" s="116" t="s">
        <v>1193</v>
      </c>
      <c r="B25" s="116" t="s">
        <v>1186</v>
      </c>
      <c r="C25" s="34">
        <v>2</v>
      </c>
    </row>
    <row r="26" spans="1:3" ht="15">
      <c r="A26" s="116" t="s">
        <v>1193</v>
      </c>
      <c r="B26" s="116" t="s">
        <v>1187</v>
      </c>
      <c r="C26" s="34">
        <v>1</v>
      </c>
    </row>
    <row r="27" spans="1:3" ht="15">
      <c r="A27" s="116" t="s">
        <v>1193</v>
      </c>
      <c r="B27" s="116" t="s">
        <v>1189</v>
      </c>
      <c r="C27" s="34">
        <v>1</v>
      </c>
    </row>
    <row r="28" spans="1:3" ht="15">
      <c r="A28" s="116" t="s">
        <v>1193</v>
      </c>
      <c r="B28" s="116" t="s">
        <v>1193</v>
      </c>
      <c r="C28" s="34">
        <v>6</v>
      </c>
    </row>
    <row r="29" spans="1:3" ht="15">
      <c r="A29" s="116" t="s">
        <v>1194</v>
      </c>
      <c r="B29" s="116" t="s">
        <v>1194</v>
      </c>
      <c r="C29" s="34">
        <v>3</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6"/>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s>
  <sheetData>
    <row r="1" spans="1:20" ht="15" customHeight="1">
      <c r="A1" s="13" t="s">
        <v>1214</v>
      </c>
      <c r="B1" s="13" t="s">
        <v>1215</v>
      </c>
      <c r="C1" s="78" t="s">
        <v>1216</v>
      </c>
      <c r="D1" s="78" t="s">
        <v>1218</v>
      </c>
      <c r="E1" s="13" t="s">
        <v>1217</v>
      </c>
      <c r="F1" s="13" t="s">
        <v>1220</v>
      </c>
      <c r="G1" s="78" t="s">
        <v>1219</v>
      </c>
      <c r="H1" s="78" t="s">
        <v>1222</v>
      </c>
      <c r="I1" s="13" t="s">
        <v>1221</v>
      </c>
      <c r="J1" s="13" t="s">
        <v>1224</v>
      </c>
      <c r="K1" s="13" t="s">
        <v>1223</v>
      </c>
      <c r="L1" s="13" t="s">
        <v>1226</v>
      </c>
      <c r="M1" s="78" t="s">
        <v>1225</v>
      </c>
      <c r="N1" s="78" t="s">
        <v>1228</v>
      </c>
      <c r="O1" s="78" t="s">
        <v>1227</v>
      </c>
      <c r="P1" s="78" t="s">
        <v>1230</v>
      </c>
      <c r="Q1" s="13" t="s">
        <v>1229</v>
      </c>
      <c r="R1" s="13" t="s">
        <v>1232</v>
      </c>
      <c r="S1" s="78" t="s">
        <v>1231</v>
      </c>
      <c r="T1" s="78" t="s">
        <v>1233</v>
      </c>
    </row>
    <row r="2" spans="1:20" ht="15">
      <c r="A2" s="83" t="s">
        <v>363</v>
      </c>
      <c r="B2" s="78">
        <v>1</v>
      </c>
      <c r="C2" s="78"/>
      <c r="D2" s="78"/>
      <c r="E2" s="83" t="s">
        <v>362</v>
      </c>
      <c r="F2" s="78">
        <v>1</v>
      </c>
      <c r="G2" s="78"/>
      <c r="H2" s="78"/>
      <c r="I2" s="83" t="s">
        <v>359</v>
      </c>
      <c r="J2" s="78">
        <v>1</v>
      </c>
      <c r="K2" s="83" t="s">
        <v>363</v>
      </c>
      <c r="L2" s="78">
        <v>1</v>
      </c>
      <c r="M2" s="78"/>
      <c r="N2" s="78"/>
      <c r="O2" s="78"/>
      <c r="P2" s="78"/>
      <c r="Q2" s="83" t="s">
        <v>360</v>
      </c>
      <c r="R2" s="78">
        <v>1</v>
      </c>
      <c r="S2" s="78"/>
      <c r="T2" s="78"/>
    </row>
    <row r="3" spans="1:20" ht="15">
      <c r="A3" s="83" t="s">
        <v>362</v>
      </c>
      <c r="B3" s="78">
        <v>1</v>
      </c>
      <c r="C3" s="78"/>
      <c r="D3" s="78"/>
      <c r="E3" s="83" t="s">
        <v>361</v>
      </c>
      <c r="F3" s="78">
        <v>1</v>
      </c>
      <c r="G3" s="78"/>
      <c r="H3" s="78"/>
      <c r="I3" s="78"/>
      <c r="J3" s="78"/>
      <c r="K3" s="78"/>
      <c r="L3" s="78"/>
      <c r="M3" s="78"/>
      <c r="N3" s="78"/>
      <c r="O3" s="78"/>
      <c r="P3" s="78"/>
      <c r="Q3" s="83" t="s">
        <v>358</v>
      </c>
      <c r="R3" s="78">
        <v>1</v>
      </c>
      <c r="S3" s="78"/>
      <c r="T3" s="78"/>
    </row>
    <row r="4" spans="1:20" ht="15">
      <c r="A4" s="83" t="s">
        <v>361</v>
      </c>
      <c r="B4" s="78">
        <v>1</v>
      </c>
      <c r="C4" s="78"/>
      <c r="D4" s="78"/>
      <c r="E4" s="78"/>
      <c r="F4" s="78"/>
      <c r="G4" s="78"/>
      <c r="H4" s="78"/>
      <c r="I4" s="78"/>
      <c r="J4" s="78"/>
      <c r="K4" s="78"/>
      <c r="L4" s="78"/>
      <c r="M4" s="78"/>
      <c r="N4" s="78"/>
      <c r="O4" s="78"/>
      <c r="P4" s="78"/>
      <c r="Q4" s="78"/>
      <c r="R4" s="78"/>
      <c r="S4" s="78"/>
      <c r="T4" s="78"/>
    </row>
    <row r="5" spans="1:20" ht="15">
      <c r="A5" s="83" t="s">
        <v>358</v>
      </c>
      <c r="B5" s="78">
        <v>1</v>
      </c>
      <c r="C5" s="78"/>
      <c r="D5" s="78"/>
      <c r="E5" s="78"/>
      <c r="F5" s="78"/>
      <c r="G5" s="78"/>
      <c r="H5" s="78"/>
      <c r="I5" s="78"/>
      <c r="J5" s="78"/>
      <c r="K5" s="78"/>
      <c r="L5" s="78"/>
      <c r="M5" s="78"/>
      <c r="N5" s="78"/>
      <c r="O5" s="78"/>
      <c r="P5" s="78"/>
      <c r="Q5" s="78"/>
      <c r="R5" s="78"/>
      <c r="S5" s="78"/>
      <c r="T5" s="78"/>
    </row>
    <row r="6" spans="1:20" ht="15">
      <c r="A6" s="83" t="s">
        <v>360</v>
      </c>
      <c r="B6" s="78">
        <v>1</v>
      </c>
      <c r="C6" s="78"/>
      <c r="D6" s="78"/>
      <c r="E6" s="78"/>
      <c r="F6" s="78"/>
      <c r="G6" s="78"/>
      <c r="H6" s="78"/>
      <c r="I6" s="78"/>
      <c r="J6" s="78"/>
      <c r="K6" s="78"/>
      <c r="L6" s="78"/>
      <c r="M6" s="78"/>
      <c r="N6" s="78"/>
      <c r="O6" s="78"/>
      <c r="P6" s="78"/>
      <c r="Q6" s="78"/>
      <c r="R6" s="78"/>
      <c r="S6" s="78"/>
      <c r="T6" s="78"/>
    </row>
    <row r="7" spans="1:20" ht="15">
      <c r="A7" s="83" t="s">
        <v>359</v>
      </c>
      <c r="B7" s="78">
        <v>1</v>
      </c>
      <c r="C7" s="78"/>
      <c r="D7" s="78"/>
      <c r="E7" s="78"/>
      <c r="F7" s="78"/>
      <c r="G7" s="78"/>
      <c r="H7" s="78"/>
      <c r="I7" s="78"/>
      <c r="J7" s="78"/>
      <c r="K7" s="78"/>
      <c r="L7" s="78"/>
      <c r="M7" s="78"/>
      <c r="N7" s="78"/>
      <c r="O7" s="78"/>
      <c r="P7" s="78"/>
      <c r="Q7" s="78"/>
      <c r="R7" s="78"/>
      <c r="S7" s="78"/>
      <c r="T7" s="78"/>
    </row>
    <row r="10" spans="1:20" ht="15" customHeight="1">
      <c r="A10" s="13" t="s">
        <v>1237</v>
      </c>
      <c r="B10" s="13" t="s">
        <v>1215</v>
      </c>
      <c r="C10" s="78" t="s">
        <v>1238</v>
      </c>
      <c r="D10" s="78" t="s">
        <v>1218</v>
      </c>
      <c r="E10" s="13" t="s">
        <v>1239</v>
      </c>
      <c r="F10" s="13" t="s">
        <v>1220</v>
      </c>
      <c r="G10" s="78" t="s">
        <v>1240</v>
      </c>
      <c r="H10" s="78" t="s">
        <v>1222</v>
      </c>
      <c r="I10" s="13" t="s">
        <v>1241</v>
      </c>
      <c r="J10" s="13" t="s">
        <v>1224</v>
      </c>
      <c r="K10" s="13" t="s">
        <v>1242</v>
      </c>
      <c r="L10" s="13" t="s">
        <v>1226</v>
      </c>
      <c r="M10" s="78" t="s">
        <v>1243</v>
      </c>
      <c r="N10" s="78" t="s">
        <v>1228</v>
      </c>
      <c r="O10" s="78" t="s">
        <v>1244</v>
      </c>
      <c r="P10" s="78" t="s">
        <v>1230</v>
      </c>
      <c r="Q10" s="13" t="s">
        <v>1245</v>
      </c>
      <c r="R10" s="13" t="s">
        <v>1232</v>
      </c>
      <c r="S10" s="78" t="s">
        <v>1246</v>
      </c>
      <c r="T10" s="78" t="s">
        <v>1233</v>
      </c>
    </row>
    <row r="11" spans="1:20" ht="15">
      <c r="A11" s="78" t="s">
        <v>364</v>
      </c>
      <c r="B11" s="78">
        <v>6</v>
      </c>
      <c r="C11" s="78"/>
      <c r="D11" s="78"/>
      <c r="E11" s="78" t="s">
        <v>364</v>
      </c>
      <c r="F11" s="78">
        <v>2</v>
      </c>
      <c r="G11" s="78"/>
      <c r="H11" s="78"/>
      <c r="I11" s="78" t="s">
        <v>364</v>
      </c>
      <c r="J11" s="78">
        <v>1</v>
      </c>
      <c r="K11" s="78" t="s">
        <v>364</v>
      </c>
      <c r="L11" s="78">
        <v>1</v>
      </c>
      <c r="M11" s="78"/>
      <c r="N11" s="78"/>
      <c r="O11" s="78"/>
      <c r="P11" s="78"/>
      <c r="Q11" s="78" t="s">
        <v>364</v>
      </c>
      <c r="R11" s="78">
        <v>2</v>
      </c>
      <c r="S11" s="78"/>
      <c r="T11" s="78"/>
    </row>
    <row r="14" spans="1:20" ht="15" customHeight="1">
      <c r="A14" s="13" t="s">
        <v>1248</v>
      </c>
      <c r="B14" s="13" t="s">
        <v>1215</v>
      </c>
      <c r="C14" s="13" t="s">
        <v>1256</v>
      </c>
      <c r="D14" s="13" t="s">
        <v>1218</v>
      </c>
      <c r="E14" s="13" t="s">
        <v>1260</v>
      </c>
      <c r="F14" s="13" t="s">
        <v>1220</v>
      </c>
      <c r="G14" s="13" t="s">
        <v>1261</v>
      </c>
      <c r="H14" s="13" t="s">
        <v>1222</v>
      </c>
      <c r="I14" s="13" t="s">
        <v>1264</v>
      </c>
      <c r="J14" s="13" t="s">
        <v>1224</v>
      </c>
      <c r="K14" s="13" t="s">
        <v>1267</v>
      </c>
      <c r="L14" s="13" t="s">
        <v>1226</v>
      </c>
      <c r="M14" s="13" t="s">
        <v>1273</v>
      </c>
      <c r="N14" s="13" t="s">
        <v>1228</v>
      </c>
      <c r="O14" s="13" t="s">
        <v>1276</v>
      </c>
      <c r="P14" s="13" t="s">
        <v>1230</v>
      </c>
      <c r="Q14" s="13" t="s">
        <v>1277</v>
      </c>
      <c r="R14" s="13" t="s">
        <v>1232</v>
      </c>
      <c r="S14" s="13" t="s">
        <v>1278</v>
      </c>
      <c r="T14" s="13" t="s">
        <v>1233</v>
      </c>
    </row>
    <row r="15" spans="1:20" ht="15">
      <c r="A15" s="78" t="s">
        <v>365</v>
      </c>
      <c r="B15" s="78">
        <v>65</v>
      </c>
      <c r="C15" s="78" t="s">
        <v>365</v>
      </c>
      <c r="D15" s="78">
        <v>23</v>
      </c>
      <c r="E15" s="78" t="s">
        <v>365</v>
      </c>
      <c r="F15" s="78">
        <v>18</v>
      </c>
      <c r="G15" s="78" t="s">
        <v>365</v>
      </c>
      <c r="H15" s="78">
        <v>5</v>
      </c>
      <c r="I15" s="78" t="s">
        <v>365</v>
      </c>
      <c r="J15" s="78">
        <v>4</v>
      </c>
      <c r="K15" s="78" t="s">
        <v>1250</v>
      </c>
      <c r="L15" s="78">
        <v>3</v>
      </c>
      <c r="M15" s="78" t="s">
        <v>365</v>
      </c>
      <c r="N15" s="78">
        <v>7</v>
      </c>
      <c r="O15" s="78" t="s">
        <v>365</v>
      </c>
      <c r="P15" s="78">
        <v>1</v>
      </c>
      <c r="Q15" s="78" t="s">
        <v>365</v>
      </c>
      <c r="R15" s="78">
        <v>3</v>
      </c>
      <c r="S15" s="78" t="s">
        <v>365</v>
      </c>
      <c r="T15" s="78">
        <v>3</v>
      </c>
    </row>
    <row r="16" spans="1:20" ht="15">
      <c r="A16" s="78" t="s">
        <v>373</v>
      </c>
      <c r="B16" s="78">
        <v>7</v>
      </c>
      <c r="C16" s="78" t="s">
        <v>1257</v>
      </c>
      <c r="D16" s="78">
        <v>3</v>
      </c>
      <c r="E16" s="78" t="s">
        <v>373</v>
      </c>
      <c r="F16" s="78">
        <v>5</v>
      </c>
      <c r="G16" s="78" t="s">
        <v>373</v>
      </c>
      <c r="H16" s="78">
        <v>2</v>
      </c>
      <c r="I16" s="78" t="s">
        <v>1265</v>
      </c>
      <c r="J16" s="78">
        <v>2</v>
      </c>
      <c r="K16" s="78" t="s">
        <v>1251</v>
      </c>
      <c r="L16" s="78">
        <v>3</v>
      </c>
      <c r="M16" s="78" t="s">
        <v>1249</v>
      </c>
      <c r="N16" s="78">
        <v>3</v>
      </c>
      <c r="O16" s="78" t="s">
        <v>1249</v>
      </c>
      <c r="P16" s="78">
        <v>1</v>
      </c>
      <c r="Q16" s="78"/>
      <c r="R16" s="78"/>
      <c r="S16" s="78" t="s">
        <v>1279</v>
      </c>
      <c r="T16" s="78">
        <v>1</v>
      </c>
    </row>
    <row r="17" spans="1:20" ht="15">
      <c r="A17" s="78" t="s">
        <v>1249</v>
      </c>
      <c r="B17" s="78">
        <v>4</v>
      </c>
      <c r="C17" s="78" t="s">
        <v>1258</v>
      </c>
      <c r="D17" s="78">
        <v>3</v>
      </c>
      <c r="E17" s="78" t="s">
        <v>1254</v>
      </c>
      <c r="F17" s="78">
        <v>3</v>
      </c>
      <c r="G17" s="78" t="s">
        <v>1262</v>
      </c>
      <c r="H17" s="78">
        <v>1</v>
      </c>
      <c r="I17" s="78" t="s">
        <v>1266</v>
      </c>
      <c r="J17" s="78">
        <v>2</v>
      </c>
      <c r="K17" s="78" t="s">
        <v>1252</v>
      </c>
      <c r="L17" s="78">
        <v>3</v>
      </c>
      <c r="M17" s="78" t="s">
        <v>1274</v>
      </c>
      <c r="N17" s="78">
        <v>2</v>
      </c>
      <c r="O17" s="78" t="s">
        <v>366</v>
      </c>
      <c r="P17" s="78">
        <v>1</v>
      </c>
      <c r="Q17" s="78"/>
      <c r="R17" s="78"/>
      <c r="S17" s="78"/>
      <c r="T17" s="78"/>
    </row>
    <row r="18" spans="1:20" ht="15">
      <c r="A18" s="78" t="s">
        <v>366</v>
      </c>
      <c r="B18" s="78">
        <v>4</v>
      </c>
      <c r="C18" s="78" t="s">
        <v>1259</v>
      </c>
      <c r="D18" s="78">
        <v>1</v>
      </c>
      <c r="E18" s="78" t="s">
        <v>1255</v>
      </c>
      <c r="F18" s="78">
        <v>3</v>
      </c>
      <c r="G18" s="78" t="s">
        <v>1263</v>
      </c>
      <c r="H18" s="78">
        <v>1</v>
      </c>
      <c r="I18" s="78" t="s">
        <v>366</v>
      </c>
      <c r="J18" s="78">
        <v>2</v>
      </c>
      <c r="K18" s="78" t="s">
        <v>1253</v>
      </c>
      <c r="L18" s="78">
        <v>3</v>
      </c>
      <c r="M18" s="78" t="s">
        <v>1275</v>
      </c>
      <c r="N18" s="78">
        <v>1</v>
      </c>
      <c r="O18" s="78"/>
      <c r="P18" s="78"/>
      <c r="Q18" s="78"/>
      <c r="R18" s="78"/>
      <c r="S18" s="78"/>
      <c r="T18" s="78"/>
    </row>
    <row r="19" spans="1:20" ht="15">
      <c r="A19" s="78" t="s">
        <v>1250</v>
      </c>
      <c r="B19" s="78">
        <v>3</v>
      </c>
      <c r="C19" s="78"/>
      <c r="D19" s="78"/>
      <c r="E19" s="78" t="s">
        <v>366</v>
      </c>
      <c r="F19" s="78">
        <v>1</v>
      </c>
      <c r="G19" s="78"/>
      <c r="H19" s="78"/>
      <c r="I19" s="78"/>
      <c r="J19" s="78"/>
      <c r="K19" s="78" t="s">
        <v>1268</v>
      </c>
      <c r="L19" s="78">
        <v>1</v>
      </c>
      <c r="M19" s="78"/>
      <c r="N19" s="78"/>
      <c r="O19" s="78"/>
      <c r="P19" s="78"/>
      <c r="Q19" s="78"/>
      <c r="R19" s="78"/>
      <c r="S19" s="78"/>
      <c r="T19" s="78"/>
    </row>
    <row r="20" spans="1:20" ht="15">
      <c r="A20" s="78" t="s">
        <v>1251</v>
      </c>
      <c r="B20" s="78">
        <v>3</v>
      </c>
      <c r="C20" s="78"/>
      <c r="D20" s="78"/>
      <c r="E20" s="78"/>
      <c r="F20" s="78"/>
      <c r="G20" s="78"/>
      <c r="H20" s="78"/>
      <c r="I20" s="78"/>
      <c r="J20" s="78"/>
      <c r="K20" s="78" t="s">
        <v>1269</v>
      </c>
      <c r="L20" s="78">
        <v>1</v>
      </c>
      <c r="M20" s="78"/>
      <c r="N20" s="78"/>
      <c r="O20" s="78"/>
      <c r="P20" s="78"/>
      <c r="Q20" s="78"/>
      <c r="R20" s="78"/>
      <c r="S20" s="78"/>
      <c r="T20" s="78"/>
    </row>
    <row r="21" spans="1:20" ht="15">
      <c r="A21" s="78" t="s">
        <v>1252</v>
      </c>
      <c r="B21" s="78">
        <v>3</v>
      </c>
      <c r="C21" s="78"/>
      <c r="D21" s="78"/>
      <c r="E21" s="78"/>
      <c r="F21" s="78"/>
      <c r="G21" s="78"/>
      <c r="H21" s="78"/>
      <c r="I21" s="78"/>
      <c r="J21" s="78"/>
      <c r="K21" s="78" t="s">
        <v>1270</v>
      </c>
      <c r="L21" s="78">
        <v>1</v>
      </c>
      <c r="M21" s="78"/>
      <c r="N21" s="78"/>
      <c r="O21" s="78"/>
      <c r="P21" s="78"/>
      <c r="Q21" s="78"/>
      <c r="R21" s="78"/>
      <c r="S21" s="78"/>
      <c r="T21" s="78"/>
    </row>
    <row r="22" spans="1:20" ht="15">
      <c r="A22" s="78" t="s">
        <v>1253</v>
      </c>
      <c r="B22" s="78">
        <v>3</v>
      </c>
      <c r="C22" s="78"/>
      <c r="D22" s="78"/>
      <c r="E22" s="78"/>
      <c r="F22" s="78"/>
      <c r="G22" s="78"/>
      <c r="H22" s="78"/>
      <c r="I22" s="78"/>
      <c r="J22" s="78"/>
      <c r="K22" s="78" t="s">
        <v>1271</v>
      </c>
      <c r="L22" s="78">
        <v>1</v>
      </c>
      <c r="M22" s="78"/>
      <c r="N22" s="78"/>
      <c r="O22" s="78"/>
      <c r="P22" s="78"/>
      <c r="Q22" s="78"/>
      <c r="R22" s="78"/>
      <c r="S22" s="78"/>
      <c r="T22" s="78"/>
    </row>
    <row r="23" spans="1:20" ht="15">
      <c r="A23" s="78" t="s">
        <v>1254</v>
      </c>
      <c r="B23" s="78">
        <v>3</v>
      </c>
      <c r="C23" s="78"/>
      <c r="D23" s="78"/>
      <c r="E23" s="78"/>
      <c r="F23" s="78"/>
      <c r="G23" s="78"/>
      <c r="H23" s="78"/>
      <c r="I23" s="78"/>
      <c r="J23" s="78"/>
      <c r="K23" s="78" t="s">
        <v>1272</v>
      </c>
      <c r="L23" s="78">
        <v>1</v>
      </c>
      <c r="M23" s="78"/>
      <c r="N23" s="78"/>
      <c r="O23" s="78"/>
      <c r="P23" s="78"/>
      <c r="Q23" s="78"/>
      <c r="R23" s="78"/>
      <c r="S23" s="78"/>
      <c r="T23" s="78"/>
    </row>
    <row r="24" spans="1:20" ht="15">
      <c r="A24" s="78" t="s">
        <v>1255</v>
      </c>
      <c r="B24" s="78">
        <v>3</v>
      </c>
      <c r="C24" s="78"/>
      <c r="D24" s="78"/>
      <c r="E24" s="78"/>
      <c r="F24" s="78"/>
      <c r="G24" s="78"/>
      <c r="H24" s="78"/>
      <c r="I24" s="78"/>
      <c r="J24" s="78"/>
      <c r="K24" s="78" t="s">
        <v>365</v>
      </c>
      <c r="L24" s="78">
        <v>1</v>
      </c>
      <c r="M24" s="78"/>
      <c r="N24" s="78"/>
      <c r="O24" s="78"/>
      <c r="P24" s="78"/>
      <c r="Q24" s="78"/>
      <c r="R24" s="78"/>
      <c r="S24" s="78"/>
      <c r="T24" s="78"/>
    </row>
    <row r="27" spans="1:20" ht="15" customHeight="1">
      <c r="A27" s="13" t="s">
        <v>1287</v>
      </c>
      <c r="B27" s="13" t="s">
        <v>1215</v>
      </c>
      <c r="C27" s="13" t="s">
        <v>1297</v>
      </c>
      <c r="D27" s="13" t="s">
        <v>1218</v>
      </c>
      <c r="E27" s="13" t="s">
        <v>1299</v>
      </c>
      <c r="F27" s="13" t="s">
        <v>1220</v>
      </c>
      <c r="G27" s="13" t="s">
        <v>1305</v>
      </c>
      <c r="H27" s="13" t="s">
        <v>1222</v>
      </c>
      <c r="I27" s="13" t="s">
        <v>1315</v>
      </c>
      <c r="J27" s="13" t="s">
        <v>1224</v>
      </c>
      <c r="K27" s="13" t="s">
        <v>1323</v>
      </c>
      <c r="L27" s="13" t="s">
        <v>1226</v>
      </c>
      <c r="M27" s="13" t="s">
        <v>1333</v>
      </c>
      <c r="N27" s="13" t="s">
        <v>1228</v>
      </c>
      <c r="O27" s="13" t="s">
        <v>1337</v>
      </c>
      <c r="P27" s="13" t="s">
        <v>1230</v>
      </c>
      <c r="Q27" s="13" t="s">
        <v>1346</v>
      </c>
      <c r="R27" s="13" t="s">
        <v>1232</v>
      </c>
      <c r="S27" s="13" t="s">
        <v>1353</v>
      </c>
      <c r="T27" s="13" t="s">
        <v>1233</v>
      </c>
    </row>
    <row r="28" spans="1:20" ht="15">
      <c r="A28" s="84" t="s">
        <v>1288</v>
      </c>
      <c r="B28" s="84">
        <v>125</v>
      </c>
      <c r="C28" s="84" t="s">
        <v>1293</v>
      </c>
      <c r="D28" s="84">
        <v>23</v>
      </c>
      <c r="E28" s="84" t="s">
        <v>1293</v>
      </c>
      <c r="F28" s="84">
        <v>18</v>
      </c>
      <c r="G28" s="84" t="s">
        <v>1293</v>
      </c>
      <c r="H28" s="84">
        <v>5</v>
      </c>
      <c r="I28" s="84" t="s">
        <v>248</v>
      </c>
      <c r="J28" s="84">
        <v>4</v>
      </c>
      <c r="K28" s="84" t="s">
        <v>1324</v>
      </c>
      <c r="L28" s="84">
        <v>6</v>
      </c>
      <c r="M28" s="84" t="s">
        <v>1294</v>
      </c>
      <c r="N28" s="84">
        <v>14</v>
      </c>
      <c r="O28" s="84" t="s">
        <v>1294</v>
      </c>
      <c r="P28" s="84">
        <v>6</v>
      </c>
      <c r="Q28" s="84" t="s">
        <v>1294</v>
      </c>
      <c r="R28" s="84">
        <v>5</v>
      </c>
      <c r="S28" s="84" t="s">
        <v>1295</v>
      </c>
      <c r="T28" s="84">
        <v>3</v>
      </c>
    </row>
    <row r="29" spans="1:20" ht="15">
      <c r="A29" s="84" t="s">
        <v>1289</v>
      </c>
      <c r="B29" s="84">
        <v>18</v>
      </c>
      <c r="C29" s="84" t="s">
        <v>1294</v>
      </c>
      <c r="D29" s="84">
        <v>12</v>
      </c>
      <c r="E29" s="84" t="s">
        <v>239</v>
      </c>
      <c r="F29" s="84">
        <v>16</v>
      </c>
      <c r="G29" s="84" t="s">
        <v>1306</v>
      </c>
      <c r="H29" s="84">
        <v>4</v>
      </c>
      <c r="I29" s="84" t="s">
        <v>1293</v>
      </c>
      <c r="J29" s="84">
        <v>4</v>
      </c>
      <c r="K29" s="84" t="s">
        <v>1325</v>
      </c>
      <c r="L29" s="84">
        <v>6</v>
      </c>
      <c r="M29" s="84" t="s">
        <v>1293</v>
      </c>
      <c r="N29" s="84">
        <v>7</v>
      </c>
      <c r="O29" s="84" t="s">
        <v>1316</v>
      </c>
      <c r="P29" s="84">
        <v>6</v>
      </c>
      <c r="Q29" s="84" t="s">
        <v>249</v>
      </c>
      <c r="R29" s="84">
        <v>4</v>
      </c>
      <c r="S29" s="84" t="s">
        <v>1293</v>
      </c>
      <c r="T29" s="84">
        <v>3</v>
      </c>
    </row>
    <row r="30" spans="1:20" ht="15">
      <c r="A30" s="84" t="s">
        <v>1290</v>
      </c>
      <c r="B30" s="84">
        <v>0</v>
      </c>
      <c r="C30" s="84" t="s">
        <v>266</v>
      </c>
      <c r="D30" s="84">
        <v>9</v>
      </c>
      <c r="E30" s="84" t="s">
        <v>1294</v>
      </c>
      <c r="F30" s="84">
        <v>10</v>
      </c>
      <c r="G30" s="84" t="s">
        <v>1307</v>
      </c>
      <c r="H30" s="84">
        <v>4</v>
      </c>
      <c r="I30" s="84" t="s">
        <v>1316</v>
      </c>
      <c r="J30" s="84">
        <v>4</v>
      </c>
      <c r="K30" s="84" t="s">
        <v>276</v>
      </c>
      <c r="L30" s="84">
        <v>3</v>
      </c>
      <c r="M30" s="84" t="s">
        <v>1295</v>
      </c>
      <c r="N30" s="84">
        <v>5</v>
      </c>
      <c r="O30" s="84" t="s">
        <v>1338</v>
      </c>
      <c r="P30" s="84">
        <v>5</v>
      </c>
      <c r="Q30" s="84" t="s">
        <v>1295</v>
      </c>
      <c r="R30" s="84">
        <v>4</v>
      </c>
      <c r="S30" s="84" t="s">
        <v>1294</v>
      </c>
      <c r="T30" s="84">
        <v>2</v>
      </c>
    </row>
    <row r="31" spans="1:20" ht="15">
      <c r="A31" s="84" t="s">
        <v>1291</v>
      </c>
      <c r="B31" s="84">
        <v>2113</v>
      </c>
      <c r="C31" s="84" t="s">
        <v>1296</v>
      </c>
      <c r="D31" s="84">
        <v>8</v>
      </c>
      <c r="E31" s="84" t="s">
        <v>1296</v>
      </c>
      <c r="F31" s="84">
        <v>9</v>
      </c>
      <c r="G31" s="84" t="s">
        <v>1308</v>
      </c>
      <c r="H31" s="84">
        <v>4</v>
      </c>
      <c r="I31" s="84" t="s">
        <v>1317</v>
      </c>
      <c r="J31" s="84">
        <v>3</v>
      </c>
      <c r="K31" s="84" t="s">
        <v>1326</v>
      </c>
      <c r="L31" s="84">
        <v>3</v>
      </c>
      <c r="M31" s="84" t="s">
        <v>239</v>
      </c>
      <c r="N31" s="84">
        <v>5</v>
      </c>
      <c r="O31" s="84" t="s">
        <v>1339</v>
      </c>
      <c r="P31" s="84">
        <v>5</v>
      </c>
      <c r="Q31" s="84" t="s">
        <v>1347</v>
      </c>
      <c r="R31" s="84">
        <v>3</v>
      </c>
      <c r="S31" s="84" t="s">
        <v>366</v>
      </c>
      <c r="T31" s="84">
        <v>2</v>
      </c>
    </row>
    <row r="32" spans="1:20" ht="15">
      <c r="A32" s="84" t="s">
        <v>1292</v>
      </c>
      <c r="B32" s="84">
        <v>2256</v>
      </c>
      <c r="C32" s="84" t="s">
        <v>1295</v>
      </c>
      <c r="D32" s="84">
        <v>8</v>
      </c>
      <c r="E32" s="84" t="s">
        <v>1300</v>
      </c>
      <c r="F32" s="84">
        <v>8</v>
      </c>
      <c r="G32" s="84" t="s">
        <v>1309</v>
      </c>
      <c r="H32" s="84">
        <v>4</v>
      </c>
      <c r="I32" s="84" t="s">
        <v>229</v>
      </c>
      <c r="J32" s="84">
        <v>3</v>
      </c>
      <c r="K32" s="84" t="s">
        <v>1327</v>
      </c>
      <c r="L32" s="84">
        <v>3</v>
      </c>
      <c r="M32" s="84" t="s">
        <v>1334</v>
      </c>
      <c r="N32" s="84">
        <v>4</v>
      </c>
      <c r="O32" s="84" t="s">
        <v>1340</v>
      </c>
      <c r="P32" s="84">
        <v>5</v>
      </c>
      <c r="Q32" s="84" t="s">
        <v>1348</v>
      </c>
      <c r="R32" s="84">
        <v>3</v>
      </c>
      <c r="S32" s="84"/>
      <c r="T32" s="84"/>
    </row>
    <row r="33" spans="1:20" ht="15">
      <c r="A33" s="84" t="s">
        <v>1293</v>
      </c>
      <c r="B33" s="84">
        <v>65</v>
      </c>
      <c r="C33" s="84" t="s">
        <v>1298</v>
      </c>
      <c r="D33" s="84">
        <v>6</v>
      </c>
      <c r="E33" s="84" t="s">
        <v>1274</v>
      </c>
      <c r="F33" s="84">
        <v>7</v>
      </c>
      <c r="G33" s="84" t="s">
        <v>1310</v>
      </c>
      <c r="H33" s="84">
        <v>4</v>
      </c>
      <c r="I33" s="84" t="s">
        <v>1318</v>
      </c>
      <c r="J33" s="84">
        <v>3</v>
      </c>
      <c r="K33" s="84" t="s">
        <v>1328</v>
      </c>
      <c r="L33" s="84">
        <v>3</v>
      </c>
      <c r="M33" s="84" t="s">
        <v>250</v>
      </c>
      <c r="N33" s="84">
        <v>4</v>
      </c>
      <c r="O33" s="84" t="s">
        <v>1341</v>
      </c>
      <c r="P33" s="84">
        <v>5</v>
      </c>
      <c r="Q33" s="84" t="s">
        <v>1349</v>
      </c>
      <c r="R33" s="84">
        <v>3</v>
      </c>
      <c r="S33" s="84"/>
      <c r="T33" s="84"/>
    </row>
    <row r="34" spans="1:20" ht="15">
      <c r="A34" s="84" t="s">
        <v>1294</v>
      </c>
      <c r="B34" s="84">
        <v>51</v>
      </c>
      <c r="C34" s="84" t="s">
        <v>237</v>
      </c>
      <c r="D34" s="84">
        <v>6</v>
      </c>
      <c r="E34" s="84" t="s">
        <v>1301</v>
      </c>
      <c r="F34" s="84">
        <v>6</v>
      </c>
      <c r="G34" s="84" t="s">
        <v>1311</v>
      </c>
      <c r="H34" s="84">
        <v>4</v>
      </c>
      <c r="I34" s="84" t="s">
        <v>1319</v>
      </c>
      <c r="J34" s="84">
        <v>3</v>
      </c>
      <c r="K34" s="84" t="s">
        <v>1329</v>
      </c>
      <c r="L34" s="84">
        <v>3</v>
      </c>
      <c r="M34" s="84" t="s">
        <v>1303</v>
      </c>
      <c r="N34" s="84">
        <v>4</v>
      </c>
      <c r="O34" s="84" t="s">
        <v>1342</v>
      </c>
      <c r="P34" s="84">
        <v>5</v>
      </c>
      <c r="Q34" s="84" t="s">
        <v>1350</v>
      </c>
      <c r="R34" s="84">
        <v>3</v>
      </c>
      <c r="S34" s="84"/>
      <c r="T34" s="84"/>
    </row>
    <row r="35" spans="1:20" ht="15">
      <c r="A35" s="84" t="s">
        <v>239</v>
      </c>
      <c r="B35" s="84">
        <v>33</v>
      </c>
      <c r="C35" s="84" t="s">
        <v>239</v>
      </c>
      <c r="D35" s="84">
        <v>6</v>
      </c>
      <c r="E35" s="84" t="s">
        <v>1302</v>
      </c>
      <c r="F35" s="84">
        <v>5</v>
      </c>
      <c r="G35" s="84" t="s">
        <v>1312</v>
      </c>
      <c r="H35" s="84">
        <v>4</v>
      </c>
      <c r="I35" s="84" t="s">
        <v>1320</v>
      </c>
      <c r="J35" s="84">
        <v>3</v>
      </c>
      <c r="K35" s="84" t="s">
        <v>1330</v>
      </c>
      <c r="L35" s="84">
        <v>3</v>
      </c>
      <c r="M35" s="84" t="s">
        <v>1300</v>
      </c>
      <c r="N35" s="84">
        <v>4</v>
      </c>
      <c r="O35" s="84" t="s">
        <v>1343</v>
      </c>
      <c r="P35" s="84">
        <v>5</v>
      </c>
      <c r="Q35" s="84" t="s">
        <v>1334</v>
      </c>
      <c r="R35" s="84">
        <v>3</v>
      </c>
      <c r="S35" s="84"/>
      <c r="T35" s="84"/>
    </row>
    <row r="36" spans="1:20" ht="15">
      <c r="A36" s="84" t="s">
        <v>1295</v>
      </c>
      <c r="B36" s="84">
        <v>27</v>
      </c>
      <c r="C36" s="84" t="s">
        <v>366</v>
      </c>
      <c r="D36" s="84">
        <v>6</v>
      </c>
      <c r="E36" s="84" t="s">
        <v>1303</v>
      </c>
      <c r="F36" s="84">
        <v>5</v>
      </c>
      <c r="G36" s="84" t="s">
        <v>1313</v>
      </c>
      <c r="H36" s="84">
        <v>4</v>
      </c>
      <c r="I36" s="84" t="s">
        <v>1321</v>
      </c>
      <c r="J36" s="84">
        <v>3</v>
      </c>
      <c r="K36" s="84" t="s">
        <v>1331</v>
      </c>
      <c r="L36" s="84">
        <v>3</v>
      </c>
      <c r="M36" s="84" t="s">
        <v>1335</v>
      </c>
      <c r="N36" s="84">
        <v>3</v>
      </c>
      <c r="O36" s="84" t="s">
        <v>1344</v>
      </c>
      <c r="P36" s="84">
        <v>5</v>
      </c>
      <c r="Q36" s="84" t="s">
        <v>1351</v>
      </c>
      <c r="R36" s="84">
        <v>3</v>
      </c>
      <c r="S36" s="84"/>
      <c r="T36" s="84"/>
    </row>
    <row r="37" spans="1:20" ht="15">
      <c r="A37" s="84" t="s">
        <v>1296</v>
      </c>
      <c r="B37" s="84">
        <v>22</v>
      </c>
      <c r="C37" s="84" t="s">
        <v>247</v>
      </c>
      <c r="D37" s="84">
        <v>6</v>
      </c>
      <c r="E37" s="84" t="s">
        <v>1304</v>
      </c>
      <c r="F37" s="84">
        <v>5</v>
      </c>
      <c r="G37" s="84" t="s">
        <v>1314</v>
      </c>
      <c r="H37" s="84">
        <v>4</v>
      </c>
      <c r="I37" s="84" t="s">
        <v>1322</v>
      </c>
      <c r="J37" s="84">
        <v>3</v>
      </c>
      <c r="K37" s="84" t="s">
        <v>1332</v>
      </c>
      <c r="L37" s="84">
        <v>3</v>
      </c>
      <c r="M37" s="84" t="s">
        <v>1336</v>
      </c>
      <c r="N37" s="84">
        <v>3</v>
      </c>
      <c r="O37" s="84" t="s">
        <v>1345</v>
      </c>
      <c r="P37" s="84">
        <v>5</v>
      </c>
      <c r="Q37" s="84" t="s">
        <v>1352</v>
      </c>
      <c r="R37" s="84">
        <v>3</v>
      </c>
      <c r="S37" s="84"/>
      <c r="T37" s="84"/>
    </row>
    <row r="40" spans="1:20" ht="15" customHeight="1">
      <c r="A40" s="13" t="s">
        <v>1364</v>
      </c>
      <c r="B40" s="13" t="s">
        <v>1215</v>
      </c>
      <c r="C40" s="13" t="s">
        <v>1375</v>
      </c>
      <c r="D40" s="13" t="s">
        <v>1218</v>
      </c>
      <c r="E40" s="13" t="s">
        <v>1386</v>
      </c>
      <c r="F40" s="13" t="s">
        <v>1220</v>
      </c>
      <c r="G40" s="13" t="s">
        <v>1395</v>
      </c>
      <c r="H40" s="13" t="s">
        <v>1222</v>
      </c>
      <c r="I40" s="13" t="s">
        <v>1406</v>
      </c>
      <c r="J40" s="13" t="s">
        <v>1224</v>
      </c>
      <c r="K40" s="13" t="s">
        <v>1417</v>
      </c>
      <c r="L40" s="13" t="s">
        <v>1226</v>
      </c>
      <c r="M40" s="13" t="s">
        <v>1428</v>
      </c>
      <c r="N40" s="13" t="s">
        <v>1228</v>
      </c>
      <c r="O40" s="13" t="s">
        <v>1434</v>
      </c>
      <c r="P40" s="13" t="s">
        <v>1230</v>
      </c>
      <c r="Q40" s="13" t="s">
        <v>1442</v>
      </c>
      <c r="R40" s="13" t="s">
        <v>1232</v>
      </c>
      <c r="S40" s="13" t="s">
        <v>1450</v>
      </c>
      <c r="T40" s="13" t="s">
        <v>1233</v>
      </c>
    </row>
    <row r="41" spans="1:20" ht="15">
      <c r="A41" s="84" t="s">
        <v>1365</v>
      </c>
      <c r="B41" s="84">
        <v>21</v>
      </c>
      <c r="C41" s="84" t="s">
        <v>1376</v>
      </c>
      <c r="D41" s="84">
        <v>5</v>
      </c>
      <c r="E41" s="84" t="s">
        <v>1367</v>
      </c>
      <c r="F41" s="84">
        <v>5</v>
      </c>
      <c r="G41" s="84" t="s">
        <v>1396</v>
      </c>
      <c r="H41" s="84">
        <v>4</v>
      </c>
      <c r="I41" s="84" t="s">
        <v>1407</v>
      </c>
      <c r="J41" s="84">
        <v>3</v>
      </c>
      <c r="K41" s="84" t="s">
        <v>1418</v>
      </c>
      <c r="L41" s="84">
        <v>3</v>
      </c>
      <c r="M41" s="84" t="s">
        <v>1365</v>
      </c>
      <c r="N41" s="84">
        <v>4</v>
      </c>
      <c r="O41" s="84" t="s">
        <v>1372</v>
      </c>
      <c r="P41" s="84">
        <v>5</v>
      </c>
      <c r="Q41" s="84" t="s">
        <v>1365</v>
      </c>
      <c r="R41" s="84">
        <v>4</v>
      </c>
      <c r="S41" s="84" t="s">
        <v>1365</v>
      </c>
      <c r="T41" s="84">
        <v>2</v>
      </c>
    </row>
    <row r="42" spans="1:20" ht="15">
      <c r="A42" s="84" t="s">
        <v>1366</v>
      </c>
      <c r="B42" s="84">
        <v>16</v>
      </c>
      <c r="C42" s="84" t="s">
        <v>1377</v>
      </c>
      <c r="D42" s="84">
        <v>5</v>
      </c>
      <c r="E42" s="84" t="s">
        <v>1371</v>
      </c>
      <c r="F42" s="84">
        <v>5</v>
      </c>
      <c r="G42" s="84" t="s">
        <v>1397</v>
      </c>
      <c r="H42" s="84">
        <v>4</v>
      </c>
      <c r="I42" s="84" t="s">
        <v>1408</v>
      </c>
      <c r="J42" s="84">
        <v>3</v>
      </c>
      <c r="K42" s="84" t="s">
        <v>1419</v>
      </c>
      <c r="L42" s="84">
        <v>3</v>
      </c>
      <c r="M42" s="84" t="s">
        <v>1366</v>
      </c>
      <c r="N42" s="84">
        <v>4</v>
      </c>
      <c r="O42" s="84" t="s">
        <v>1373</v>
      </c>
      <c r="P42" s="84">
        <v>5</v>
      </c>
      <c r="Q42" s="84" t="s">
        <v>1443</v>
      </c>
      <c r="R42" s="84">
        <v>3</v>
      </c>
      <c r="S42" s="84"/>
      <c r="T42" s="84"/>
    </row>
    <row r="43" spans="1:20" ht="15">
      <c r="A43" s="84" t="s">
        <v>1367</v>
      </c>
      <c r="B43" s="84">
        <v>9</v>
      </c>
      <c r="C43" s="84" t="s">
        <v>1378</v>
      </c>
      <c r="D43" s="84">
        <v>5</v>
      </c>
      <c r="E43" s="84" t="s">
        <v>1387</v>
      </c>
      <c r="F43" s="84">
        <v>4</v>
      </c>
      <c r="G43" s="84" t="s">
        <v>1398</v>
      </c>
      <c r="H43" s="84">
        <v>4</v>
      </c>
      <c r="I43" s="84" t="s">
        <v>1409</v>
      </c>
      <c r="J43" s="84">
        <v>3</v>
      </c>
      <c r="K43" s="84" t="s">
        <v>1420</v>
      </c>
      <c r="L43" s="84">
        <v>3</v>
      </c>
      <c r="M43" s="84" t="s">
        <v>1429</v>
      </c>
      <c r="N43" s="84">
        <v>4</v>
      </c>
      <c r="O43" s="84" t="s">
        <v>1374</v>
      </c>
      <c r="P43" s="84">
        <v>5</v>
      </c>
      <c r="Q43" s="84" t="s">
        <v>1444</v>
      </c>
      <c r="R43" s="84">
        <v>3</v>
      </c>
      <c r="S43" s="84"/>
      <c r="T43" s="84"/>
    </row>
    <row r="44" spans="1:20" ht="15">
      <c r="A44" s="84" t="s">
        <v>1368</v>
      </c>
      <c r="B44" s="84">
        <v>7</v>
      </c>
      <c r="C44" s="84" t="s">
        <v>1379</v>
      </c>
      <c r="D44" s="84">
        <v>5</v>
      </c>
      <c r="E44" s="84" t="s">
        <v>1388</v>
      </c>
      <c r="F44" s="84">
        <v>4</v>
      </c>
      <c r="G44" s="84" t="s">
        <v>1399</v>
      </c>
      <c r="H44" s="84">
        <v>4</v>
      </c>
      <c r="I44" s="84" t="s">
        <v>1410</v>
      </c>
      <c r="J44" s="84">
        <v>3</v>
      </c>
      <c r="K44" s="84" t="s">
        <v>1421</v>
      </c>
      <c r="L44" s="84">
        <v>3</v>
      </c>
      <c r="M44" s="84" t="s">
        <v>1367</v>
      </c>
      <c r="N44" s="84">
        <v>4</v>
      </c>
      <c r="O44" s="84" t="s">
        <v>1435</v>
      </c>
      <c r="P44" s="84">
        <v>5</v>
      </c>
      <c r="Q44" s="84" t="s">
        <v>1445</v>
      </c>
      <c r="R44" s="84">
        <v>3</v>
      </c>
      <c r="S44" s="84"/>
      <c r="T44" s="84"/>
    </row>
    <row r="45" spans="1:20" ht="15">
      <c r="A45" s="84" t="s">
        <v>1369</v>
      </c>
      <c r="B45" s="84">
        <v>7</v>
      </c>
      <c r="C45" s="84" t="s">
        <v>1380</v>
      </c>
      <c r="D45" s="84">
        <v>5</v>
      </c>
      <c r="E45" s="84" t="s">
        <v>1389</v>
      </c>
      <c r="F45" s="84">
        <v>4</v>
      </c>
      <c r="G45" s="84" t="s">
        <v>1400</v>
      </c>
      <c r="H45" s="84">
        <v>4</v>
      </c>
      <c r="I45" s="84" t="s">
        <v>1411</v>
      </c>
      <c r="J45" s="84">
        <v>3</v>
      </c>
      <c r="K45" s="84" t="s">
        <v>1422</v>
      </c>
      <c r="L45" s="84">
        <v>3</v>
      </c>
      <c r="M45" s="84" t="s">
        <v>1430</v>
      </c>
      <c r="N45" s="84">
        <v>3</v>
      </c>
      <c r="O45" s="84" t="s">
        <v>1436</v>
      </c>
      <c r="P45" s="84">
        <v>5</v>
      </c>
      <c r="Q45" s="84" t="s">
        <v>1368</v>
      </c>
      <c r="R45" s="84">
        <v>3</v>
      </c>
      <c r="S45" s="84"/>
      <c r="T45" s="84"/>
    </row>
    <row r="46" spans="1:20" ht="15">
      <c r="A46" s="84" t="s">
        <v>1370</v>
      </c>
      <c r="B46" s="84">
        <v>7</v>
      </c>
      <c r="C46" s="84" t="s">
        <v>1381</v>
      </c>
      <c r="D46" s="84">
        <v>5</v>
      </c>
      <c r="E46" s="84" t="s">
        <v>1390</v>
      </c>
      <c r="F46" s="84">
        <v>4</v>
      </c>
      <c r="G46" s="84" t="s">
        <v>1401</v>
      </c>
      <c r="H46" s="84">
        <v>4</v>
      </c>
      <c r="I46" s="84" t="s">
        <v>1412</v>
      </c>
      <c r="J46" s="84">
        <v>3</v>
      </c>
      <c r="K46" s="84" t="s">
        <v>1423</v>
      </c>
      <c r="L46" s="84">
        <v>3</v>
      </c>
      <c r="M46" s="84" t="s">
        <v>1369</v>
      </c>
      <c r="N46" s="84">
        <v>3</v>
      </c>
      <c r="O46" s="84" t="s">
        <v>1437</v>
      </c>
      <c r="P46" s="84">
        <v>5</v>
      </c>
      <c r="Q46" s="84" t="s">
        <v>1366</v>
      </c>
      <c r="R46" s="84">
        <v>3</v>
      </c>
      <c r="S46" s="84"/>
      <c r="T46" s="84"/>
    </row>
    <row r="47" spans="1:20" ht="15">
      <c r="A47" s="84" t="s">
        <v>1371</v>
      </c>
      <c r="B47" s="84">
        <v>7</v>
      </c>
      <c r="C47" s="84" t="s">
        <v>1382</v>
      </c>
      <c r="D47" s="84">
        <v>5</v>
      </c>
      <c r="E47" s="84" t="s">
        <v>1391</v>
      </c>
      <c r="F47" s="84">
        <v>4</v>
      </c>
      <c r="G47" s="84" t="s">
        <v>1402</v>
      </c>
      <c r="H47" s="84">
        <v>4</v>
      </c>
      <c r="I47" s="84" t="s">
        <v>1413</v>
      </c>
      <c r="J47" s="84">
        <v>3</v>
      </c>
      <c r="K47" s="84" t="s">
        <v>1424</v>
      </c>
      <c r="L47" s="84">
        <v>3</v>
      </c>
      <c r="M47" s="84" t="s">
        <v>1370</v>
      </c>
      <c r="N47" s="84">
        <v>3</v>
      </c>
      <c r="O47" s="84" t="s">
        <v>1438</v>
      </c>
      <c r="P47" s="84">
        <v>5</v>
      </c>
      <c r="Q47" s="84" t="s">
        <v>1446</v>
      </c>
      <c r="R47" s="84">
        <v>3</v>
      </c>
      <c r="S47" s="84"/>
      <c r="T47" s="84"/>
    </row>
    <row r="48" spans="1:20" ht="15">
      <c r="A48" s="84" t="s">
        <v>1372</v>
      </c>
      <c r="B48" s="84">
        <v>7</v>
      </c>
      <c r="C48" s="84" t="s">
        <v>1383</v>
      </c>
      <c r="D48" s="84">
        <v>5</v>
      </c>
      <c r="E48" s="84" t="s">
        <v>1392</v>
      </c>
      <c r="F48" s="84">
        <v>4</v>
      </c>
      <c r="G48" s="84" t="s">
        <v>1403</v>
      </c>
      <c r="H48" s="84">
        <v>4</v>
      </c>
      <c r="I48" s="84" t="s">
        <v>1414</v>
      </c>
      <c r="J48" s="84">
        <v>3</v>
      </c>
      <c r="K48" s="84" t="s">
        <v>1425</v>
      </c>
      <c r="L48" s="84">
        <v>3</v>
      </c>
      <c r="M48" s="84" t="s">
        <v>1431</v>
      </c>
      <c r="N48" s="84">
        <v>3</v>
      </c>
      <c r="O48" s="84" t="s">
        <v>1439</v>
      </c>
      <c r="P48" s="84">
        <v>5</v>
      </c>
      <c r="Q48" s="84" t="s">
        <v>1447</v>
      </c>
      <c r="R48" s="84">
        <v>3</v>
      </c>
      <c r="S48" s="84"/>
      <c r="T48" s="84"/>
    </row>
    <row r="49" spans="1:20" ht="15">
      <c r="A49" s="84" t="s">
        <v>1373</v>
      </c>
      <c r="B49" s="84">
        <v>7</v>
      </c>
      <c r="C49" s="84" t="s">
        <v>1384</v>
      </c>
      <c r="D49" s="84">
        <v>5</v>
      </c>
      <c r="E49" s="84" t="s">
        <v>1393</v>
      </c>
      <c r="F49" s="84">
        <v>4</v>
      </c>
      <c r="G49" s="84" t="s">
        <v>1404</v>
      </c>
      <c r="H49" s="84">
        <v>4</v>
      </c>
      <c r="I49" s="84" t="s">
        <v>1415</v>
      </c>
      <c r="J49" s="84">
        <v>2</v>
      </c>
      <c r="K49" s="84" t="s">
        <v>1426</v>
      </c>
      <c r="L49" s="84">
        <v>3</v>
      </c>
      <c r="M49" s="84" t="s">
        <v>1432</v>
      </c>
      <c r="N49" s="84">
        <v>3</v>
      </c>
      <c r="O49" s="84" t="s">
        <v>1440</v>
      </c>
      <c r="P49" s="84">
        <v>5</v>
      </c>
      <c r="Q49" s="84" t="s">
        <v>1448</v>
      </c>
      <c r="R49" s="84">
        <v>3</v>
      </c>
      <c r="S49" s="84"/>
      <c r="T49" s="84"/>
    </row>
    <row r="50" spans="1:20" ht="15">
      <c r="A50" s="84" t="s">
        <v>1374</v>
      </c>
      <c r="B50" s="84">
        <v>7</v>
      </c>
      <c r="C50" s="84" t="s">
        <v>1385</v>
      </c>
      <c r="D50" s="84">
        <v>5</v>
      </c>
      <c r="E50" s="84" t="s">
        <v>1394</v>
      </c>
      <c r="F50" s="84">
        <v>4</v>
      </c>
      <c r="G50" s="84" t="s">
        <v>1405</v>
      </c>
      <c r="H50" s="84">
        <v>4</v>
      </c>
      <c r="I50" s="84" t="s">
        <v>1416</v>
      </c>
      <c r="J50" s="84">
        <v>2</v>
      </c>
      <c r="K50" s="84" t="s">
        <v>1427</v>
      </c>
      <c r="L50" s="84">
        <v>3</v>
      </c>
      <c r="M50" s="84" t="s">
        <v>1433</v>
      </c>
      <c r="N50" s="84">
        <v>3</v>
      </c>
      <c r="O50" s="84" t="s">
        <v>1441</v>
      </c>
      <c r="P50" s="84">
        <v>5</v>
      </c>
      <c r="Q50" s="84" t="s">
        <v>1449</v>
      </c>
      <c r="R50" s="84">
        <v>3</v>
      </c>
      <c r="S50" s="84"/>
      <c r="T50" s="84"/>
    </row>
    <row r="53" spans="1:20" ht="15" customHeight="1">
      <c r="A53" s="13" t="s">
        <v>1460</v>
      </c>
      <c r="B53" s="13" t="s">
        <v>1215</v>
      </c>
      <c r="C53" s="13" t="s">
        <v>1462</v>
      </c>
      <c r="D53" s="13" t="s">
        <v>1218</v>
      </c>
      <c r="E53" s="78" t="s">
        <v>1463</v>
      </c>
      <c r="F53" s="78" t="s">
        <v>1220</v>
      </c>
      <c r="G53" s="78" t="s">
        <v>1466</v>
      </c>
      <c r="H53" s="78" t="s">
        <v>1222</v>
      </c>
      <c r="I53" s="78" t="s">
        <v>1468</v>
      </c>
      <c r="J53" s="78" t="s">
        <v>1224</v>
      </c>
      <c r="K53" s="13" t="s">
        <v>1471</v>
      </c>
      <c r="L53" s="13" t="s">
        <v>1226</v>
      </c>
      <c r="M53" s="78" t="s">
        <v>1473</v>
      </c>
      <c r="N53" s="78" t="s">
        <v>1228</v>
      </c>
      <c r="O53" s="78" t="s">
        <v>1475</v>
      </c>
      <c r="P53" s="78" t="s">
        <v>1230</v>
      </c>
      <c r="Q53" s="78" t="s">
        <v>1477</v>
      </c>
      <c r="R53" s="78" t="s">
        <v>1232</v>
      </c>
      <c r="S53" s="78" t="s">
        <v>1479</v>
      </c>
      <c r="T53" s="78" t="s">
        <v>1233</v>
      </c>
    </row>
    <row r="54" spans="1:20" ht="15">
      <c r="A54" s="78" t="s">
        <v>266</v>
      </c>
      <c r="B54" s="78">
        <v>3</v>
      </c>
      <c r="C54" s="78" t="s">
        <v>266</v>
      </c>
      <c r="D54" s="78">
        <v>3</v>
      </c>
      <c r="E54" s="78"/>
      <c r="F54" s="78"/>
      <c r="G54" s="78"/>
      <c r="H54" s="78"/>
      <c r="I54" s="78"/>
      <c r="J54" s="78"/>
      <c r="K54" s="78" t="s">
        <v>276</v>
      </c>
      <c r="L54" s="78">
        <v>1</v>
      </c>
      <c r="M54" s="78"/>
      <c r="N54" s="78"/>
      <c r="O54" s="78"/>
      <c r="P54" s="78"/>
      <c r="Q54" s="78"/>
      <c r="R54" s="78"/>
      <c r="S54" s="78"/>
      <c r="T54" s="78"/>
    </row>
    <row r="55" spans="1:20" ht="15">
      <c r="A55" s="78" t="s">
        <v>276</v>
      </c>
      <c r="B55" s="78">
        <v>1</v>
      </c>
      <c r="C55" s="78" t="s">
        <v>248</v>
      </c>
      <c r="D55" s="78">
        <v>1</v>
      </c>
      <c r="E55" s="78"/>
      <c r="F55" s="78"/>
      <c r="G55" s="78"/>
      <c r="H55" s="78"/>
      <c r="I55" s="78"/>
      <c r="J55" s="78"/>
      <c r="K55" s="78"/>
      <c r="L55" s="78"/>
      <c r="M55" s="78"/>
      <c r="N55" s="78"/>
      <c r="O55" s="78"/>
      <c r="P55" s="78"/>
      <c r="Q55" s="78"/>
      <c r="R55" s="78"/>
      <c r="S55" s="78"/>
      <c r="T55" s="78"/>
    </row>
    <row r="56" spans="1:20" ht="15">
      <c r="A56" s="78" t="s">
        <v>248</v>
      </c>
      <c r="B56" s="78">
        <v>1</v>
      </c>
      <c r="C56" s="78" t="s">
        <v>252</v>
      </c>
      <c r="D56" s="78">
        <v>1</v>
      </c>
      <c r="E56" s="78"/>
      <c r="F56" s="78"/>
      <c r="G56" s="78"/>
      <c r="H56" s="78"/>
      <c r="I56" s="78"/>
      <c r="J56" s="78"/>
      <c r="K56" s="78"/>
      <c r="L56" s="78"/>
      <c r="M56" s="78"/>
      <c r="N56" s="78"/>
      <c r="O56" s="78"/>
      <c r="P56" s="78"/>
      <c r="Q56" s="78"/>
      <c r="R56" s="78"/>
      <c r="S56" s="78"/>
      <c r="T56" s="78"/>
    </row>
    <row r="57" spans="1:20" ht="15">
      <c r="A57" s="78" t="s">
        <v>252</v>
      </c>
      <c r="B57" s="78">
        <v>1</v>
      </c>
      <c r="C57" s="78" t="s">
        <v>237</v>
      </c>
      <c r="D57" s="78">
        <v>1</v>
      </c>
      <c r="E57" s="78"/>
      <c r="F57" s="78"/>
      <c r="G57" s="78"/>
      <c r="H57" s="78"/>
      <c r="I57" s="78"/>
      <c r="J57" s="78"/>
      <c r="K57" s="78"/>
      <c r="L57" s="78"/>
      <c r="M57" s="78"/>
      <c r="N57" s="78"/>
      <c r="O57" s="78"/>
      <c r="P57" s="78"/>
      <c r="Q57" s="78"/>
      <c r="R57" s="78"/>
      <c r="S57" s="78"/>
      <c r="T57" s="78"/>
    </row>
    <row r="58" spans="1:20" ht="15">
      <c r="A58" s="78" t="s">
        <v>231</v>
      </c>
      <c r="B58" s="78">
        <v>1</v>
      </c>
      <c r="C58" s="78" t="s">
        <v>247</v>
      </c>
      <c r="D58" s="78">
        <v>1</v>
      </c>
      <c r="E58" s="78"/>
      <c r="F58" s="78"/>
      <c r="G58" s="78"/>
      <c r="H58" s="78"/>
      <c r="I58" s="78"/>
      <c r="J58" s="78"/>
      <c r="K58" s="78"/>
      <c r="L58" s="78"/>
      <c r="M58" s="78"/>
      <c r="N58" s="78"/>
      <c r="O58" s="78"/>
      <c r="P58" s="78"/>
      <c r="Q58" s="78"/>
      <c r="R58" s="78"/>
      <c r="S58" s="78"/>
      <c r="T58" s="78"/>
    </row>
    <row r="59" spans="1:20" ht="15">
      <c r="A59" s="78" t="s">
        <v>247</v>
      </c>
      <c r="B59" s="78">
        <v>1</v>
      </c>
      <c r="C59" s="78" t="s">
        <v>231</v>
      </c>
      <c r="D59" s="78">
        <v>1</v>
      </c>
      <c r="E59" s="78"/>
      <c r="F59" s="78"/>
      <c r="G59" s="78"/>
      <c r="H59" s="78"/>
      <c r="I59" s="78"/>
      <c r="J59" s="78"/>
      <c r="K59" s="78"/>
      <c r="L59" s="78"/>
      <c r="M59" s="78"/>
      <c r="N59" s="78"/>
      <c r="O59" s="78"/>
      <c r="P59" s="78"/>
      <c r="Q59" s="78"/>
      <c r="R59" s="78"/>
      <c r="S59" s="78"/>
      <c r="T59" s="78"/>
    </row>
    <row r="60" spans="1:20" ht="15">
      <c r="A60" s="78" t="s">
        <v>237</v>
      </c>
      <c r="B60" s="78">
        <v>1</v>
      </c>
      <c r="C60" s="78"/>
      <c r="D60" s="78"/>
      <c r="E60" s="78"/>
      <c r="F60" s="78"/>
      <c r="G60" s="78"/>
      <c r="H60" s="78"/>
      <c r="I60" s="78"/>
      <c r="J60" s="78"/>
      <c r="K60" s="78"/>
      <c r="L60" s="78"/>
      <c r="M60" s="78"/>
      <c r="N60" s="78"/>
      <c r="O60" s="78"/>
      <c r="P60" s="78"/>
      <c r="Q60" s="78"/>
      <c r="R60" s="78"/>
      <c r="S60" s="78"/>
      <c r="T60" s="78"/>
    </row>
    <row r="63" spans="1:20" ht="15" customHeight="1">
      <c r="A63" s="13" t="s">
        <v>1461</v>
      </c>
      <c r="B63" s="13" t="s">
        <v>1215</v>
      </c>
      <c r="C63" s="13" t="s">
        <v>1464</v>
      </c>
      <c r="D63" s="13" t="s">
        <v>1218</v>
      </c>
      <c r="E63" s="13" t="s">
        <v>1465</v>
      </c>
      <c r="F63" s="13" t="s">
        <v>1220</v>
      </c>
      <c r="G63" s="13" t="s">
        <v>1467</v>
      </c>
      <c r="H63" s="13" t="s">
        <v>1222</v>
      </c>
      <c r="I63" s="13" t="s">
        <v>1470</v>
      </c>
      <c r="J63" s="13" t="s">
        <v>1224</v>
      </c>
      <c r="K63" s="13" t="s">
        <v>1472</v>
      </c>
      <c r="L63" s="13" t="s">
        <v>1226</v>
      </c>
      <c r="M63" s="13" t="s">
        <v>1474</v>
      </c>
      <c r="N63" s="13" t="s">
        <v>1228</v>
      </c>
      <c r="O63" s="13" t="s">
        <v>1476</v>
      </c>
      <c r="P63" s="13" t="s">
        <v>1230</v>
      </c>
      <c r="Q63" s="13" t="s">
        <v>1478</v>
      </c>
      <c r="R63" s="13" t="s">
        <v>1232</v>
      </c>
      <c r="S63" s="78" t="s">
        <v>1480</v>
      </c>
      <c r="T63" s="78" t="s">
        <v>1233</v>
      </c>
    </row>
    <row r="64" spans="1:20" ht="15">
      <c r="A64" s="78" t="s">
        <v>239</v>
      </c>
      <c r="B64" s="78">
        <v>41</v>
      </c>
      <c r="C64" s="78" t="s">
        <v>266</v>
      </c>
      <c r="D64" s="78">
        <v>6</v>
      </c>
      <c r="E64" s="78" t="s">
        <v>239</v>
      </c>
      <c r="F64" s="78">
        <v>18</v>
      </c>
      <c r="G64" s="78" t="s">
        <v>224</v>
      </c>
      <c r="H64" s="78">
        <v>3</v>
      </c>
      <c r="I64" s="78" t="s">
        <v>248</v>
      </c>
      <c r="J64" s="78">
        <v>4</v>
      </c>
      <c r="K64" s="78" t="s">
        <v>262</v>
      </c>
      <c r="L64" s="78">
        <v>2</v>
      </c>
      <c r="M64" s="78" t="s">
        <v>239</v>
      </c>
      <c r="N64" s="78">
        <v>8</v>
      </c>
      <c r="O64" s="78" t="s">
        <v>236</v>
      </c>
      <c r="P64" s="78">
        <v>4</v>
      </c>
      <c r="Q64" s="78" t="s">
        <v>249</v>
      </c>
      <c r="R64" s="78">
        <v>4</v>
      </c>
      <c r="S64" s="78"/>
      <c r="T64" s="78"/>
    </row>
    <row r="65" spans="1:20" ht="15">
      <c r="A65" s="78" t="s">
        <v>266</v>
      </c>
      <c r="B65" s="78">
        <v>13</v>
      </c>
      <c r="C65" s="78" t="s">
        <v>239</v>
      </c>
      <c r="D65" s="78">
        <v>6</v>
      </c>
      <c r="E65" s="78" t="s">
        <v>266</v>
      </c>
      <c r="F65" s="78">
        <v>4</v>
      </c>
      <c r="G65" s="78" t="s">
        <v>1469</v>
      </c>
      <c r="H65" s="78">
        <v>3</v>
      </c>
      <c r="I65" s="78" t="s">
        <v>239</v>
      </c>
      <c r="J65" s="78">
        <v>4</v>
      </c>
      <c r="K65" s="78" t="s">
        <v>276</v>
      </c>
      <c r="L65" s="78">
        <v>2</v>
      </c>
      <c r="M65" s="78" t="s">
        <v>250</v>
      </c>
      <c r="N65" s="78">
        <v>4</v>
      </c>
      <c r="O65" s="78" t="s">
        <v>239</v>
      </c>
      <c r="P65" s="78">
        <v>2</v>
      </c>
      <c r="Q65" s="78" t="s">
        <v>238</v>
      </c>
      <c r="R65" s="78">
        <v>1</v>
      </c>
      <c r="S65" s="78"/>
      <c r="T65" s="78"/>
    </row>
    <row r="66" spans="1:20" ht="15">
      <c r="A66" s="78" t="s">
        <v>265</v>
      </c>
      <c r="B66" s="78">
        <v>7</v>
      </c>
      <c r="C66" s="78" t="s">
        <v>247</v>
      </c>
      <c r="D66" s="78">
        <v>5</v>
      </c>
      <c r="E66" s="78" t="s">
        <v>259</v>
      </c>
      <c r="F66" s="78">
        <v>2</v>
      </c>
      <c r="G66" s="78" t="s">
        <v>245</v>
      </c>
      <c r="H66" s="78">
        <v>3</v>
      </c>
      <c r="I66" s="78" t="s">
        <v>229</v>
      </c>
      <c r="J66" s="78">
        <v>3</v>
      </c>
      <c r="K66" s="78" t="s">
        <v>275</v>
      </c>
      <c r="L66" s="78">
        <v>1</v>
      </c>
      <c r="M66" s="78" t="s">
        <v>273</v>
      </c>
      <c r="N66" s="78">
        <v>3</v>
      </c>
      <c r="O66" s="78" t="s">
        <v>265</v>
      </c>
      <c r="P66" s="78">
        <v>1</v>
      </c>
      <c r="Q66" s="78" t="s">
        <v>248</v>
      </c>
      <c r="R66" s="78">
        <v>1</v>
      </c>
      <c r="S66" s="78"/>
      <c r="T66" s="78"/>
    </row>
    <row r="67" spans="1:20" ht="15">
      <c r="A67" s="78" t="s">
        <v>250</v>
      </c>
      <c r="B67" s="78">
        <v>6</v>
      </c>
      <c r="C67" s="78" t="s">
        <v>237</v>
      </c>
      <c r="D67" s="78">
        <v>4</v>
      </c>
      <c r="E67" s="78" t="s">
        <v>240</v>
      </c>
      <c r="F67" s="78">
        <v>2</v>
      </c>
      <c r="G67" s="78" t="s">
        <v>239</v>
      </c>
      <c r="H67" s="78">
        <v>2</v>
      </c>
      <c r="I67" s="78" t="s">
        <v>268</v>
      </c>
      <c r="J67" s="78">
        <v>1</v>
      </c>
      <c r="K67" s="78" t="s">
        <v>263</v>
      </c>
      <c r="L67" s="78">
        <v>1</v>
      </c>
      <c r="M67" s="78" t="s">
        <v>266</v>
      </c>
      <c r="N67" s="78">
        <v>3</v>
      </c>
      <c r="O67" s="78" t="s">
        <v>229</v>
      </c>
      <c r="P67" s="78">
        <v>1</v>
      </c>
      <c r="Q67" s="78" t="s">
        <v>247</v>
      </c>
      <c r="R67" s="78">
        <v>1</v>
      </c>
      <c r="S67" s="78"/>
      <c r="T67" s="78"/>
    </row>
    <row r="68" spans="1:20" ht="15">
      <c r="A68" s="78" t="s">
        <v>248</v>
      </c>
      <c r="B68" s="78">
        <v>6</v>
      </c>
      <c r="C68" s="78" t="s">
        <v>265</v>
      </c>
      <c r="D68" s="78">
        <v>4</v>
      </c>
      <c r="E68" s="78" t="s">
        <v>271</v>
      </c>
      <c r="F68" s="78">
        <v>2</v>
      </c>
      <c r="G68" s="78" t="s">
        <v>267</v>
      </c>
      <c r="H68" s="78">
        <v>1</v>
      </c>
      <c r="I68" s="78"/>
      <c r="J68" s="78"/>
      <c r="K68" s="78" t="s">
        <v>274</v>
      </c>
      <c r="L68" s="78">
        <v>1</v>
      </c>
      <c r="M68" s="78" t="s">
        <v>251</v>
      </c>
      <c r="N68" s="78">
        <v>2</v>
      </c>
      <c r="O68" s="78"/>
      <c r="P68" s="78"/>
      <c r="Q68" s="78" t="s">
        <v>239</v>
      </c>
      <c r="R68" s="78">
        <v>1</v>
      </c>
      <c r="S68" s="78"/>
      <c r="T68" s="78"/>
    </row>
    <row r="69" spans="1:20" ht="15">
      <c r="A69" s="78" t="s">
        <v>247</v>
      </c>
      <c r="B69" s="78">
        <v>6</v>
      </c>
      <c r="C69" s="78" t="s">
        <v>230</v>
      </c>
      <c r="D69" s="78">
        <v>3</v>
      </c>
      <c r="E69" s="78" t="s">
        <v>241</v>
      </c>
      <c r="F69" s="78">
        <v>2</v>
      </c>
      <c r="G69" s="78"/>
      <c r="H69" s="78"/>
      <c r="I69" s="78"/>
      <c r="J69" s="78"/>
      <c r="K69" s="78"/>
      <c r="L69" s="78"/>
      <c r="M69" s="78" t="s">
        <v>257</v>
      </c>
      <c r="N69" s="78">
        <v>2</v>
      </c>
      <c r="O69" s="78"/>
      <c r="P69" s="78"/>
      <c r="Q69" s="78" t="s">
        <v>265</v>
      </c>
      <c r="R69" s="78">
        <v>1</v>
      </c>
      <c r="S69" s="78"/>
      <c r="T69" s="78"/>
    </row>
    <row r="70" spans="1:20" ht="15">
      <c r="A70" s="78" t="s">
        <v>237</v>
      </c>
      <c r="B70" s="78">
        <v>6</v>
      </c>
      <c r="C70" s="78" t="s">
        <v>270</v>
      </c>
      <c r="D70" s="78">
        <v>2</v>
      </c>
      <c r="E70" s="78" t="s">
        <v>236</v>
      </c>
      <c r="F70" s="78">
        <v>1</v>
      </c>
      <c r="G70" s="78"/>
      <c r="H70" s="78"/>
      <c r="I70" s="78"/>
      <c r="J70" s="78"/>
      <c r="K70" s="78"/>
      <c r="L70" s="78"/>
      <c r="M70" s="78" t="s">
        <v>236</v>
      </c>
      <c r="N70" s="78">
        <v>1</v>
      </c>
      <c r="O70" s="78"/>
      <c r="P70" s="78"/>
      <c r="Q70" s="78"/>
      <c r="R70" s="78"/>
      <c r="S70" s="78"/>
      <c r="T70" s="78"/>
    </row>
    <row r="71" spans="1:20" ht="15">
      <c r="A71" s="78" t="s">
        <v>236</v>
      </c>
      <c r="B71" s="78">
        <v>6</v>
      </c>
      <c r="C71" s="78" t="s">
        <v>269</v>
      </c>
      <c r="D71" s="78">
        <v>2</v>
      </c>
      <c r="E71" s="78" t="s">
        <v>237</v>
      </c>
      <c r="F71" s="78">
        <v>1</v>
      </c>
      <c r="G71" s="78"/>
      <c r="H71" s="78"/>
      <c r="I71" s="78"/>
      <c r="J71" s="78"/>
      <c r="K71" s="78"/>
      <c r="L71" s="78"/>
      <c r="M71" s="78" t="s">
        <v>232</v>
      </c>
      <c r="N71" s="78">
        <v>1</v>
      </c>
      <c r="O71" s="78"/>
      <c r="P71" s="78"/>
      <c r="Q71" s="78"/>
      <c r="R71" s="78"/>
      <c r="S71" s="78"/>
      <c r="T71" s="78"/>
    </row>
    <row r="72" spans="1:20" ht="15">
      <c r="A72" s="78" t="s">
        <v>249</v>
      </c>
      <c r="B72" s="78">
        <v>5</v>
      </c>
      <c r="C72" s="78" t="s">
        <v>272</v>
      </c>
      <c r="D72" s="78">
        <v>1</v>
      </c>
      <c r="E72" s="78" t="s">
        <v>265</v>
      </c>
      <c r="F72" s="78">
        <v>1</v>
      </c>
      <c r="G72" s="78"/>
      <c r="H72" s="78"/>
      <c r="I72" s="78"/>
      <c r="J72" s="78"/>
      <c r="K72" s="78"/>
      <c r="L72" s="78"/>
      <c r="M72" s="78" t="s">
        <v>230</v>
      </c>
      <c r="N72" s="78">
        <v>1</v>
      </c>
      <c r="O72" s="78"/>
      <c r="P72" s="78"/>
      <c r="Q72" s="78"/>
      <c r="R72" s="78"/>
      <c r="S72" s="78"/>
      <c r="T72" s="78"/>
    </row>
    <row r="73" spans="1:20" ht="15">
      <c r="A73" s="78" t="s">
        <v>229</v>
      </c>
      <c r="B73" s="78">
        <v>5</v>
      </c>
      <c r="C73" s="78" t="s">
        <v>249</v>
      </c>
      <c r="D73" s="78">
        <v>1</v>
      </c>
      <c r="E73" s="78" t="s">
        <v>252</v>
      </c>
      <c r="F73" s="78">
        <v>1</v>
      </c>
      <c r="G73" s="78"/>
      <c r="H73" s="78"/>
      <c r="I73" s="78"/>
      <c r="J73" s="78"/>
      <c r="K73" s="78"/>
      <c r="L73" s="78"/>
      <c r="M73" s="78" t="s">
        <v>237</v>
      </c>
      <c r="N73" s="78">
        <v>1</v>
      </c>
      <c r="O73" s="78"/>
      <c r="P73" s="78"/>
      <c r="Q73" s="78"/>
      <c r="R73" s="78"/>
      <c r="S73" s="78"/>
      <c r="T73" s="78"/>
    </row>
    <row r="76" spans="1:20" ht="15" customHeight="1">
      <c r="A76" s="13" t="s">
        <v>1492</v>
      </c>
      <c r="B76" s="13" t="s">
        <v>1215</v>
      </c>
      <c r="C76" s="13" t="s">
        <v>1493</v>
      </c>
      <c r="D76" s="13" t="s">
        <v>1218</v>
      </c>
      <c r="E76" s="13" t="s">
        <v>1494</v>
      </c>
      <c r="F76" s="13" t="s">
        <v>1220</v>
      </c>
      <c r="G76" s="13" t="s">
        <v>1495</v>
      </c>
      <c r="H76" s="13" t="s">
        <v>1222</v>
      </c>
      <c r="I76" s="13" t="s">
        <v>1496</v>
      </c>
      <c r="J76" s="13" t="s">
        <v>1224</v>
      </c>
      <c r="K76" s="13" t="s">
        <v>1497</v>
      </c>
      <c r="L76" s="13" t="s">
        <v>1226</v>
      </c>
      <c r="M76" s="13" t="s">
        <v>1498</v>
      </c>
      <c r="N76" s="13" t="s">
        <v>1228</v>
      </c>
      <c r="O76" s="13" t="s">
        <v>1499</v>
      </c>
      <c r="P76" s="13" t="s">
        <v>1230</v>
      </c>
      <c r="Q76" s="13" t="s">
        <v>1500</v>
      </c>
      <c r="R76" s="13" t="s">
        <v>1232</v>
      </c>
      <c r="S76" s="13" t="s">
        <v>1501</v>
      </c>
      <c r="T76" s="13" t="s">
        <v>1233</v>
      </c>
    </row>
    <row r="77" spans="1:20" ht="15">
      <c r="A77" s="115" t="s">
        <v>264</v>
      </c>
      <c r="B77" s="78">
        <v>258976</v>
      </c>
      <c r="C77" s="115" t="s">
        <v>216</v>
      </c>
      <c r="D77" s="78">
        <v>91153</v>
      </c>
      <c r="E77" s="115" t="s">
        <v>260</v>
      </c>
      <c r="F77" s="78">
        <v>57553</v>
      </c>
      <c r="G77" s="115" t="s">
        <v>267</v>
      </c>
      <c r="H77" s="78">
        <v>5166</v>
      </c>
      <c r="I77" s="115" t="s">
        <v>219</v>
      </c>
      <c r="J77" s="78">
        <v>86003</v>
      </c>
      <c r="K77" s="115" t="s">
        <v>264</v>
      </c>
      <c r="L77" s="78">
        <v>258976</v>
      </c>
      <c r="M77" s="115" t="s">
        <v>257</v>
      </c>
      <c r="N77" s="78">
        <v>19656</v>
      </c>
      <c r="O77" s="115" t="s">
        <v>223</v>
      </c>
      <c r="P77" s="78">
        <v>55001</v>
      </c>
      <c r="Q77" s="115" t="s">
        <v>254</v>
      </c>
      <c r="R77" s="78">
        <v>17238</v>
      </c>
      <c r="S77" s="115" t="s">
        <v>225</v>
      </c>
      <c r="T77" s="78">
        <v>2717</v>
      </c>
    </row>
    <row r="78" spans="1:20" ht="15">
      <c r="A78" s="115" t="s">
        <v>216</v>
      </c>
      <c r="B78" s="78">
        <v>91153</v>
      </c>
      <c r="C78" s="115" t="s">
        <v>230</v>
      </c>
      <c r="D78" s="78">
        <v>64083</v>
      </c>
      <c r="E78" s="115" t="s">
        <v>239</v>
      </c>
      <c r="F78" s="78">
        <v>11444</v>
      </c>
      <c r="G78" s="115" t="s">
        <v>258</v>
      </c>
      <c r="H78" s="78">
        <v>4296</v>
      </c>
      <c r="I78" s="115" t="s">
        <v>229</v>
      </c>
      <c r="J78" s="78">
        <v>17239</v>
      </c>
      <c r="K78" s="115" t="s">
        <v>262</v>
      </c>
      <c r="L78" s="78">
        <v>11058</v>
      </c>
      <c r="M78" s="115" t="s">
        <v>273</v>
      </c>
      <c r="N78" s="78">
        <v>7499</v>
      </c>
      <c r="O78" s="115" t="s">
        <v>220</v>
      </c>
      <c r="P78" s="78">
        <v>22959</v>
      </c>
      <c r="Q78" s="115" t="s">
        <v>249</v>
      </c>
      <c r="R78" s="78">
        <v>1951</v>
      </c>
      <c r="S78" s="115" t="s">
        <v>212</v>
      </c>
      <c r="T78" s="78">
        <v>186</v>
      </c>
    </row>
    <row r="79" spans="1:20" ht="15">
      <c r="A79" s="115" t="s">
        <v>219</v>
      </c>
      <c r="B79" s="78">
        <v>86003</v>
      </c>
      <c r="C79" s="115" t="s">
        <v>231</v>
      </c>
      <c r="D79" s="78">
        <v>43544</v>
      </c>
      <c r="E79" s="115" t="s">
        <v>256</v>
      </c>
      <c r="F79" s="78">
        <v>3206</v>
      </c>
      <c r="G79" s="115" t="s">
        <v>246</v>
      </c>
      <c r="H79" s="78">
        <v>3006</v>
      </c>
      <c r="I79" s="115" t="s">
        <v>268</v>
      </c>
      <c r="J79" s="78">
        <v>5559</v>
      </c>
      <c r="K79" s="115" t="s">
        <v>263</v>
      </c>
      <c r="L79" s="78">
        <v>4705</v>
      </c>
      <c r="M79" s="115" t="s">
        <v>250</v>
      </c>
      <c r="N79" s="78">
        <v>5719</v>
      </c>
      <c r="O79" s="115" t="s">
        <v>228</v>
      </c>
      <c r="P79" s="78">
        <v>15937</v>
      </c>
      <c r="Q79" s="115" t="s">
        <v>238</v>
      </c>
      <c r="R79" s="78">
        <v>1835</v>
      </c>
      <c r="S79" s="115" t="s">
        <v>226</v>
      </c>
      <c r="T79" s="78">
        <v>15</v>
      </c>
    </row>
    <row r="80" spans="1:20" ht="15">
      <c r="A80" s="115" t="s">
        <v>230</v>
      </c>
      <c r="B80" s="78">
        <v>64083</v>
      </c>
      <c r="C80" s="115" t="s">
        <v>272</v>
      </c>
      <c r="D80" s="78">
        <v>13233</v>
      </c>
      <c r="E80" s="115" t="s">
        <v>253</v>
      </c>
      <c r="F80" s="78">
        <v>1670</v>
      </c>
      <c r="G80" s="115" t="s">
        <v>233</v>
      </c>
      <c r="H80" s="78">
        <v>2513</v>
      </c>
      <c r="I80" s="115" t="s">
        <v>234</v>
      </c>
      <c r="J80" s="78">
        <v>1994</v>
      </c>
      <c r="K80" s="115" t="s">
        <v>276</v>
      </c>
      <c r="L80" s="78">
        <v>1629</v>
      </c>
      <c r="M80" s="115" t="s">
        <v>232</v>
      </c>
      <c r="N80" s="78">
        <v>2831</v>
      </c>
      <c r="O80" s="115" t="s">
        <v>213</v>
      </c>
      <c r="P80" s="78">
        <v>1776</v>
      </c>
      <c r="Q80" s="115" t="s">
        <v>242</v>
      </c>
      <c r="R80" s="78">
        <v>31</v>
      </c>
      <c r="S80" s="115"/>
      <c r="T80" s="78"/>
    </row>
    <row r="81" spans="1:20" ht="15">
      <c r="A81" s="115" t="s">
        <v>260</v>
      </c>
      <c r="B81" s="78">
        <v>57553</v>
      </c>
      <c r="C81" s="115" t="s">
        <v>252</v>
      </c>
      <c r="D81" s="78">
        <v>9718</v>
      </c>
      <c r="E81" s="115" t="s">
        <v>221</v>
      </c>
      <c r="F81" s="78">
        <v>1492</v>
      </c>
      <c r="G81" s="115" t="s">
        <v>224</v>
      </c>
      <c r="H81" s="78">
        <v>848</v>
      </c>
      <c r="I81" s="115" t="s">
        <v>248</v>
      </c>
      <c r="J81" s="78">
        <v>859</v>
      </c>
      <c r="K81" s="115" t="s">
        <v>274</v>
      </c>
      <c r="L81" s="78">
        <v>881</v>
      </c>
      <c r="M81" s="115" t="s">
        <v>251</v>
      </c>
      <c r="N81" s="78">
        <v>1268</v>
      </c>
      <c r="O81" s="115" t="s">
        <v>236</v>
      </c>
      <c r="P81" s="78">
        <v>298</v>
      </c>
      <c r="Q81" s="115"/>
      <c r="R81" s="78"/>
      <c r="S81" s="115"/>
      <c r="T81" s="78"/>
    </row>
    <row r="82" spans="1:20" ht="15">
      <c r="A82" s="115" t="s">
        <v>223</v>
      </c>
      <c r="B82" s="78">
        <v>55001</v>
      </c>
      <c r="C82" s="115" t="s">
        <v>227</v>
      </c>
      <c r="D82" s="78">
        <v>7055</v>
      </c>
      <c r="E82" s="115" t="s">
        <v>218</v>
      </c>
      <c r="F82" s="78">
        <v>1257</v>
      </c>
      <c r="G82" s="115" t="s">
        <v>235</v>
      </c>
      <c r="H82" s="78">
        <v>471</v>
      </c>
      <c r="I82" s="115" t="s">
        <v>244</v>
      </c>
      <c r="J82" s="78">
        <v>587</v>
      </c>
      <c r="K82" s="115" t="s">
        <v>275</v>
      </c>
      <c r="L82" s="78">
        <v>274</v>
      </c>
      <c r="M82" s="115" t="s">
        <v>261</v>
      </c>
      <c r="N82" s="78">
        <v>178</v>
      </c>
      <c r="O82" s="115"/>
      <c r="P82" s="78"/>
      <c r="Q82" s="115"/>
      <c r="R82" s="78"/>
      <c r="S82" s="115"/>
      <c r="T82" s="78"/>
    </row>
    <row r="83" spans="1:20" ht="15">
      <c r="A83" s="115" t="s">
        <v>231</v>
      </c>
      <c r="B83" s="78">
        <v>43544</v>
      </c>
      <c r="C83" s="115" t="s">
        <v>217</v>
      </c>
      <c r="D83" s="78">
        <v>5666</v>
      </c>
      <c r="E83" s="115" t="s">
        <v>240</v>
      </c>
      <c r="F83" s="78">
        <v>571</v>
      </c>
      <c r="G83" s="115" t="s">
        <v>245</v>
      </c>
      <c r="H83" s="78">
        <v>250</v>
      </c>
      <c r="I83" s="115" t="s">
        <v>243</v>
      </c>
      <c r="J83" s="78">
        <v>148</v>
      </c>
      <c r="K83" s="115"/>
      <c r="L83" s="78"/>
      <c r="M83" s="115"/>
      <c r="N83" s="78"/>
      <c r="O83" s="115"/>
      <c r="P83" s="78"/>
      <c r="Q83" s="115"/>
      <c r="R83" s="78"/>
      <c r="S83" s="115"/>
      <c r="T83" s="78"/>
    </row>
    <row r="84" spans="1:20" ht="15">
      <c r="A84" s="115" t="s">
        <v>220</v>
      </c>
      <c r="B84" s="78">
        <v>22959</v>
      </c>
      <c r="C84" s="115" t="s">
        <v>269</v>
      </c>
      <c r="D84" s="78">
        <v>2448</v>
      </c>
      <c r="E84" s="115" t="s">
        <v>214</v>
      </c>
      <c r="F84" s="78">
        <v>549</v>
      </c>
      <c r="G84" s="115"/>
      <c r="H84" s="78"/>
      <c r="I84" s="115"/>
      <c r="J84" s="78"/>
      <c r="K84" s="115"/>
      <c r="L84" s="78"/>
      <c r="M84" s="115"/>
      <c r="N84" s="78"/>
      <c r="O84" s="115"/>
      <c r="P84" s="78"/>
      <c r="Q84" s="115"/>
      <c r="R84" s="78"/>
      <c r="S84" s="115"/>
      <c r="T84" s="78"/>
    </row>
    <row r="85" spans="1:20" ht="15">
      <c r="A85" s="115" t="s">
        <v>257</v>
      </c>
      <c r="B85" s="78">
        <v>19656</v>
      </c>
      <c r="C85" s="115" t="s">
        <v>247</v>
      </c>
      <c r="D85" s="78">
        <v>2058</v>
      </c>
      <c r="E85" s="115" t="s">
        <v>255</v>
      </c>
      <c r="F85" s="78">
        <v>455</v>
      </c>
      <c r="G85" s="115"/>
      <c r="H85" s="78"/>
      <c r="I85" s="115"/>
      <c r="J85" s="78"/>
      <c r="K85" s="115"/>
      <c r="L85" s="78"/>
      <c r="M85" s="115"/>
      <c r="N85" s="78"/>
      <c r="O85" s="115"/>
      <c r="P85" s="78"/>
      <c r="Q85" s="115"/>
      <c r="R85" s="78"/>
      <c r="S85" s="115"/>
      <c r="T85" s="78"/>
    </row>
    <row r="86" spans="1:20" ht="15">
      <c r="A86" s="115" t="s">
        <v>229</v>
      </c>
      <c r="B86" s="78">
        <v>17239</v>
      </c>
      <c r="C86" s="115" t="s">
        <v>270</v>
      </c>
      <c r="D86" s="78">
        <v>1066</v>
      </c>
      <c r="E86" s="115" t="s">
        <v>222</v>
      </c>
      <c r="F86" s="78">
        <v>311</v>
      </c>
      <c r="G86" s="115"/>
      <c r="H86" s="78"/>
      <c r="I86" s="115"/>
      <c r="J86" s="78"/>
      <c r="K86" s="115"/>
      <c r="L86" s="78"/>
      <c r="M86" s="115"/>
      <c r="N86" s="78"/>
      <c r="O86" s="115"/>
      <c r="P86" s="78"/>
      <c r="Q86" s="115"/>
      <c r="R86" s="78"/>
      <c r="S86" s="115"/>
      <c r="T86" s="78"/>
    </row>
  </sheetData>
  <hyperlinks>
    <hyperlink ref="A2" r:id="rId1" display="https://twitter.com/vrtnws/status/1141365149258985473"/>
    <hyperlink ref="A3" r:id="rId2" display="https://twitter.com/hamhealthsci/status/1140985311310352385"/>
    <hyperlink ref="A4" r:id="rId3" display="https://twitter.com/Stelios_2015/status/1140974532095827971"/>
    <hyperlink ref="A5" r:id="rId4" display="https://twitter.com/katieporter_mba/status/1141064365711548416"/>
    <hyperlink ref="A6" r:id="rId5" display="https://twitter.com/weirmark/status/1141088301329408000"/>
    <hyperlink ref="A7" r:id="rId6" display="https://twitter.com/CAHOhospitals/status/1141052199516160000"/>
    <hyperlink ref="E2" r:id="rId7" display="https://twitter.com/hamhealthsci/status/1140985311310352385"/>
    <hyperlink ref="E3" r:id="rId8" display="https://twitter.com/Stelios_2015/status/1140974532095827971"/>
    <hyperlink ref="I2" r:id="rId9" display="https://twitter.com/CAHOhospitals/status/1141052199516160000"/>
    <hyperlink ref="K2" r:id="rId10" display="https://twitter.com/vrtnws/status/1141365149258985473"/>
    <hyperlink ref="Q2" r:id="rId11" display="https://twitter.com/weirmark/status/1141088301329408000"/>
    <hyperlink ref="Q3" r:id="rId12" display="https://twitter.com/katieporter_mba/status/1141064365711548416"/>
  </hyperlinks>
  <printOptions/>
  <pageMargins left="0.7" right="0.7" top="0.75" bottom="0.75" header="0.3" footer="0.3"/>
  <pageSetup orientation="portrait" paperSize="9"/>
  <tableParts>
    <tablePart r:id="rId15"/>
    <tablePart r:id="rId16"/>
    <tablePart r:id="rId17"/>
    <tablePart r:id="rId18"/>
    <tablePart r:id="rId20"/>
    <tablePart r:id="rId19"/>
    <tablePart r:id="rId14"/>
    <tablePart r:id="rId13"/>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2019-06-19T18:17:28Z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