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<sst xmlns="http://schemas.openxmlformats.org/spreadsheetml/2006/main" count="5072" uniqueCount="1469">
  <si>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</si>
  <si>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</si>
  <si>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</si>
  <si>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</si>
  <si>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</si>
  <si>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</si>
  <si>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</si>
  <si>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</si>
  <si>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</si>
  <si>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</si>
  <si>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</si>
  <si>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</si>
  <si>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</si>
  <si>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</si>
  <si>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</si>
  <si>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</si>
  <si>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</si>
  <si>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</si>
  <si>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</si>
  <si>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</si>
  <si>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</si>
  <si>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</si>
  <si>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</si>
  <si>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</si>
  <si>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</si>
  <si>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</si>
  <si>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</si>
  <si>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</si>
  <si>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</si>
  <si>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</si>
  <si>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</si>
  <si>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</si>
  <si>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</si>
  <si>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</si>
  <si>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</si>
  <si>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</si>
  <si>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</si>
  <si>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</si>
  <si>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</si>
  <si>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</si>
  <si>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</si>
  <si>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</si>
  <si>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</si>
  <si>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</si>
  <si>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</si>
  <si>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</si>
  <si>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</si>
  <si>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</si>
  <si>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</si>
  <si>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</si>
  <si>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</si>
  <si>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</si>
  <si>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</si>
  <si>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</si>
  <si>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</si>
  <si>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</si>
  <si>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</si>
  <si>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</si>
  <si>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</si>
  <si>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</si>
  <si>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</si>
  <si>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</si>
  <si>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</si>
  <si>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</si>
  <si>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</si>
  <si>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</si>
  <si>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</si>
  <si>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</si>
  <si>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</si>
  <si>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</si>
  <si>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</si>
  <si>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</si>
  <si>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</si>
  <si>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</si>
  <si>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</si>
  <si>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</si>
  <si>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</si>
  <si>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</si>
  <si>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</si>
  <si>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</si>
  <si>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</si>
  <si>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</si>
  <si>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</si>
  <si>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</si>
  <si>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</si>
  <si>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</si>
  <si>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</si>
  <si>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</si>
  <si>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</si>
  <si>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</si>
  <si>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</si>
  <si>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</si>
  <si>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</si>
  <si>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</si>
  <si>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</si>
  <si>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</si>
  <si>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</si>
  <si>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</si>
  <si>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</si>
  <si>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</si>
  <si>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</si>
  <si>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</si>
  <si>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</si>
  <si>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</si>
  <si>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</si>
  <si>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</si>
  <si>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</si>
  <si>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</si>
  <si>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</si>
  <si>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</si>
  <si>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</si>
  <si>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</si>
  <si>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</si>
  <si>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</si>
  <si>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</si>
  <si>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</si>
  <si>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</si>
  <si>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</si>
  <si>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</si>
  <si>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</si>
  <si>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</si>
  <si>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</si>
  <si>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</si>
  <si>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</si>
  <si>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</si>
  <si>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</si>
  <si>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</si>
  <si>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</si>
  <si>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</si>
  <si>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</si>
  <si>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</si>
  <si>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</si>
  <si>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</si>
  <si>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</si>
  <si>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</si>
  <si>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</si>
  <si>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</si>
  <si>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</si>
  <si>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</si>
  <si>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</si>
  <si>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</si>
  <si>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</si>
  <si>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</si>
  <si>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</si>
  <si>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</si>
  <si>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</si>
  <si>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</si>
  <si>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</si>
  <si>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</si>
  <si>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</si>
  <si>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</si>
  <si>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</si>
  <si>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</si>
  <si>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</si>
  <si>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</si>
  <si>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</si>
  <si>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</si>
  <si>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</si>
  <si>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</si>
  <si>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</si>
  <si>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</si>
  <si>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</si>
  <si>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</si>
  <si>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</si>
  <si>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</si>
  <si>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</si>
  <si>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</si>
  <si>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</si>
  <si>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</si>
  <si>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</si>
  <si>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</si>
  <si>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</si>
  <si>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</si>
  <si>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</si>
  <si>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</si>
  <si>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</si>
  <si>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</si>
  <si>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</si>
  <si>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</si>
  <si>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</si>
  <si>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</si>
  <si>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</si>
  <si>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</si>
  <si>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</si>
  <si>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</si>
  <si>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</si>
  <si>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</si>
  <si>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</si>
  <si>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</si>
  <si>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</si>
  <si>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</si>
  <si>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</si>
  <si>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</si>
  <si>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</si>
  <si>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</si>
  <si>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</si>
  <si>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</si>
  <si>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</si>
  <si>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</si>
  <si>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</si>
  <si>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</si>
  <si>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</si>
  <si>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</si>
  <si>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</si>
  <si>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</si>
  <si>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</si>
  <si>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</si>
  <si>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</si>
  <si>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</si>
  <si>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</si>
  <si>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</si>
  <si>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</si>
  <si>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becx1970</t>
  </si>
  <si>
    <t>taniadalts</t>
  </si>
  <si>
    <t>serendipity2150</t>
  </si>
  <si>
    <t>dharvey</t>
  </si>
  <si>
    <t>loteight</t>
  </si>
  <si>
    <t>storm_strang</t>
  </si>
  <si>
    <t>travelcorkscrew</t>
  </si>
  <si>
    <t>icaitlincherry</t>
  </si>
  <si>
    <t>napierinframe</t>
  </si>
  <si>
    <t>zuroo</t>
  </si>
  <si>
    <t>sampotter10</t>
  </si>
  <si>
    <t>capovillaliz</t>
  </si>
  <si>
    <t>kirstenmakes</t>
  </si>
  <si>
    <t>lewisedinburgh</t>
  </si>
  <si>
    <t>alileonardmc</t>
  </si>
  <si>
    <t>terisasiagatonu</t>
  </si>
  <si>
    <t>lfcwellington</t>
  </si>
  <si>
    <t>kloppgoff</t>
  </si>
  <si>
    <t>ori_tui</t>
  </si>
  <si>
    <t>becks_nz</t>
  </si>
  <si>
    <t>frostygames203</t>
  </si>
  <si>
    <t>bucknakednz</t>
  </si>
  <si>
    <t>tteaghann</t>
  </si>
  <si>
    <t>vmalolo</t>
  </si>
  <si>
    <t>montgomerynz</t>
  </si>
  <si>
    <t>aumuaa</t>
  </si>
  <si>
    <t>ikubuabola</t>
  </si>
  <si>
    <t>rach230280</t>
  </si>
  <si>
    <t>whittakersnz</t>
  </si>
  <si>
    <t>aliwonderlandz</t>
  </si>
  <si>
    <t>mrsnickipea</t>
  </si>
  <si>
    <t>kiwinoz</t>
  </si>
  <si>
    <t>philipmccall1</t>
  </si>
  <si>
    <t>louiseberyllium</t>
  </si>
  <si>
    <t>damianrabbitt</t>
  </si>
  <si>
    <t>danziffer</t>
  </si>
  <si>
    <t>thenzstory</t>
  </si>
  <si>
    <t>becs355</t>
  </si>
  <si>
    <t>alrightraveller</t>
  </si>
  <si>
    <t>hirendpatel</t>
  </si>
  <si>
    <t>midgeure1</t>
  </si>
  <si>
    <t>indiaelectricco</t>
  </si>
  <si>
    <t>isagenix</t>
  </si>
  <si>
    <t>isagenixanz</t>
  </si>
  <si>
    <t>aerosouthafrica</t>
  </si>
  <si>
    <t>barone_sa</t>
  </si>
  <si>
    <t>darenbergwine</t>
  </si>
  <si>
    <t>_lordderpington</t>
  </si>
  <si>
    <t>ladbible</t>
  </si>
  <si>
    <t>fourkingswelly</t>
  </si>
  <si>
    <t>cracktfu</t>
  </si>
  <si>
    <t>spc_cps</t>
  </si>
  <si>
    <t>phil500</t>
  </si>
  <si>
    <t>offmenuofficial</t>
  </si>
  <si>
    <t>edgamblecomedy</t>
  </si>
  <si>
    <t>jamesacaster</t>
  </si>
  <si>
    <t>checkpointrnz</t>
  </si>
  <si>
    <t>Mentions</t>
  </si>
  <si>
    <t>Replies to</t>
  </si>
  <si>
    <t>@serendipity2150 @indiaelectricco @midgeure1 @WhittakersNZ Sante bars drawn - a duel at sunset! _xD83D__xDE02__xD83D__xDE02__xD83D__xDE02_</t>
  </si>
  <si>
    <t>@serendipity2150 @becx1970 @indiaelectricco @midgeure1 @WhittakersNZ Ness you just need a few of these! Bound to please _xD83D__xDC4C__xD83E__xDD23_ https://t.co/UF1B9v19ug</t>
  </si>
  <si>
    <t>@becx1970 @indiaelectricco @midgeure1 @WhittakersNZ You're on! Caramello Koalas &amp;amp; Haighs peppermint frogs locked &amp;amp; loaded ;) :D</t>
  </si>
  <si>
    <t>@taniadalts @becx1970 @indiaelectricco @midgeure1 @WhittakersNZ Yummy! Will stock up for me &amp;amp; the boys when I'm over for the Melbourne show :)</t>
  </si>
  <si>
    <t>My #isaleanshake #whitakers edition @isagenixanz @isagenix whittakersnz isa_health_ https://t.co/1bRWC97ki2</t>
  </si>
  <si>
    <t>This 4th of July chocolate mousse contained lots of goodness, including 3 ingredients loved by my late father-in-law. @whittakersnz chocolate (Don would have preferred Dark, but I’m more a Dairymilk girl), Lot Eight olive oil and Armagnac. It went down a treat. #4thofjuly https://t.co/DtqvLZDTBa</t>
  </si>
  <si>
    <t>@TravelCorkscrew @darenbergwine @WhittakersNZ @AeroSouthAfrica is #WorldChocolateDay</t>
  </si>
  <si>
    <t>@TravelCorkscrew @darenbergwine @WhittakersNZ @BarOne_SA is #WorldChocolateDay</t>
  </si>
  <si>
    <t>@darenbergwine The Olive Grove Chardonnay &amp;amp; @WhittakersNZ Dark Salted Caramel #chocolate https://t.co/YvKLHv42my #WorldChocolateDay #ChocolateDay</t>
  </si>
  <si>
    <t>@NapierinFrame @_LordDerpington @WhittakersNZ https://t.co/Ajv9AY9xdD</t>
  </si>
  <si>
    <t>@_LordDerpington @WhittakersNZ @ICaitlinCherry?!</t>
  </si>
  <si>
    <t>@ICaitlinCherry @_LordDerpington @WhittakersNZ Mother knows best! https://t.co/m1SRmJ4Z5Y</t>
  </si>
  <si>
    <t>It's World Chocolate Day! 
Time to @WhittakersNZ up! _xD83D__xDE0B__xD83D__xDE0D__xD83D__xDE18_ https://t.co/twPV6RY2ka</t>
  </si>
  <si>
    <t>@WhittakersNZ _xD83D__xDCAA__xD83D__xDCAA__xD83D__xDCAA_ https://t.co/zgMFC2jeto</t>
  </si>
  <si>
    <t>@ladbible @WhittakersNZ hands down. Conversation over</t>
  </si>
  <si>
    <t>@WhittakersNZ @MrsNickiPea sounds delicious, I didn't actually see that flavour on the shelves. Ho hum! all flavours are so delicious!!</t>
  </si>
  <si>
    <t>@LewisEdinburgh Since living in New Zealand, I got hooked on @WhittakersNZ fruit and nut milk chocolate. _xD83E__xDD24_</t>
  </si>
  <si>
    <t>RT @KirstenMakes: @LewisEdinburgh Since living in New Zealand, I got hooked on @WhittakersNZ fruit and nut milk chocolate. _xD83E__xDD24_</t>
  </si>
  <si>
    <t>How #Tuesday night looked ... except the #wine &amp;amp; whittakersnz was a gift for neighbour _xD83D__xDC4D__xD83C__xDFFC__xD83D__xDE02__xD83D__xDE0E_#pie #steakandmushroom https://t.co/baYPKoMjEX</t>
  </si>
  <si>
    <t>@ori_tui @WhittakersNZ ....DM me your address..</t>
  </si>
  <si>
    <t>Thanks to @WhittakersNZ the teams who come 1st, 2nd and 3rd in tonight’s Quiz @FourKingsWelly will be able to enjoy some chocolate as part of their prize _xD83C__xDF6B__xD83D__xDE0D_ https://t.co/24DVLebTMO</t>
  </si>
  <si>
    <t>RT @LFCWellington: Thanks to @WhittakersNZ the teams who come 1st, 2nd and 3rd in tonight’s Quiz @FourKingsWelly will be able to enjoy some…</t>
  </si>
  <si>
    <t>The saddest sight. Me at the tail end of my @WhittakersNZ Almond Gold stash. I won’t be going to NZ or AUS  again til like February. I don’t know what I’m going to do...or what I’m capable of doing during my withdrawal. Tell my mother I love her. #almondgold https://t.co/nnP5AwrxHB</t>
  </si>
  <si>
    <t>RT @ori_tui: The saddest sight. Me at the tail end of my @WhittakersNZ Almond Gold stash. I won’t be going to NZ or AUS  again til like Feb…</t>
  </si>
  <si>
    <t>If you've never had @WhittakersNZ creamy milk chocolate, you haven't lived. https://t.co/uw4uyisFLg</t>
  </si>
  <si>
    <t>RT @FrostyGames203: If you've never had @WhittakersNZ creamy milk chocolate, you haven't lived. https://t.co/uw4uyisFLg</t>
  </si>
  <si>
    <t>@cracktfu @WhittakersNZ FACTS</t>
  </si>
  <si>
    <t>RT @montgomerynz: Such a diverse and interesting group of attendees!  Much fun keeping the lively conversations to time with my co-chairs T…</t>
  </si>
  <si>
    <t>Such a diverse and interesting group of attendees!  Much fun keeping the lively conversations to time with my co-chairs Temaleti Manakovi Pahulu from #Tonga and @AumuaA from @spc_cps with help from @WhittakersNZ chocolate encouragement! https://t.co/68q0HSpcFU</t>
  </si>
  <si>
    <t>@montgomerynz @spc_cps @WhittakersNZ Whittaker’s chocolate such an important incentive to good consultation thanks @montgomerynz for the supply !</t>
  </si>
  <si>
    <t>"Chocolate doesn't judge you"
Recipes from whittakersnz
Creamly Carmel Afghans
Hazelnut Chocolate &amp;amp; Apricot slice 
photography #canon750d #canonnz #canonglobal #canonphotographers #dslr #chocolate… https://t.co/HJNXm25PvB</t>
  </si>
  <si>
    <t>@WhittakersNZ recipes on point!!! https://t.co/lsQzosrOGK</t>
  </si>
  <si>
    <t>@WhittakersNZ Thank you. Ive already had 2 co-workers ask for the recipes ❤_xD83E__xDD70_</t>
  </si>
  <si>
    <t>@Rach230280 They look delicious Rachael! _xD83D__xDE0D_</t>
  </si>
  <si>
    <t>@phil500 My all time favourite chocolate is the Hazelnut or Almond block made by @WhittakersNZ - it's the best! _xD83E__xDD70_</t>
  </si>
  <si>
    <t>@aliwonderlandz @phil500 Great choices Alina _xD83D__xDE0D_</t>
  </si>
  <si>
    <t>I just found out @WhittakersNZ quietly discontinued my favourite flavour, apricot and cardamom. I'm assuming from the lack of national outrage in NZ it's because I was the only one who liked it _xD83D__xDE25_</t>
  </si>
  <si>
    <t>@MrsNickiPea Hi Nicki, yes we unfortunately had to stop making that flavour due to lack of demand. We hope you find another favourite from our delicious range _xD83D__xDE0A_</t>
  </si>
  <si>
    <t>So excited to find @WhittakersNZ destination Australia. What a wonderful exterior wrapper! https://t.co/tj84Kcejei</t>
  </si>
  <si>
    <t>@KiwinOz Thanks Dave! We hope you love it _xD83D__xDE0D_</t>
  </si>
  <si>
    <t>@WhittakersNZ why oh why has no one made a Peanut Butter Jelly Chocolate. I had my first PB &amp;amp; J sandwich today, and now I’m hooked. 
Please fix.</t>
  </si>
  <si>
    <t>@philipmccall1 Thanks for your awesome suggestion Philip! We'll pass it on to the team _xD83D__xDE0D_</t>
  </si>
  <si>
    <t>just opened a brand new bag of @WhittakersNZ minis and one of the bars has somehow malfunctioned in the factory - the packet wasn't sealed and half the bar is missing _xD83D__xDE22_ https://t.co/CCW9nvTAte</t>
  </si>
  <si>
    <t>@WhittakersNZ Awesome, thanks team! I did also put this same message through the "feedback" section on your website (however could not attach photos) should I still email to that email address?</t>
  </si>
  <si>
    <t>@louiseberyllium Hi Louise, oh not hat doesn't look right at all! Please contact our Quality Assurance team at feedback@whittakers.co.nz and we'll get this sorted for you _xD83D__xDE0A_</t>
  </si>
  <si>
    <t>@louiseberyllium Hi Louise, that would be great if you could attach them to your email _xD83D__xDE0A_</t>
  </si>
  <si>
    <t>@cracktfu Hi @cracktfu, thanks for your feedback! We'll be sure to pass it on to the team _xD83D__xDE0A_</t>
  </si>
  <si>
    <t>@danziffer Please do a story on @WhittakersNZ _xD83C__xDF6B_</t>
  </si>
  <si>
    <t>@DamianRabbitt @WhittakersNZ They demand thorough examination.</t>
  </si>
  <si>
    <t>#NewZealand's finest and beloved chocolate brand @WhittakersNZ is now a #FernMark licensee. Since 1896, Whittaker's devoted themselves to crafting the most delicious chocolate, with tasty and unique ingredients. #NZstoryteller
https://t.co/RvjCcV9vr7 https://t.co/hecVMTHzdZ</t>
  </si>
  <si>
    <t>RT @theNZstory: #NewZealand's finest and beloved chocolate brand @WhittakersNZ is now a #FernMark licensee. Since 1896, Whittaker's devoted…</t>
  </si>
  <si>
    <t>@JamesAcaster @EdGambleComedy @OffMenuOfficial love your podcast lads... I'm moving to NZ in September. I'll will send you over a variety of @WhittakersNZ in return for a cheeky shoutout on your next podcast _xD83D__xDE09_</t>
  </si>
  <si>
    <t>@CheckpointRNZ Snacks for #CWC19 final:
Corn chips &amp;amp; salsa followed by @WhittakersNZ dark almonds.</t>
  </si>
  <si>
    <t>https://www.instagram.com/p/Bzfa0uKAvFT/?igshid=1s21vrb075sbm</t>
  </si>
  <si>
    <t>https://travellingcorkscrew.com.au/blog/darenberg-the-olive-grove-chardonnay/</t>
  </si>
  <si>
    <t>https://twitter.com/MohamedShuraih/status/1147908349419089926</t>
  </si>
  <si>
    <t>https://www.instagram.com/p/Bzq2FTeJdlt/?igshid=afw8c4b7cxdf</t>
  </si>
  <si>
    <t>https://twitter.com/spc_live/status/1148088393416335361</t>
  </si>
  <si>
    <t>https://www.instagram.com/p/BzewtBHHMsS/?igshid=1lcruta5i27e2</t>
  </si>
  <si>
    <t>https://www.fernmark.nzstory.govt.nz/brands/100270</t>
  </si>
  <si>
    <t>instagram.com</t>
  </si>
  <si>
    <t>com.au</t>
  </si>
  <si>
    <t>twitter.com</t>
  </si>
  <si>
    <t>govt.nz</t>
  </si>
  <si>
    <t>isaleanshake whitakers</t>
  </si>
  <si>
    <t>4thofjuly</t>
  </si>
  <si>
    <t>worldchocolateday</t>
  </si>
  <si>
    <t>chocolate worldchocolateday chocolateday</t>
  </si>
  <si>
    <t>tuesday wine pie steakandmushroom</t>
  </si>
  <si>
    <t>almondgold</t>
  </si>
  <si>
    <t>tonga</t>
  </si>
  <si>
    <t>canon750d canonnz canonglobal canonphotographers dslr chocolate</t>
  </si>
  <si>
    <t>newzealand fernmark nzstoryteller</t>
  </si>
  <si>
    <t>newzealand fernmark</t>
  </si>
  <si>
    <t>cwc19</t>
  </si>
  <si>
    <t>https://pbs.twimg.com/media/D-mxrV5U8AAwVjw.jpg</t>
  </si>
  <si>
    <t>https://pbs.twimg.com/media/D-waxFcU0AA7G90.jpg</t>
  </si>
  <si>
    <t>https://pbs.twimg.com/tweet_video_thumb/D-2JWkRUIAABFgL.jpg</t>
  </si>
  <si>
    <t>https://pbs.twimg.com/tweet_video_thumb/D-2b7RWUIAU71_R.jpg</t>
  </si>
  <si>
    <t>https://pbs.twimg.com/media/D-19GF2VUAA574W.jpg</t>
  </si>
  <si>
    <t>https://pbs.twimg.com/media/D_Fg9yWUwAEONqH.jpg</t>
  </si>
  <si>
    <t>https://pbs.twimg.com/media/D-_0FYoUIAA84qO.jpg</t>
  </si>
  <si>
    <t>https://pbs.twimg.com/tweet_video_thumb/D_EHIckXUAAkWNf.jpg</t>
  </si>
  <si>
    <t>https://pbs.twimg.com/media/D-mmmQ5VUAEXXH0.jpg</t>
  </si>
  <si>
    <t>https://pbs.twimg.com/media/D-sxsYkU8AAHiVe.jpg</t>
  </si>
  <si>
    <t>https://pbs.twimg.com/media/D_EM9zPUwAAM6DC.jpg</t>
  </si>
  <si>
    <t>https://pbs.twimg.com/media/D_Oif-AUYAAwjT7.png</t>
  </si>
  <si>
    <t>http://pbs.twimg.com/profile_images/1056949835335524352/O5NTFIF__normal.jpg</t>
  </si>
  <si>
    <t>http://pbs.twimg.com/profile_images/1145698191335018498/cNfoWJO5_normal.png</t>
  </si>
  <si>
    <t>http://pbs.twimg.com/profile_images/966149005745860608/uKVpLquu_normal.jpg</t>
  </si>
  <si>
    <t>http://pbs.twimg.com/profile_images/1147211994019368963/beTlr6Ol_normal.jpg</t>
  </si>
  <si>
    <t>http://pbs.twimg.com/profile_images/995821495753498625/sB8rrEEb_normal.jpg</t>
  </si>
  <si>
    <t>http://pbs.twimg.com/profile_images/1114002710712307712/tP1PI5j__normal.jpg</t>
  </si>
  <si>
    <t>http://pbs.twimg.com/profile_images/1114402612307156992/SvzqOlfI_normal.jpg</t>
  </si>
  <si>
    <t>http://pbs.twimg.com/profile_images/728338336553832448/9pGDHmTP_normal.jpg</t>
  </si>
  <si>
    <t>http://pbs.twimg.com/profile_images/378800000418087729/d054703ef29629d26b9540591b76f320_normal.jpeg</t>
  </si>
  <si>
    <t>http://pbs.twimg.com/profile_images/1148090002766647297/jCFT5zzj_normal.png</t>
  </si>
  <si>
    <t>http://pbs.twimg.com/profile_images/951030634000125952/YJfqWkRk_normal.jpg</t>
  </si>
  <si>
    <t>http://pbs.twimg.com/profile_images/845243524631031808/4XzgUMPo_normal.jpg</t>
  </si>
  <si>
    <t>http://pbs.twimg.com/profile_images/1031666242975723520/x8zKbwIC_normal.jpg</t>
  </si>
  <si>
    <t>http://pbs.twimg.com/profile_images/1113360898985385985/qrVa4iFa_normal.jpg</t>
  </si>
  <si>
    <t>http://pbs.twimg.com/profile_images/839387491308220416/NqufX2U3_normal.jpg</t>
  </si>
  <si>
    <t>http://pbs.twimg.com/profile_images/1149608399060926464/p5nDDpQ5_normal.jpg</t>
  </si>
  <si>
    <t>http://pbs.twimg.com/profile_images/973320995330187264/gfseiiiC_normal.jpg</t>
  </si>
  <si>
    <t>http://pbs.twimg.com/profile_images/2335425090/image_normal.jpg</t>
  </si>
  <si>
    <t>http://pbs.twimg.com/profile_images/1008999918432763904/TATpVIFY_normal.jpg</t>
  </si>
  <si>
    <t>http://pbs.twimg.com/profile_images/745744105506897922/wZCkqGeD_normal.jpg</t>
  </si>
  <si>
    <t>http://pbs.twimg.com/profile_images/1128498539431022592/qiHKwnNh_normal.jpg</t>
  </si>
  <si>
    <t>http://pbs.twimg.com/profile_images/1127319078228467712/srLM4n5h_normal.png</t>
  </si>
  <si>
    <t>http://pbs.twimg.com/profile_images/960676751230697472/h-fuS-is_normal.jpg</t>
  </si>
  <si>
    <t>http://pbs.twimg.com/profile_images/378800000279055874/2940fd0bd1dd8bbb79fee19a68dc731a_normal.jpeg</t>
  </si>
  <si>
    <t>http://pbs.twimg.com/profile_images/754935005055361024/m_TgJKeL_normal.jpg</t>
  </si>
  <si>
    <t>http://pbs.twimg.com/profile_images/1142675380270030848/4gP0W5VH_normal.jpg</t>
  </si>
  <si>
    <t>http://pbs.twimg.com/profile_images/1065831304418082816/8g4T6U9o_normal.jpg</t>
  </si>
  <si>
    <t>http://pbs.twimg.com/profile_images/1139000011683844096/h8-0r3ra_normal.jpg</t>
  </si>
  <si>
    <t>http://pbs.twimg.com/profile_images/1131835580289957888/HS5rscUY_normal.jpg</t>
  </si>
  <si>
    <t>http://pbs.twimg.com/profile_images/1091726189218082816/3jgMuF4x_normal.jpg</t>
  </si>
  <si>
    <t>http://pbs.twimg.com/profile_images/1040870127883833345/P6cfgC1i_normal.jpg</t>
  </si>
  <si>
    <t>https://twitter.com/#!/becx1970/status/1146571482828402689</t>
  </si>
  <si>
    <t>https://twitter.com/#!/taniadalts/status/1146642944658509825</t>
  </si>
  <si>
    <t>https://twitter.com/#!/serendipity2150/status/1146597455946870784</t>
  </si>
  <si>
    <t>https://twitter.com/#!/serendipity2150/status/1146648716075388928</t>
  </si>
  <si>
    <t>https://twitter.com/#!/dharvey/status/1146724255809363968</t>
  </si>
  <si>
    <t>https://twitter.com/#!/loteight/status/1147321453064232960</t>
  </si>
  <si>
    <t>https://twitter.com/#!/storm_strang/status/1147662730519875584</t>
  </si>
  <si>
    <t>https://twitter.com/#!/storm_strang/status/1147662775067582464</t>
  </si>
  <si>
    <t>https://twitter.com/#!/travelcorkscrew/status/1147651026339524608</t>
  </si>
  <si>
    <t>https://twitter.com/#!/icaitlincherry/status/1147724509991985153</t>
  </si>
  <si>
    <t>https://twitter.com/#!/napierinframe/status/1147723011132284928</t>
  </si>
  <si>
    <t>https://twitter.com/#!/napierinframe/status/1147744933874290693</t>
  </si>
  <si>
    <t>https://twitter.com/#!/napierinframe/status/1147711036872507392</t>
  </si>
  <si>
    <t>https://twitter.com/#!/zuroo/status/1147912482767245312</t>
  </si>
  <si>
    <t>https://twitter.com/#!/sampotter10/status/1148031971051753472</t>
  </si>
  <si>
    <t>https://twitter.com/#!/capovillaliz/status/1148120696586792960</t>
  </si>
  <si>
    <t>https://twitter.com/#!/kirstenmakes/status/1147871156696801280</t>
  </si>
  <si>
    <t>https://twitter.com/#!/lewisedinburgh/status/1148221455194382338</t>
  </si>
  <si>
    <t>https://twitter.com/#!/alileonardmc/status/1148330454690533377</t>
  </si>
  <si>
    <t>https://twitter.com/#!/terisasiagatonu/status/1148406918613876736</t>
  </si>
  <si>
    <t>https://twitter.com/#!/lfcwellington/status/1148806001119748096</t>
  </si>
  <si>
    <t>https://twitter.com/#!/kloppgoff/status/1148810577352916992</t>
  </si>
  <si>
    <t>https://twitter.com/#!/ori_tui/status/1148404817796030464</t>
  </si>
  <si>
    <t>https://twitter.com/#!/becks_nz/status/1148873499760443393</t>
  </si>
  <si>
    <t>https://twitter.com/#!/frostygames203/status/1148707227966070789</t>
  </si>
  <si>
    <t>https://twitter.com/#!/bucknakednz/status/1148916034260176896</t>
  </si>
  <si>
    <t>https://twitter.com/#!/tteaghann/status/1148919198136975363</t>
  </si>
  <si>
    <t>https://twitter.com/#!/vmalolo/status/1149058893474983936</t>
  </si>
  <si>
    <t>https://twitter.com/#!/montgomerynz/status/1148757275147849728</t>
  </si>
  <si>
    <t>https://twitter.com/#!/aumuaa/status/1149084586636271617</t>
  </si>
  <si>
    <t>https://twitter.com/#!/aumuaa/status/1148884529798500354</t>
  </si>
  <si>
    <t>https://twitter.com/#!/ikubuabola/status/1149111689410859009</t>
  </si>
  <si>
    <t>https://twitter.com/#!/rach230280/status/1146629754361171969</t>
  </si>
  <si>
    <t>https://twitter.com/#!/rach230280/status/1146630786793103362</t>
  </si>
  <si>
    <t>https://twitter.com/#!/rach230280/status/1147031558848516097</t>
  </si>
  <si>
    <t>https://twitter.com/#!/whittakersnz/status/1146873695748550656</t>
  </si>
  <si>
    <t>https://twitter.com/#!/aliwonderlandz/status/1147995133746352128</t>
  </si>
  <si>
    <t>https://twitter.com/#!/whittakersnz/status/1148026387942400000</t>
  </si>
  <si>
    <t>https://twitter.com/#!/mrsnickipea/status/1147083967767576576</t>
  </si>
  <si>
    <t>https://twitter.com/#!/whittakersnz/status/1148026826544910336</t>
  </si>
  <si>
    <t>https://twitter.com/#!/kiwinoz/status/1147065205676900353</t>
  </si>
  <si>
    <t>https://twitter.com/#!/whittakersnz/status/1148026895843221504</t>
  </si>
  <si>
    <t>https://twitter.com/#!/philipmccall1/status/1147033948121206784</t>
  </si>
  <si>
    <t>https://twitter.com/#!/whittakersnz/status/1148027057269379072</t>
  </si>
  <si>
    <t>https://twitter.com/#!/louiseberyllium/status/1148713670152560642</t>
  </si>
  <si>
    <t>https://twitter.com/#!/louiseberyllium/status/1148718045977706496</t>
  </si>
  <si>
    <t>https://twitter.com/#!/whittakersnz/status/1148714653779804160</t>
  </si>
  <si>
    <t>https://twitter.com/#!/whittakersnz/status/1148718652327256064</t>
  </si>
  <si>
    <t>https://twitter.com/#!/whittakersnz/status/1149220945472577536</t>
  </si>
  <si>
    <t>https://twitter.com/#!/damianrabbitt/status/1149301050957897728</t>
  </si>
  <si>
    <t>https://twitter.com/#!/danziffer/status/1149310115771637760</t>
  </si>
  <si>
    <t>https://twitter.com/#!/thenzstory/status/1149441073833320448</t>
  </si>
  <si>
    <t>https://twitter.com/#!/becs355/status/1149441187587080192</t>
  </si>
  <si>
    <t>https://twitter.com/#!/alrightraveller/status/1149472738303594497</t>
  </si>
  <si>
    <t>https://twitter.com/#!/hirendpatel/status/1149550745131163648</t>
  </si>
  <si>
    <t>1146571482828402689</t>
  </si>
  <si>
    <t>1146642944658509825</t>
  </si>
  <si>
    <t>1146597455946870784</t>
  </si>
  <si>
    <t>1146648716075388928</t>
  </si>
  <si>
    <t>1146724255809363968</t>
  </si>
  <si>
    <t>1147321453064232960</t>
  </si>
  <si>
    <t>1147662730519875584</t>
  </si>
  <si>
    <t>1147662775067582464</t>
  </si>
  <si>
    <t>1147651026339524608</t>
  </si>
  <si>
    <t>1147724509991985153</t>
  </si>
  <si>
    <t>1147723011132284928</t>
  </si>
  <si>
    <t>1147744933874290693</t>
  </si>
  <si>
    <t>1147711036872507392</t>
  </si>
  <si>
    <t>1147912482767245312</t>
  </si>
  <si>
    <t>1148031971051753472</t>
  </si>
  <si>
    <t>1148120696586792960</t>
  </si>
  <si>
    <t>1147871156696801280</t>
  </si>
  <si>
    <t>1148221455194382338</t>
  </si>
  <si>
    <t>1148330454690533377</t>
  </si>
  <si>
    <t>1148406918613876736</t>
  </si>
  <si>
    <t>1148806001119748096</t>
  </si>
  <si>
    <t>1148810577352916992</t>
  </si>
  <si>
    <t>1148404817796030464</t>
  </si>
  <si>
    <t>1148873499760443393</t>
  </si>
  <si>
    <t>1148707227966070789</t>
  </si>
  <si>
    <t>1148916034260176896</t>
  </si>
  <si>
    <t>1148919198136975363</t>
  </si>
  <si>
    <t>1149058893474983936</t>
  </si>
  <si>
    <t>1148757275147849728</t>
  </si>
  <si>
    <t>1149084586636271617</t>
  </si>
  <si>
    <t>1148884529798500354</t>
  </si>
  <si>
    <t>1149111689410859009</t>
  </si>
  <si>
    <t>1146629754361171969</t>
  </si>
  <si>
    <t>1146630786793103362</t>
  </si>
  <si>
    <t>1147031558848516097</t>
  </si>
  <si>
    <t>1146873695748550656</t>
  </si>
  <si>
    <t>1147995133746352128</t>
  </si>
  <si>
    <t>1148026387942400000</t>
  </si>
  <si>
    <t>1147083967767576576</t>
  </si>
  <si>
    <t>1148026826544910336</t>
  </si>
  <si>
    <t>1147065205676900353</t>
  </si>
  <si>
    <t>1148026895843221504</t>
  </si>
  <si>
    <t>1147033948121206784</t>
  </si>
  <si>
    <t>1148027057269379072</t>
  </si>
  <si>
    <t>1148713670152560642</t>
  </si>
  <si>
    <t>1148718045977706496</t>
  </si>
  <si>
    <t>1148714653779804160</t>
  </si>
  <si>
    <t>1148718652327256064</t>
  </si>
  <si>
    <t>1149220945472577536</t>
  </si>
  <si>
    <t>1149301050957897728</t>
  </si>
  <si>
    <t>1149310115771637760</t>
  </si>
  <si>
    <t>1149441073833320448</t>
  </si>
  <si>
    <t>1149441187587080192</t>
  </si>
  <si>
    <t>1149472738303594497</t>
  </si>
  <si>
    <t>1149550745131163648</t>
  </si>
  <si>
    <t>1146386259176091649</t>
  </si>
  <si>
    <t>1147712586617503744</t>
  </si>
  <si>
    <t>1147845258170044416</t>
  </si>
  <si>
    <t>1147869627638136839</t>
  </si>
  <si>
    <t>1148912855959236609</t>
  </si>
  <si>
    <t>1147830564227096576</t>
  </si>
  <si>
    <t>1149299821074771968</t>
  </si>
  <si>
    <t>1145684153716789248</t>
  </si>
  <si>
    <t>2578141322</t>
  </si>
  <si>
    <t>396260687</t>
  </si>
  <si>
    <t/>
  </si>
  <si>
    <t>106896913</t>
  </si>
  <si>
    <t>76584098</t>
  </si>
  <si>
    <t>36767607</t>
  </si>
  <si>
    <t>818591626977112065</t>
  </si>
  <si>
    <t>154469819</t>
  </si>
  <si>
    <t>110625784</t>
  </si>
  <si>
    <t>331311644</t>
  </si>
  <si>
    <t>19701715</t>
  </si>
  <si>
    <t>112631912</t>
  </si>
  <si>
    <t>1926121650</t>
  </si>
  <si>
    <t>616718488</t>
  </si>
  <si>
    <t>150166098</t>
  </si>
  <si>
    <t>91673645</t>
  </si>
  <si>
    <t>4851753019</t>
  </si>
  <si>
    <t>33131218</t>
  </si>
  <si>
    <t>116259314</t>
  </si>
  <si>
    <t>1139161608</t>
  </si>
  <si>
    <t>334226653</t>
  </si>
  <si>
    <t>165681512</t>
  </si>
  <si>
    <t>2849469361</t>
  </si>
  <si>
    <t>259750572</t>
  </si>
  <si>
    <t>2191205012</t>
  </si>
  <si>
    <t>en</t>
  </si>
  <si>
    <t>und</t>
  </si>
  <si>
    <t>1147908349419089926</t>
  </si>
  <si>
    <t>1148088393416335361</t>
  </si>
  <si>
    <t>Twitter for Android</t>
  </si>
  <si>
    <t>Twitter for iPhone</t>
  </si>
  <si>
    <t>Twitter Web App</t>
  </si>
  <si>
    <t>Instagram</t>
  </si>
  <si>
    <t>Twitter Web Client</t>
  </si>
  <si>
    <t>174.161834,-37.292621 
175.550653,-37.292621 
175.550653,-35.898837 
174.161834,-35.898837</t>
  </si>
  <si>
    <t>140.961681976682,-39.1591895298437 
149.976679007421,-39.1591895298437 
149.976679007421,-33.9804255797424 
140.961681976682,-33.9804255797424</t>
  </si>
  <si>
    <t>158.1976318,-22.7116904 
172.0613861,-22.7116904 
172.0613861,-19.1038609 
158.1976318,-19.1038609</t>
  </si>
  <si>
    <t>152.668522848,-27.767440994 
153.31787024,-27.767440994 
153.31787024,-26.996844991 
152.668522848,-26.996844991</t>
  </si>
  <si>
    <t>New Zealand</t>
  </si>
  <si>
    <t>Australia</t>
  </si>
  <si>
    <t>New Caledonia</t>
  </si>
  <si>
    <t>NZ</t>
  </si>
  <si>
    <t>AU</t>
  </si>
  <si>
    <t>NC</t>
  </si>
  <si>
    <t>Auckland, New Zealand</t>
  </si>
  <si>
    <t>Victoria, Australia</t>
  </si>
  <si>
    <t>Brisbane, Queensland</t>
  </si>
  <si>
    <t>0022e3c837579650</t>
  </si>
  <si>
    <t>0ec0c4fcacbd0083</t>
  </si>
  <si>
    <t>2f4cc128bb4fb146</t>
  </si>
  <si>
    <t>004ec16c62325149</t>
  </si>
  <si>
    <t>Auckland</t>
  </si>
  <si>
    <t>Victoria</t>
  </si>
  <si>
    <t>Brisbane</t>
  </si>
  <si>
    <t>city</t>
  </si>
  <si>
    <t>admin</t>
  </si>
  <si>
    <t>country</t>
  </si>
  <si>
    <t>https://api.twitter.com/1.1/geo/id/0022e3c837579650.json</t>
  </si>
  <si>
    <t>https://api.twitter.com/1.1/geo/id/0ec0c4fcacbd0083.json</t>
  </si>
  <si>
    <t>https://api.twitter.com/1.1/geo/id/2f4cc128bb4fb146.json</t>
  </si>
  <si>
    <t>https://api.twitter.com/1.1/geo/id/004ec16c62325149.json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</si>
  <si>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</si>
  <si>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</si>
  <si>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</si>
  <si>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</si>
  <si>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</si>
  <si>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</si>
  <si>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</si>
  <si>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</si>
  <si>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</si>
  <si>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</si>
  <si>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</si>
  <si>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</si>
  <si>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</si>
  <si>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</si>
  <si>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</si>
  <si>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</si>
  <si>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</si>
  <si>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</si>
  <si>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</si>
  <si>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</si>
  <si>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</si>
  <si>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Rebecca Slight</t>
  </si>
  <si>
    <t>midge ure</t>
  </si>
  <si>
    <t>Tania Dalton</t>
  </si>
  <si>
    <t>NessaC</t>
  </si>
  <si>
    <t>India Electric Co.</t>
  </si>
  <si>
    <t>J.H Whittaker &amp; Sons</t>
  </si>
  <si>
    <t>David Harvey</t>
  </si>
  <si>
    <t>Isagenix®</t>
  </si>
  <si>
    <t>Isagenix® ANZ</t>
  </si>
  <si>
    <t>LOT EIGHT LIMITED</t>
  </si>
  <si>
    <t>Storm Strang</t>
  </si>
  <si>
    <t>Aero</t>
  </si>
  <si>
    <t>BARONE</t>
  </si>
  <si>
    <t>Travelling Corkscrew</t>
  </si>
  <si>
    <t>d'Arenberg</t>
  </si>
  <si>
    <t>Caitlin Cherry</t>
  </si>
  <si>
    <t>Lenny</t>
  </si>
  <si>
    <t>Andrew Frame</t>
  </si>
  <si>
    <t>Zuroo _xD83C__xDF88_</t>
  </si>
  <si>
    <t>Sam Potter</t>
  </si>
  <si>
    <t>LADbible</t>
  </si>
  <si>
    <t>Liz Capovilla</t>
  </si>
  <si>
    <t>Nicki Pea</t>
  </si>
  <si>
    <t>Kirsten Murray</t>
  </si>
  <si>
    <t>LEWIS</t>
  </si>
  <si>
    <t>Ali Leonard</t>
  </si>
  <si>
    <t>Terisa Siagatonu</t>
  </si>
  <si>
    <t>O.T.</t>
  </si>
  <si>
    <t>LFC Wellington</t>
  </si>
  <si>
    <t>Four Kings</t>
  </si>
  <si>
    <t>Andrew</t>
  </si>
  <si>
    <t>Rebecca Davidson</t>
  </si>
  <si>
    <t>Frosty Games</t>
  </si>
  <si>
    <t>Mark Wright</t>
  </si>
  <si>
    <t>t</t>
  </si>
  <si>
    <t>_xD83C__xDFA3_</t>
  </si>
  <si>
    <t>_xD83C__xDDF9__xD83C__xDDF4_ Villainous _xD83C__xDDF9__xD83C__xDDF4_</t>
  </si>
  <si>
    <t>Jeff Montgomery</t>
  </si>
  <si>
    <t>Pacific Community</t>
  </si>
  <si>
    <t>Audrey_Aumua</t>
  </si>
  <si>
    <t>Ilisapeci Kubuabola</t>
  </si>
  <si>
    <t>Rachael Thomson_xD83C__xDDF3__xD83C__xDDFF_</t>
  </si>
  <si>
    <t>Alina</t>
  </si>
  <si>
    <t>Philip Morris</t>
  </si>
  <si>
    <t>Dave Phipps</t>
  </si>
  <si>
    <t>Philip McCall</t>
  </si>
  <si>
    <t>louise beryl _xD83E__xDD8B_</t>
  </si>
  <si>
    <t>Damian Rabbitt</t>
  </si>
  <si>
    <t>Dan Ziffer</t>
  </si>
  <si>
    <t>New Zealand Story _xD83C__xDDF3__xD83C__xDDFF_</t>
  </si>
  <si>
    <t>Rebecca Smith</t>
  </si>
  <si>
    <t>Shane</t>
  </si>
  <si>
    <t>Off Menu with Ed Gamble and James Acaster</t>
  </si>
  <si>
    <t>Ed Gamble</t>
  </si>
  <si>
    <t>James Acaster Forever</t>
  </si>
  <si>
    <t>Hiren Patel</t>
  </si>
  <si>
    <t>Checkpoint</t>
  </si>
  <si>
    <t>I am Becx - this is me! Mum, wife, lab tech, crazy fangirl - not necessarily in that order! SpanDuranie - it's all about the bass and the brass!</t>
  </si>
  <si>
    <t>May music always feed your soul and keep your feet dancing_xD83E__xDD18__xD83D__xDC9C_</t>
  </si>
  <si>
    <t>In a world where you can be anything, be kind' _xD83D__xDC9C_
Animals, music, travel, dance, nature, history, social justice, friends &amp; family make my world go around ❤️</t>
  </si>
  <si>
    <t>Hello Chocolate Lovers. Welcome to the official, authorised, handcrafted Twitter page of Whittaker’s. Or as we often say - ‘Twhittaker’s’.</t>
  </si>
  <si>
    <t>Sports fan, follow technology trends, go dancing, old school music, friends company, making wealth/financial changes. Accessibility/inclusion matters.</t>
  </si>
  <si>
    <t>We empower people’s lives through physical and financial transformation. #Isagenix #IsaLife</t>
  </si>
  <si>
    <t>Changing lives globally with innovative products for health and wellness #IsagenixANZ</t>
  </si>
  <si>
    <t>Home of premium extra virgin &amp; cold pressed fragrant olive oils. Proudly Wellington. Runner up, NZ Food Awards, Artisan | Awarded, Pacific Woman in Biz  2016</t>
  </si>
  <si>
    <t>AERO Let Go. Now's the time to let go and have an #AeroMoment ! How do you let go?</t>
  </si>
  <si>
    <t>BAR ONE is a substantial snack made of malt, sugar and real thick Nestle chocolate. With its 25 hour energy, BAR ONE helps release the hero in everyone.</t>
  </si>
  <si>
    <t>#Wine Blogger • Over 15k blog views a month • WSET Level 3 • Lives in #Australia • Day job: @GrandCruDigital • Kiwi &amp; loves #nzwine</t>
  </si>
  <si>
    <t>Over 100 years of #McLarenVale history in every bottle, all so easy to spot with that famous red stripe.</t>
  </si>
  <si>
    <t>Director of Content, RNZ National, Journalist, Wellington south coaster.</t>
  </si>
  <si>
    <t>Wellingtonian, Potato lover, World class lazy person. Studying Building Science at VUW.</t>
  </si>
  <si>
    <t>Dad, Writer, Local Commentator, Cricketer, Office Worker, Bay_xD83D__xDC1D_Buzz Columnist, Occasional RNZ The Panel-ist, Hawke's Bay Champion. Born &amp; bred in Napier, NZ.</t>
  </si>
  <si>
    <t>Raiser of dragon-type small humans.
Lover of all music loud &amp; metal. 
Angrier here, nicer in person. _xD83D__xDE44_</t>
  </si>
  <si>
    <t>Southampton F.C. ⚽️ Hampshire _xD83C__xDFCF_ Northampton, Blues &amp; Warriors _xD83C__xDFC9_           Ain’t easy being geezy</t>
  </si>
  <si>
    <t>Redefining entertainment &amp; news! Follow LADbible now for the best viral videos, funny stories &amp; the latest news</t>
  </si>
  <si>
    <t>I sew, knit and like to make other crafty stuff, and you're more likely to find me on instagram</t>
  </si>
  <si>
    <t>Freelance art director, designer and copywriter. Full-time traveller. One half of The Tits and mentor @design_etc</t>
  </si>
  <si>
    <t>#LEWISjoy //
#Umbraco Gold Partners //
No1 SME Culture Leaders</t>
  </si>
  <si>
    <t>#RadioHost #newsreader #OriginalDancingWithStarsJudge #VoiceOver #Actor #Foodie #MC #Dancer #AnimalLover #TeArawa #personalaccount #singssortof #instagram</t>
  </si>
  <si>
    <t>Queer Samoan poet⎮educator⎮organizer ⎮ Member @TheDrawbridgeCo⎮ Co-Founder @TheRootSlam ⎮@kundimanforever Fellow⎮She/Her</t>
  </si>
  <si>
    <t>On Nov 30th, 2017, @mariahcarey waved at me.</t>
  </si>
  <si>
    <t>Official @LFC Supporters Club of Wellington, NZ. Based at Four Kings (@fourkingswelly) Corner Dixon &amp; Taranaki St, Wellington hello@lfcwellington.co.nz</t>
  </si>
  <si>
    <t>Four Kings, NZ's best sports bar! part of the HOFF HOSPITALITY GROUP. https://t.co/svc7djuIw9</t>
  </si>
  <si>
    <t>Sport, craft beer &amp; caffeine. Wgtn Phoenix, Hearts and #LFC fan (founder &amp; Chair of @LFCWellington) @AnfieldIndex Aus/NZ pod @CricIndex</t>
  </si>
  <si>
    <t>I'm stuck in a wine glass - please bring cheese</t>
  </si>
  <si>
    <t>YouTuber.</t>
  </si>
  <si>
    <t>this account is owned and managed my a parent</t>
  </si>
  <si>
    <t>goofy not stoopid</t>
  </si>
  <si>
    <t>Official Twitter Account of A Freelancing Yet Simple _xD83C__xDDF9__xD83C__xDDF4_ Island Boy #PerfectingBalance</t>
  </si>
  <si>
    <t>Registrar-General Birth, Deaths and Marriages. General Manager - Services and Access (Life Event, Passports and Identity Services), New Zealand. PNG consultant.</t>
  </si>
  <si>
    <t>Official account of the Pacific Community (SPC). Compte officiel de la Communauté du Pacifique (CPS).</t>
  </si>
  <si>
    <t>Pacific Community (SPC) Deputy Director General @spc_cps Directrice général adjointe Suva</t>
  </si>
  <si>
    <t>NCD Adviser - Monitoring, Surveillance and Evaluation
Pacific Communities, Suva, Fiji</t>
  </si>
  <si>
    <t>Half the world away</t>
  </si>
  <si>
    <t>Love art, photography and writing travel blogs. Opinions are my own. Blog: https://t.co/9hvw3VSEbR</t>
  </si>
  <si>
    <t>Animal Cruelty Loathing Guy Who Believes Animals Make Our Lives So Much Better #AnimalWelfare _xD83C__xDF31_</t>
  </si>
  <si>
    <t>International Business Development Officer</t>
  </si>
  <si>
    <t>24 | WGTN, NZ | she/her |
Host at @thedesignkids |
Designer at https://t.co/LezeuZ9vF7 |
Blogger at https://t.co/p24glSYxzW</t>
  </si>
  <si>
    <t>Love _xD83D__xDCFB_ (@abcmelbourne), family, cycling, travel, film, music, sport &amp; @OfficialBWFC. Views are mine</t>
  </si>
  <si>
    <t>Journalist @ABCnews ‘The Business', Author “A Wunch of Bankers” https://t.co/0HJzByaSFc; Former producer: Faine, Price, Vizard, Bolt. ziffer.daniel@abc.net.au</t>
  </si>
  <si>
    <t>Making New Zealand known for more good things.  Share your story using #NZStoryteller to be featured.</t>
  </si>
  <si>
    <t>Ko Purakau Aotearoa Te Mahi. Making New Zealand known for more good things.</t>
  </si>
  <si>
    <t>I'm Shane and i'm travelling the world without a filter</t>
  </si>
  <si>
    <t>Ed Gamble and James Acaster invite special guests into their magical restaurant to choose their dream menu. A @plosiveprods podcast.</t>
  </si>
  <si>
    <t>2019 Tour: https://t.co/jUCedGbZBZ. Podcast: @offmenuofficial. On @radiox with @matthewcrosby every Sunday 8-11am. Photo by @MrMattCrockett</t>
  </si>
  <si>
    <t>star baker</t>
  </si>
  <si>
    <t>Software. Cycling. Running. Photography. Films. TV.</t>
  </si>
  <si>
    <t>Checkpoint broadcasts every weekday @ 5pm on 101FM, on the RNZ website, Freeview ch 50 and Face TV, Sky ch 83. Manned by @Mich_Cooke. RTs not endorsements</t>
  </si>
  <si>
    <t>The land of live and real</t>
  </si>
  <si>
    <t>Elwood, Melbourne</t>
  </si>
  <si>
    <t>Porirua, New Zealand</t>
  </si>
  <si>
    <t>Auckland, Auckland</t>
  </si>
  <si>
    <t>Gilbert, AZ</t>
  </si>
  <si>
    <t>Australia and New Zealand</t>
  </si>
  <si>
    <t>Martinborough</t>
  </si>
  <si>
    <t>Roodepoort, South Africa</t>
  </si>
  <si>
    <t>South Africa</t>
  </si>
  <si>
    <t>McLaren Vale, South Australia</t>
  </si>
  <si>
    <t>Wellington, New Zealand</t>
  </si>
  <si>
    <t>Wellington City, New Zealand</t>
  </si>
  <si>
    <t>Napier, New Zealand</t>
  </si>
  <si>
    <t>Male', Maldives</t>
  </si>
  <si>
    <t>Melbourne, Australia</t>
  </si>
  <si>
    <t>Taipei City, Taiwan</t>
  </si>
  <si>
    <t>Edinburgh, Scotland</t>
  </si>
  <si>
    <t>The Bay⎮Oceania⎮Diaspora</t>
  </si>
  <si>
    <t>California, USA</t>
  </si>
  <si>
    <t>Four Kings, Wellington</t>
  </si>
  <si>
    <t>Dixon St Wellington</t>
  </si>
  <si>
    <t>Frost Nation</t>
  </si>
  <si>
    <t>KINGDOM OF TONGA</t>
  </si>
  <si>
    <t>26 countries &amp; territories</t>
  </si>
  <si>
    <t>Suva, Fiji</t>
  </si>
  <si>
    <t>Fiji</t>
  </si>
  <si>
    <t>Auckland New Zealand</t>
  </si>
  <si>
    <t>Auckland City, New Zealand</t>
  </si>
  <si>
    <t xml:space="preserve">London </t>
  </si>
  <si>
    <t>Brisbane, Australia</t>
  </si>
  <si>
    <t>Auckland Central, Auckland</t>
  </si>
  <si>
    <t>Between Freo and Melbourne</t>
  </si>
  <si>
    <t>Perth, Western Australia</t>
  </si>
  <si>
    <t>London, England</t>
  </si>
  <si>
    <t>London</t>
  </si>
  <si>
    <t>Here for you</t>
  </si>
  <si>
    <t>Christchurch, New Zealand</t>
  </si>
  <si>
    <t>https://t.co/jr4i3j11qy</t>
  </si>
  <si>
    <t>https://t.co/L0Eb62LIXM</t>
  </si>
  <si>
    <t>https://t.co/BzNlxmhGzG</t>
  </si>
  <si>
    <t>https://t.co/M0Uqp9keFf</t>
  </si>
  <si>
    <t>https://t.co/ixsf3oeV8E</t>
  </si>
  <si>
    <t>http://t.co/O1qjvcsyRy</t>
  </si>
  <si>
    <t>https://t.co/xPJKA2v0l9</t>
  </si>
  <si>
    <t>https://t.co/qLLAcswKCA</t>
  </si>
  <si>
    <t>http://t.co/Qdc8TZgvu1</t>
  </si>
  <si>
    <t>https://t.co/BKZRG2R9Wf</t>
  </si>
  <si>
    <t>https://t.co/tgMo3fe7k1</t>
  </si>
  <si>
    <t>https://t.co/iZsiO1pVue</t>
  </si>
  <si>
    <t>https://t.co/hr7R6eNrmf</t>
  </si>
  <si>
    <t>https://t.co/G5w88s0lR2</t>
  </si>
  <si>
    <t>https://t.co/xptX5SSU5W</t>
  </si>
  <si>
    <t>http://t.co/wZyqtHxkTc</t>
  </si>
  <si>
    <t>https://t.co/XjVWcVLkoD</t>
  </si>
  <si>
    <t>https://t.co/zJFZZcfSU1</t>
  </si>
  <si>
    <t>https://t.co/jd7mMgxcsL</t>
  </si>
  <si>
    <t>https://t.co/8pZlW2O29B</t>
  </si>
  <si>
    <t>https://t.co/YL1JKx85aT</t>
  </si>
  <si>
    <t>http://t.co/tXSRW9ujpM</t>
  </si>
  <si>
    <t>https://t.co/gRwKczwrhI</t>
  </si>
  <si>
    <t>https://t.co/MJvyPU4b1R</t>
  </si>
  <si>
    <t>https://t.co/afhb7D4Nhr</t>
  </si>
  <si>
    <t>https://t.co/kLlvFudHZf</t>
  </si>
  <si>
    <t>http://t.co/iGluyrEaV3</t>
  </si>
  <si>
    <t>https://t.co/YDa5p437jz</t>
  </si>
  <si>
    <t>https://t.co/OeUVYMQhUl</t>
  </si>
  <si>
    <t>https://t.co/To6TJuk1W5</t>
  </si>
  <si>
    <t>https://t.co/2ocvtSxJmJ</t>
  </si>
  <si>
    <t>https://t.co/cBEPir1HSW</t>
  </si>
  <si>
    <t>https://t.co/XFjDVSieoI</t>
  </si>
  <si>
    <t>https://t.co/eKzLofowYJ</t>
  </si>
  <si>
    <t>https://pbs.twimg.com/profile_banners/2578141322/1540420060</t>
  </si>
  <si>
    <t>https://pbs.twimg.com/profile_banners/120887703/1512083092</t>
  </si>
  <si>
    <t>https://pbs.twimg.com/profile_banners/396260687/1560375314</t>
  </si>
  <si>
    <t>https://pbs.twimg.com/profile_banners/1145684153716789248/1561991042</t>
  </si>
  <si>
    <t>https://pbs.twimg.com/profile_banners/2176260917/1500407956</t>
  </si>
  <si>
    <t>https://pbs.twimg.com/profile_banners/110625784/1558901867</t>
  </si>
  <si>
    <t>https://pbs.twimg.com/profile_banners/8371512/1548334149</t>
  </si>
  <si>
    <t>https://pbs.twimg.com/profile_banners/15233132/1560876532</t>
  </si>
  <si>
    <t>https://pbs.twimg.com/profile_banners/417745172/1550616560</t>
  </si>
  <si>
    <t>https://pbs.twimg.com/profile_banners/93973861/1512087117</t>
  </si>
  <si>
    <t>https://pbs.twimg.com/profile_banners/811962788990033921/1561790952</t>
  </si>
  <si>
    <t>https://pbs.twimg.com/profile_banners/2153105418/1556032087</t>
  </si>
  <si>
    <t>https://pbs.twimg.com/profile_banners/83576809/1533911614</t>
  </si>
  <si>
    <t>https://pbs.twimg.com/profile_banners/106896913/1490048938</t>
  </si>
  <si>
    <t>https://pbs.twimg.com/profile_banners/76584098/1535585710</t>
  </si>
  <si>
    <t>https://pbs.twimg.com/profile_banners/154469819/1558243546</t>
  </si>
  <si>
    <t>https://pbs.twimg.com/profile_banners/818591626977112065/1562078060</t>
  </si>
  <si>
    <t>https://pbs.twimg.com/profile_banners/36767607/1555315340</t>
  </si>
  <si>
    <t>https://pbs.twimg.com/profile_banners/83155095/1500464703</t>
  </si>
  <si>
    <t>https://pbs.twimg.com/profile_banners/20347431/1467489590</t>
  </si>
  <si>
    <t>https://pbs.twimg.com/profile_banners/331311644/1541704734</t>
  </si>
  <si>
    <t>https://pbs.twimg.com/profile_banners/19701715/1533725833</t>
  </si>
  <si>
    <t>https://pbs.twimg.com/profile_banners/37170550/1405388857</t>
  </si>
  <si>
    <t>https://pbs.twimg.com/profile_banners/41764136/1534803774</t>
  </si>
  <si>
    <t>https://pbs.twimg.com/profile_banners/112631912/1504480903</t>
  </si>
  <si>
    <t>https://pbs.twimg.com/profile_banners/2354026135/1558331965</t>
  </si>
  <si>
    <t>https://pbs.twimg.com/profile_banners/281740694/1527281462</t>
  </si>
  <si>
    <t>https://pbs.twimg.com/profile_banners/1090689308/1558331943</t>
  </si>
  <si>
    <t>https://pbs.twimg.com/profile_banners/839383682242621440/1549188505</t>
  </si>
  <si>
    <t>https://pbs.twimg.com/profile_banners/1324969200/1502582877</t>
  </si>
  <si>
    <t>https://pbs.twimg.com/profile_banners/1121961943068078080/1559550729</t>
  </si>
  <si>
    <t>https://pbs.twimg.com/profile_banners/1926121650/1562471451</t>
  </si>
  <si>
    <t>https://pbs.twimg.com/profile_banners/322158748/1561505697</t>
  </si>
  <si>
    <t>https://pbs.twimg.com/profile_banners/616718488/1451968810</t>
  </si>
  <si>
    <t>https://pbs.twimg.com/profile_banners/343148096/1561424409</t>
  </si>
  <si>
    <t>https://pbs.twimg.com/profile_banners/2225917484/1535607399</t>
  </si>
  <si>
    <t>https://pbs.twimg.com/profile_banners/150166098/1561098949</t>
  </si>
  <si>
    <t>https://pbs.twimg.com/profile_banners/4851753019/1549489619</t>
  </si>
  <si>
    <t>https://pbs.twimg.com/profile_banners/91673645/1517997630</t>
  </si>
  <si>
    <t>https://pbs.twimg.com/profile_banners/1139161608/1468825504</t>
  </si>
  <si>
    <t>https://pbs.twimg.com/profile_banners/334226653/1483325340</t>
  </si>
  <si>
    <t>https://pbs.twimg.com/profile_banners/2849469361/1446171502</t>
  </si>
  <si>
    <t>https://pbs.twimg.com/profile_banners/165681512/1559022828</t>
  </si>
  <si>
    <t>https://pbs.twimg.com/profile_banners/3074442540/1531438194</t>
  </si>
  <si>
    <t>https://pbs.twimg.com/profile_banners/33173445/1559047283</t>
  </si>
  <si>
    <t>https://pbs.twimg.com/profile_banners/1091723372004728832/1549122966</t>
  </si>
  <si>
    <t>https://pbs.twimg.com/profile_banners/1048990325862281217/1543061007</t>
  </si>
  <si>
    <t>https://pbs.twimg.com/profile_banners/259750572/1553790204</t>
  </si>
  <si>
    <t>https://pbs.twimg.com/profile_banners/15200901/1398637503</t>
  </si>
  <si>
    <t>https://pbs.twimg.com/profile_banners/2191205012/1537066971</t>
  </si>
  <si>
    <t>http://abs.twimg.com/images/themes/theme1/bg.png</t>
  </si>
  <si>
    <t>http://abs.twimg.com/images/themes/theme18/bg.gif</t>
  </si>
  <si>
    <t>http://abs.twimg.com/images/themes/theme16/bg.gif</t>
  </si>
  <si>
    <t>http://abs.twimg.com/images/themes/theme3/bg.gif</t>
  </si>
  <si>
    <t>http://abs.twimg.com/images/themes/theme14/bg.gif</t>
  </si>
  <si>
    <t>http://abs.twimg.com/images/themes/theme5/bg.gif</t>
  </si>
  <si>
    <t>http://abs.twimg.com/images/themes/theme9/bg.gif</t>
  </si>
  <si>
    <t>http://abs.twimg.com/images/themes/theme4/bg.gif</t>
  </si>
  <si>
    <t>http://abs.twimg.com/images/themes/theme20/bg.png</t>
  </si>
  <si>
    <t>http://abs.twimg.com/images/themes/theme10/bg.gif</t>
  </si>
  <si>
    <t>http://abs.twimg.com/images/themes/theme2/bg.gif</t>
  </si>
  <si>
    <t>http://pbs.twimg.com/profile_images/1014475825650044930/hAVRwNzp_normal.jpg</t>
  </si>
  <si>
    <t>http://pbs.twimg.com/profile_images/1143749569999585280/pJvLWT7t_normal.jpg</t>
  </si>
  <si>
    <t>http://pbs.twimg.com/profile_images/842961940611710976/udQ3JNpe_normal.jpg</t>
  </si>
  <si>
    <t>http://pbs.twimg.com/profile_images/1110289568308224000/uoKcNgbg_normal.jpg</t>
  </si>
  <si>
    <t>http://pbs.twimg.com/profile_images/1026332070862184448/TrW_tbxs_normal.jpg</t>
  </si>
  <si>
    <t>http://pbs.twimg.com/profile_images/1042298393979052033/aL2iFHBE_normal.jpg</t>
  </si>
  <si>
    <t>http://pbs.twimg.com/profile_images/777816780274294784/cTUCZ01Z_normal.jpg</t>
  </si>
  <si>
    <t>http://pbs.twimg.com/profile_images/960815596802920448/9OikSriI_normal.jpg</t>
  </si>
  <si>
    <t>http://pbs.twimg.com/profile_images/899451059000688640/5MRXddRp_normal.jpg</t>
  </si>
  <si>
    <t>http://pbs.twimg.com/profile_images/1098849960877903878/haxC8kiz_normal.jpg</t>
  </si>
  <si>
    <t>http://pbs.twimg.com/profile_images/1134259705709092865/ak4A8HHl_normal.jpg</t>
  </si>
  <si>
    <t>http://pbs.twimg.com/profile_images/841982132981497856/egozMVKe_normal.jpg</t>
  </si>
  <si>
    <t>http://pbs.twimg.com/profile_images/378800000599022110/73b5e5b1f3afa718dd4be5ac4e60c052_normal.jpeg</t>
  </si>
  <si>
    <t>http://pbs.twimg.com/profile_images/931110595000115200/uvV1SNF__normal.jpg</t>
  </si>
  <si>
    <t>http://pbs.twimg.com/profile_images/1000117052043022336/T9MR6wc9_normal.jpg</t>
  </si>
  <si>
    <t>http://pbs.twimg.com/profile_images/1143368728429715456/Zx7QSKCW_normal.jpg</t>
  </si>
  <si>
    <t>http://pbs.twimg.com/profile_images/1067695225764626432/AWzQYrtS_normal.jpg</t>
  </si>
  <si>
    <t>http://pbs.twimg.com/profile_images/1149224449175986176/ZfZnPOhN_normal.jpg</t>
  </si>
  <si>
    <t>http://pbs.twimg.com/profile_images/807697328526065665/tv2_P2Qp_normal.jpg</t>
  </si>
  <si>
    <t>http://pbs.twimg.com/profile_images/1120007628107788289/TtD0CK3N_normal.jpg</t>
  </si>
  <si>
    <t>http://pbs.twimg.com/profile_images/710075419/_dave_normal.jpg</t>
  </si>
  <si>
    <t>http://pbs.twimg.com/profile_images/911073261559062529/gOQbJFuS_normal.jpg</t>
  </si>
  <si>
    <t>http://pbs.twimg.com/profile_images/1088783140309688321/GJEi_RLO_normal.jpg</t>
  </si>
  <si>
    <t>http://pbs.twimg.com/profile_images/989107878467440640/2-nAhzl5_normal.jpg</t>
  </si>
  <si>
    <t>http://pbs.twimg.com/profile_images/1018083427663450112/TX4DYhMZ_normal.jpg</t>
  </si>
  <si>
    <t>http://pbs.twimg.com/profile_images/1060058317756674051/MxdqmN_B_normal.jpg</t>
  </si>
  <si>
    <t>Open Twitter Page for This Person</t>
  </si>
  <si>
    <t>https://twitter.com/becx1970</t>
  </si>
  <si>
    <t>https://twitter.com/midgeure1</t>
  </si>
  <si>
    <t>https://twitter.com/taniadalts</t>
  </si>
  <si>
    <t>https://twitter.com/serendipity2150</t>
  </si>
  <si>
    <t>https://twitter.com/indiaelectricco</t>
  </si>
  <si>
    <t>https://twitter.com/whittakersnz</t>
  </si>
  <si>
    <t>https://twitter.com/dharvey</t>
  </si>
  <si>
    <t>https://twitter.com/isagenix</t>
  </si>
  <si>
    <t>https://twitter.com/isagenixanz</t>
  </si>
  <si>
    <t>https://twitter.com/loteight</t>
  </si>
  <si>
    <t>https://twitter.com/storm_strang</t>
  </si>
  <si>
    <t>https://twitter.com/aerosouthafrica</t>
  </si>
  <si>
    <t>https://twitter.com/barone_sa</t>
  </si>
  <si>
    <t>https://twitter.com/travelcorkscrew</t>
  </si>
  <si>
    <t>https://twitter.com/darenbergwine</t>
  </si>
  <si>
    <t>https://twitter.com/icaitlincherry</t>
  </si>
  <si>
    <t>https://twitter.com/_lordderpington</t>
  </si>
  <si>
    <t>https://twitter.com/napierinframe</t>
  </si>
  <si>
    <t>https://twitter.com/zuroo</t>
  </si>
  <si>
    <t>https://twitter.com/sampotter10</t>
  </si>
  <si>
    <t>https://twitter.com/ladbible</t>
  </si>
  <si>
    <t>https://twitter.com/capovillaliz</t>
  </si>
  <si>
    <t>https://twitter.com/mrsnickipea</t>
  </si>
  <si>
    <t>https://twitter.com/kirstenmakes</t>
  </si>
  <si>
    <t>https://twitter.com/lewisedinburgh</t>
  </si>
  <si>
    <t>https://twitter.com/alileonardmc</t>
  </si>
  <si>
    <t>https://twitter.com/terisasiagatonu</t>
  </si>
  <si>
    <t>https://twitter.com/ori_tui</t>
  </si>
  <si>
    <t>https://twitter.com/lfcwellington</t>
  </si>
  <si>
    <t>https://twitter.com/fourkingswelly</t>
  </si>
  <si>
    <t>https://twitter.com/kloppgoff</t>
  </si>
  <si>
    <t>https://twitter.com/becks_nz</t>
  </si>
  <si>
    <t>https://twitter.com/frostygames203</t>
  </si>
  <si>
    <t>https://twitter.com/bucknakednz</t>
  </si>
  <si>
    <t>https://twitter.com/tteaghann</t>
  </si>
  <si>
    <t>https://twitter.com/cracktfu</t>
  </si>
  <si>
    <t>https://twitter.com/vmalolo</t>
  </si>
  <si>
    <t>https://twitter.com/montgomerynz</t>
  </si>
  <si>
    <t>https://twitter.com/spc_cps</t>
  </si>
  <si>
    <t>https://twitter.com/aumuaa</t>
  </si>
  <si>
    <t>https://twitter.com/ikubuabola</t>
  </si>
  <si>
    <t>https://twitter.com/rach230280</t>
  </si>
  <si>
    <t>https://twitter.com/aliwonderlandz</t>
  </si>
  <si>
    <t>https://twitter.com/phil500</t>
  </si>
  <si>
    <t>https://twitter.com/kiwinoz</t>
  </si>
  <si>
    <t>https://twitter.com/philipmccall1</t>
  </si>
  <si>
    <t>https://twitter.com/louiseberyllium</t>
  </si>
  <si>
    <t>https://twitter.com/damianrabbitt</t>
  </si>
  <si>
    <t>https://twitter.com/danziffer</t>
  </si>
  <si>
    <t>https://twitter.com/thenzstory</t>
  </si>
  <si>
    <t>https://twitter.com/becs355</t>
  </si>
  <si>
    <t>https://twitter.com/alrightraveller</t>
  </si>
  <si>
    <t>https://twitter.com/offmenuofficial</t>
  </si>
  <si>
    <t>https://twitter.com/edgamblecomedy</t>
  </si>
  <si>
    <t>https://twitter.com/jamesacaster</t>
  </si>
  <si>
    <t>https://twitter.com/hirendpatel</t>
  </si>
  <si>
    <t>https://twitter.com/checkpointrnz</t>
  </si>
  <si>
    <t>becx1970
@serendipity2150 @indiaelectricco
@midgeure1 @WhittakersNZ Sante
bars drawn - a duel at sunset!
_xD83D__xDE02__xD83D__xDE02__xD83D__xDE02_</t>
  </si>
  <si>
    <t xml:space="preserve">midgeure1
</t>
  </si>
  <si>
    <t>taniadalts
@serendipity2150 @becx1970 @indiaelectricco
@midgeure1 @WhittakersNZ Ness you
just need a few of these! Bound
to please _xD83D__xDC4C__xD83E__xDD23_ https://t.co/UF1B9v19ug</t>
  </si>
  <si>
    <t>serendipity2150
@taniadalts @becx1970 @indiaelectricco
@midgeure1 @WhittakersNZ Yummy!
Will stock up for me &amp;amp; the
boys when I'm over for the Melbourne
show :)</t>
  </si>
  <si>
    <t xml:space="preserve">indiaelectricco
</t>
  </si>
  <si>
    <t>whittakersnz
@cracktfu Hi @cracktfu, thanks
for your feedback! We'll be sure
to pass it on to the team _xD83D__xDE0A_</t>
  </si>
  <si>
    <t>dharvey
My #isaleanshake #whitakers edition
@isagenixanz @isagenix whittakersnz
isa_health_ https://t.co/1bRWC97ki2</t>
  </si>
  <si>
    <t xml:space="preserve">isagenix
</t>
  </si>
  <si>
    <t xml:space="preserve">isagenixanz
</t>
  </si>
  <si>
    <t>loteight
This 4th of July chocolate mousse
contained lots of goodness, including
3 ingredients loved by my late
father-in-law. @whittakersnz chocolate
(Don would have preferred Dark,
but I’m more a Dairymilk girl),
Lot Eight olive oil and Armagnac.
It went down a treat. #4thofjuly
https://t.co/DtqvLZDTBa</t>
  </si>
  <si>
    <t>storm_strang
@TravelCorkscrew @darenbergwine
@WhittakersNZ @BarOne_SA is #WorldChocolateDay</t>
  </si>
  <si>
    <t xml:space="preserve">aerosouthafrica
</t>
  </si>
  <si>
    <t xml:space="preserve">barone_sa
</t>
  </si>
  <si>
    <t>travelcorkscrew
@darenbergwine The Olive Grove
Chardonnay &amp;amp; @WhittakersNZ
Dark Salted Caramel #chocolate
https://t.co/YvKLHv42my #WorldChocolateDay
#ChocolateDay</t>
  </si>
  <si>
    <t xml:space="preserve">darenbergwine
</t>
  </si>
  <si>
    <t>icaitlincherry
@NapierinFrame @_LordDerpington
@WhittakersNZ https://t.co/Ajv9AY9xdD</t>
  </si>
  <si>
    <t xml:space="preserve">_lordderpington
</t>
  </si>
  <si>
    <t>napierinframe
@ICaitlinCherry @_LordDerpington
@WhittakersNZ Mother knows best!
https://t.co/m1SRmJ4Z5Y</t>
  </si>
  <si>
    <t>zuroo
@WhittakersNZ _xD83D__xDCAA__xD83D__xDCAA__xD83D__xDCAA_ https://t.co/zgMFC2jeto</t>
  </si>
  <si>
    <t>sampotter10
@ladbible @WhittakersNZ hands down.
Conversation over</t>
  </si>
  <si>
    <t xml:space="preserve">ladbible
</t>
  </si>
  <si>
    <t>capovillaliz
@WhittakersNZ @MrsNickiPea sounds
delicious, I didn't actually see
that flavour on the shelves. Ho
hum! all flavours are so delicious!!</t>
  </si>
  <si>
    <t>mrsnickipea
I just found out @WhittakersNZ
quietly discontinued my favourite
flavour, apricot and cardamom.
I'm assuming from the lack of national
outrage in NZ it's because I was
the only one who liked it _xD83D__xDE25_</t>
  </si>
  <si>
    <t>kirstenmakes
@LewisEdinburgh Since living in
New Zealand, I got hooked on @WhittakersNZ
fruit and nut milk chocolate. _xD83E__xDD24_</t>
  </si>
  <si>
    <t>lewisedinburgh
RT @KirstenMakes: @LewisEdinburgh
Since living in New Zealand, I
got hooked on @WhittakersNZ fruit
and nut milk chocolate. _xD83E__xDD24_</t>
  </si>
  <si>
    <t>alileonardmc
How #Tuesday night looked ... except
the #wine &amp;amp; whittakersnz was
a gift for neighbour _xD83D__xDC4D__xD83C__xDFFC__xD83D__xDE02__xD83D__xDE0E_#pie
#steakandmushroom https://t.co/baYPKoMjEX</t>
  </si>
  <si>
    <t>terisasiagatonu
@ori_tui @WhittakersNZ ....DM me
your address..</t>
  </si>
  <si>
    <t>ori_tui
The saddest sight. Me at the tail
end of my @WhittakersNZ Almond
Gold stash. I won’t be going to
NZ or AUS again til like February.
I don’t know what I’m going to
do...or what I’m capable of doing
during my withdrawal. Tell my mother
I love her. #almondgold https://t.co/nnP5AwrxHB</t>
  </si>
  <si>
    <t>lfcwellington
Thanks to @WhittakersNZ the teams
who come 1st, 2nd and 3rd in tonight’s
Quiz @FourKingsWelly will be able
to enjoy some chocolate as part
of their prize _xD83C__xDF6B__xD83D__xDE0D_ https://t.co/24DVLebTMO</t>
  </si>
  <si>
    <t xml:space="preserve">fourkingswelly
</t>
  </si>
  <si>
    <t>kloppgoff
RT @LFCWellington: Thanks to @WhittakersNZ
the teams who come 1st, 2nd and
3rd in tonight’s Quiz @FourKingsWelly
will be able to enjoy some…</t>
  </si>
  <si>
    <t>becks_nz
RT @ori_tui: The saddest sight.
Me at the tail end of my @WhittakersNZ
Almond Gold stash. I won’t be going
to NZ or AUS again til like Feb…</t>
  </si>
  <si>
    <t>frostygames203
If you've never had @WhittakersNZ
creamy milk chocolate, you haven't
lived. https://t.co/uw4uyisFLg</t>
  </si>
  <si>
    <t>bucknakednz
RT @FrostyGames203: If you've never
had @WhittakersNZ creamy milk chocolate,
you haven't lived. https://t.co/uw4uyisFLg</t>
  </si>
  <si>
    <t>tteaghann
@cracktfu @WhittakersNZ FACTS</t>
  </si>
  <si>
    <t xml:space="preserve">cracktfu
</t>
  </si>
  <si>
    <t>vmalolo
RT @montgomerynz: Such a diverse
and interesting group of attendees!
Much fun keeping the lively conversations
to time with my co-chairs T…</t>
  </si>
  <si>
    <t>montgomerynz
Such a diverse and interesting
group of attendees! Much fun keeping
the lively conversations to time
with my co-chairs Temaleti Manakovi
Pahulu from #Tonga and @AumuaA
from @spc_cps with help from @WhittakersNZ
chocolate encouragement! https://t.co/68q0HSpcFU</t>
  </si>
  <si>
    <t xml:space="preserve">spc_cps
</t>
  </si>
  <si>
    <t>aumuaa
@montgomerynz @spc_cps @WhittakersNZ
Whittaker’s chocolate such an important
incentive to good consultation
thanks @montgomerynz for the supply
!</t>
  </si>
  <si>
    <t>ikubuabola
RT @montgomerynz: Such a diverse
and interesting group of attendees!
Much fun keeping the lively conversations
to time with my co-chairs T…</t>
  </si>
  <si>
    <t>rach230280
@WhittakersNZ Thank you. Ive already
had 2 co-workers ask for the recipes
❤_xD83E__xDD70_</t>
  </si>
  <si>
    <t>aliwonderlandz
@phil500 My all time favourite
chocolate is the Hazelnut or Almond
block made by @WhittakersNZ - it's
the best! _xD83E__xDD70_</t>
  </si>
  <si>
    <t xml:space="preserve">phil500
</t>
  </si>
  <si>
    <t>kiwinoz
So excited to find @WhittakersNZ
destination Australia. What a wonderful
exterior wrapper! https://t.co/tj84Kcejei</t>
  </si>
  <si>
    <t>philipmccall1
@WhittakersNZ why oh why has no
one made a Peanut Butter Jelly
Chocolate. I had my first PB &amp;amp;
J sandwich today, and now I’m hooked.
Please fix.</t>
  </si>
  <si>
    <t>louiseberyllium
@WhittakersNZ Awesome, thanks team!
I did also put this same message
through the "feedback" section
on your website (however could
not attach photos) should I still
email to that email address?</t>
  </si>
  <si>
    <t>damianrabbitt
@danziffer Please do a story on
@WhittakersNZ _xD83C__xDF6B_</t>
  </si>
  <si>
    <t>danziffer
@DamianRabbitt @WhittakersNZ They
demand thorough examination.</t>
  </si>
  <si>
    <t>thenzstory
#NewZealand's finest and beloved
chocolate brand @WhittakersNZ is
now a #FernMark licensee. Since
1896, Whittaker's devoted themselves
to crafting the most delicious
chocolate, with tasty and unique
ingredients. #NZstoryteller https://t.co/RvjCcV9vr7
https://t.co/hecVMTHzdZ</t>
  </si>
  <si>
    <t>becs355
RT @theNZstory: #NewZealand's finest
and beloved chocolate brand @WhittakersNZ
is now a #FernMark licensee. Since
1896, Whittaker's devoted…</t>
  </si>
  <si>
    <t>alrightraveller
@JamesAcaster @EdGambleComedy @OffMenuOfficial
love your podcast lads... I'm moving
to NZ in September. I'll will send
you over a variety of @WhittakersNZ
in return for a cheeky shoutout
on your next podcast _xD83D__xDE09_</t>
  </si>
  <si>
    <t xml:space="preserve">offmenuofficial
</t>
  </si>
  <si>
    <t xml:space="preserve">edgamblecomedy
</t>
  </si>
  <si>
    <t xml:space="preserve">jamesacaster
</t>
  </si>
  <si>
    <t>hirendpatel
@CheckpointRNZ Snacks for #CWC19
final: Corn chips &amp;amp; salsa followed
by @WhittakersNZ dark almonds.</t>
  </si>
  <si>
    <t xml:space="preserve">checkpointrnz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</si>
  <si>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</si>
  <si>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</si>
  <si>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</si>
  <si>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</si>
  <si>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</si>
  <si>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</si>
  <si>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</si>
  <si>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</si>
  <si>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</si>
  <si>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</si>
  <si>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</si>
  <si>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</si>
  <si>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</si>
  <si>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</si>
  <si>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</si>
  <si>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</si>
  <si>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</si>
  <si>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</si>
  <si>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</si>
  <si>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</si>
  <si>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</si>
  <si>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</si>
  <si>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</si>
  <si>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</si>
  <si>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</si>
  <si>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</si>
  <si>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</si>
  <si>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</si>
  <si>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</si>
  <si>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</si>
  <si>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</si>
  <si>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</si>
  <si>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</si>
  <si>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</si>
  <si>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</si>
  <si>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</si>
  <si>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</si>
  <si>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</si>
  <si>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</si>
  <si>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</si>
  <si>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</si>
  <si>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</si>
  <si>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</si>
  <si>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</si>
  <si>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</si>
  <si>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</si>
  <si>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</si>
  <si>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</si>
  <si>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</si>
  <si>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</si>
  <si>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</si>
  <si>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</si>
  <si>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</si>
  <si>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</si>
  <si>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</si>
  <si>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</si>
  <si>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</si>
  <si>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</si>
  <si>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</si>
  <si>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</si>
  <si>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</si>
  <si>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</si>
  <si>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</si>
  <si>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</si>
  <si>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</si>
  <si>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</si>
  <si>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</si>
  <si>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</si>
  <si>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</si>
  <si>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</si>
  <si>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</si>
  <si>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</si>
  <si>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</si>
  <si>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</si>
  <si>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</si>
  <si>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</si>
  <si>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</si>
  <si>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</si>
  <si>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</si>
  <si>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</si>
  <si>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</si>
  <si>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</si>
  <si>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</si>
  <si>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</si>
  <si>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</si>
  <si>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</si>
  <si>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</si>
  <si>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</si>
  <si>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</si>
  <si>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</si>
  <si>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</si>
  <si>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</si>
  <si>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</si>
  <si>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</si>
  <si>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https://www.fernmark.nzstory.govt.nz/brands/100270 https://www.instagram.com/p/BzewtBHHMsS/?igshid=1lcruta5i27e2 https://twitter.com/MohamedShuraih/status/1147908349419089926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</si>
  <si>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</si>
  <si>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</si>
  <si>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</si>
  <si>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</si>
  <si>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</si>
  <si>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</si>
  <si>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</si>
  <si>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</si>
  <si>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</si>
  <si>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</si>
  <si>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</si>
  <si>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</si>
  <si>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govt.nz instagram.com twitter.com</t>
  </si>
  <si>
    <t>Top Hashtags in Tweet in Entire Graph</t>
  </si>
  <si>
    <t>newzealand</t>
  </si>
  <si>
    <t>fernmark</t>
  </si>
  <si>
    <t>chocolate</t>
  </si>
  <si>
    <t>nzstoryteller</t>
  </si>
  <si>
    <t>canon750d</t>
  </si>
  <si>
    <t>canonnz</t>
  </si>
  <si>
    <t>canonglobal</t>
  </si>
  <si>
    <t>canonphotographers</t>
  </si>
  <si>
    <t>Top Hashtags in Tweet in G1</t>
  </si>
  <si>
    <t>dslr</t>
  </si>
  <si>
    <t>Top Hashtags in Tweet in G2</t>
  </si>
  <si>
    <t>Top Hashtags in Tweet in G3</t>
  </si>
  <si>
    <t>chocolateday</t>
  </si>
  <si>
    <t>Top Hashtags in Tweet in G4</t>
  </si>
  <si>
    <t>Top Hashtags in Tweet in G5</t>
  </si>
  <si>
    <t>Top Hashtags in Tweet in G6</t>
  </si>
  <si>
    <t>Top Hashtags in Tweet in G7</t>
  </si>
  <si>
    <t>Top Hashtags in Tweet in G8</t>
  </si>
  <si>
    <t>isaleanshake</t>
  </si>
  <si>
    <t>whitakers</t>
  </si>
  <si>
    <t>Top Hashtags in Tweet in G9</t>
  </si>
  <si>
    <t>Top Hashtags in Tweet in G10</t>
  </si>
  <si>
    <t>Top Hashtags in Tweet</t>
  </si>
  <si>
    <t>newzealand fernmark nzstoryteller canon750d canonnz canonglobal canonphotographers dslr chocolate almondgold</t>
  </si>
  <si>
    <t>worldchocolateday chocolate chocolateday</t>
  </si>
  <si>
    <t>Top Words in Tweet in Entire Graph</t>
  </si>
  <si>
    <t>Words in Sentiment List#1: Positive</t>
  </si>
  <si>
    <t>Words in Sentiment List#2: Negative</t>
  </si>
  <si>
    <t>Words in Sentiment List#3: Angry/Violent</t>
  </si>
  <si>
    <t>Non-categorized Words</t>
  </si>
  <si>
    <t>Total Words</t>
  </si>
  <si>
    <t>thanks</t>
  </si>
  <si>
    <t>co</t>
  </si>
  <si>
    <t>time</t>
  </si>
  <si>
    <t>Top Words in Tweet in G1</t>
  </si>
  <si>
    <t>delicious</t>
  </si>
  <si>
    <t>hi</t>
  </si>
  <si>
    <t>team</t>
  </si>
  <si>
    <t>nz</t>
  </si>
  <si>
    <t>m</t>
  </si>
  <si>
    <t>milk</t>
  </si>
  <si>
    <t>email</t>
  </si>
  <si>
    <t>Top Words in Tweet in G2</t>
  </si>
  <si>
    <t>such</t>
  </si>
  <si>
    <t>diverse</t>
  </si>
  <si>
    <t>interesting</t>
  </si>
  <si>
    <t>group</t>
  </si>
  <si>
    <t>attendees</t>
  </si>
  <si>
    <t>much</t>
  </si>
  <si>
    <t>fun</t>
  </si>
  <si>
    <t>keeping</t>
  </si>
  <si>
    <t>lively</t>
  </si>
  <si>
    <t>Top Words in Tweet in G3</t>
  </si>
  <si>
    <t>#worldchocolateday</t>
  </si>
  <si>
    <t>Top Words in Tweet in G4</t>
  </si>
  <si>
    <t>Top Words in Tweet in G5</t>
  </si>
  <si>
    <t>podcast</t>
  </si>
  <si>
    <t>Top Words in Tweet in G6</t>
  </si>
  <si>
    <t>teams</t>
  </si>
  <si>
    <t>come</t>
  </si>
  <si>
    <t>1st</t>
  </si>
  <si>
    <t>2nd</t>
  </si>
  <si>
    <t>3rd</t>
  </si>
  <si>
    <t>tonight</t>
  </si>
  <si>
    <t>s</t>
  </si>
  <si>
    <t>quiz</t>
  </si>
  <si>
    <t>Top Words in Tweet in G7</t>
  </si>
  <si>
    <t>Top Words in Tweet in G8</t>
  </si>
  <si>
    <t>Top Words in Tweet in G9</t>
  </si>
  <si>
    <t>Top Words in Tweet in G10</t>
  </si>
  <si>
    <t>Top Words in Tweet</t>
  </si>
  <si>
    <t>whittakersnz chocolate delicious hi thanks team nz m milk email</t>
  </si>
  <si>
    <t>montgomerynz such diverse interesting group attendees much fun keeping lively</t>
  </si>
  <si>
    <t>darenbergwine whittakersnz #worldchocolateday travelcorkscrew</t>
  </si>
  <si>
    <t>indiaelectricco midgeure1 whittakersnz becx1970 serendipity2150</t>
  </si>
  <si>
    <t>thanks whittakersnz teams come 1st 2nd 3rd tonight s quiz</t>
  </si>
  <si>
    <t>whittakersnz _lordderpington icaitlincherry</t>
  </si>
  <si>
    <t>Top Word Pairs in Tweet in Entire Graph</t>
  </si>
  <si>
    <t>such,diverse</t>
  </si>
  <si>
    <t>diverse,interesting</t>
  </si>
  <si>
    <t>interesting,group</t>
  </si>
  <si>
    <t>group,attendees</t>
  </si>
  <si>
    <t>attendees,much</t>
  </si>
  <si>
    <t>much,fun</t>
  </si>
  <si>
    <t>fun,keeping</t>
  </si>
  <si>
    <t>keeping,lively</t>
  </si>
  <si>
    <t>lively,conversations</t>
  </si>
  <si>
    <t>conversations,time</t>
  </si>
  <si>
    <t>Top Word Pairs in Tweet in G1</t>
  </si>
  <si>
    <t>milk,chocolate</t>
  </si>
  <si>
    <t>louiseberyllium,hi</t>
  </si>
  <si>
    <t>hi,louise</t>
  </si>
  <si>
    <t>pass,team</t>
  </si>
  <si>
    <t>#newzealand's,finest</t>
  </si>
  <si>
    <t>finest,beloved</t>
  </si>
  <si>
    <t>beloved,chocolate</t>
  </si>
  <si>
    <t>chocolate,brand</t>
  </si>
  <si>
    <t>brand,whittakersnz</t>
  </si>
  <si>
    <t>whittakersnz,now</t>
  </si>
  <si>
    <t>Top Word Pairs in Tweet in G2</t>
  </si>
  <si>
    <t>Top Word Pairs in Tweet in G3</t>
  </si>
  <si>
    <t>travelcorkscrew,darenbergwine</t>
  </si>
  <si>
    <t>darenbergwine,whittakersnz</t>
  </si>
  <si>
    <t>Top Word Pairs in Tweet in G4</t>
  </si>
  <si>
    <t>indiaelectricco,midgeure1</t>
  </si>
  <si>
    <t>midgeure1,whittakersnz</t>
  </si>
  <si>
    <t>becx1970,indiaelectricco</t>
  </si>
  <si>
    <t>Top Word Pairs in Tweet in G5</t>
  </si>
  <si>
    <t>Top Word Pairs in Tweet in G6</t>
  </si>
  <si>
    <t>thanks,whittakersnz</t>
  </si>
  <si>
    <t>whittakersnz,teams</t>
  </si>
  <si>
    <t>teams,come</t>
  </si>
  <si>
    <t>come,1st</t>
  </si>
  <si>
    <t>1st,2nd</t>
  </si>
  <si>
    <t>2nd,3rd</t>
  </si>
  <si>
    <t>3rd,tonight</t>
  </si>
  <si>
    <t>tonight,s</t>
  </si>
  <si>
    <t>s,quiz</t>
  </si>
  <si>
    <t>quiz,fourkingswelly</t>
  </si>
  <si>
    <t>Top Word Pairs in Tweet in G7</t>
  </si>
  <si>
    <t>_lordderpington,whittakersnz</t>
  </si>
  <si>
    <t>Top Word Pairs in Tweet in G8</t>
  </si>
  <si>
    <t>Top Word Pairs in Tweet in G9</t>
  </si>
  <si>
    <t>Top Word Pairs in Tweet in G10</t>
  </si>
  <si>
    <t>Top Word Pairs in Tweet</t>
  </si>
  <si>
    <t>milk,chocolate  louiseberyllium,hi  hi,louise  pass,team  #newzealand's,finest  finest,beloved  beloved,chocolate  chocolate,brand  brand,whittakersnz  whittakersnz,now</t>
  </si>
  <si>
    <t>such,diverse  diverse,interesting  interesting,group  group,attendees  attendees,much  much,fun  fun,keeping  keeping,lively  lively,conversations  conversations,time</t>
  </si>
  <si>
    <t>travelcorkscrew,darenbergwine  darenbergwine,whittakersnz</t>
  </si>
  <si>
    <t>indiaelectricco,midgeure1  midgeure1,whittakersnz  becx1970,indiaelectricco</t>
  </si>
  <si>
    <t>thanks,whittakersnz  whittakersnz,teams  teams,come  come,1st  1st,2nd  2nd,3rd  3rd,tonight  tonight,s  s,quiz  quiz,fourkingswelly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</si>
  <si>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</si>
  <si>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</si>
  <si>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</si>
  <si>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</si>
  <si>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</si>
  <si>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</si>
  <si>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</si>
  <si>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</si>
  <si>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</si>
  <si>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</si>
  <si>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</si>
  <si>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</si>
  <si>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</si>
  <si>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</si>
  <si>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</si>
  <si>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</si>
  <si>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</si>
  <si>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</si>
  <si>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</si>
  <si>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</si>
  <si>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</si>
  <si>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</si>
  <si>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</si>
  <si>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whittakersnz louiseberyllium cracktfu mrsnickipea rach230280 aliwonderlandz kiwinoz philipmccall1 damianrabbitt danziffer</t>
  </si>
  <si>
    <t>travelcorkscrew darenbergwine</t>
  </si>
  <si>
    <t>serendipity2150 taniadalts becx1970</t>
  </si>
  <si>
    <t>icaitlincherry _lordderpington napierinframe</t>
  </si>
  <si>
    <t>Top Mentioned in Tweet</t>
  </si>
  <si>
    <t>whittakersnz phil500 thenzstory frostygames203 ori_tui kirstenmakes lewisedinburgh mrsnickipea</t>
  </si>
  <si>
    <t>montgomerynz spc_cps whittakersnz aumuaa</t>
  </si>
  <si>
    <t>whittakersnz darenbergwine barone_sa aerosouthafrica</t>
  </si>
  <si>
    <t>indiaelectricco midgeure1 whittakersnz becx1970</t>
  </si>
  <si>
    <t>edgamblecomedy offmenuofficial whittakersnz</t>
  </si>
  <si>
    <t>whittakersnz fourkingswelly lfcwellington</t>
  </si>
  <si>
    <t>isagenixanz isagenix</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</si>
  <si>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</si>
  <si>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</si>
  <si>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</si>
  <si>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</si>
  <si>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</si>
  <si>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</si>
  <si>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</si>
  <si>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</si>
  <si>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</si>
  <si>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</si>
  <si>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</si>
  <si>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</si>
  <si>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louiseberyllium rach230280 zuroo mrsnickipea terisasiagatonu becs355 phil500 whittakersnz loteight cracktfu</t>
  </si>
  <si>
    <t>vmalolo spc_cps aumuaa montgomerynz ikubuabola</t>
  </si>
  <si>
    <t>travelcorkscrew darenbergwine barone_sa aerosouthafrica storm_strang</t>
  </si>
  <si>
    <t>taniadalts midgeure1 becx1970 indiaelectricco serendipity2150</t>
  </si>
  <si>
    <t>edgamblecomedy jamesacaster offmenuofficial alrightraveller</t>
  </si>
  <si>
    <t>kloppgoff lfcwellington fourkingswelly</t>
  </si>
  <si>
    <t>napierinframe icaitlincherry _lordderpington</t>
  </si>
  <si>
    <t>isagenix dharvey isagenixanz</t>
  </si>
  <si>
    <t>checkpointrnz hirendpatel</t>
  </si>
  <si>
    <t>ladbible sampotter10</t>
  </si>
  <si>
    <t>Top URLs in Tweet by Count</t>
  </si>
  <si>
    <t>Top URLs in Tweet by Salience</t>
  </si>
  <si>
    <t>Top Domains in Tweet by Count</t>
  </si>
  <si>
    <t>Top Domains in Tweet by Salience</t>
  </si>
  <si>
    <t>Top Hashtags in Tweet by Count</t>
  </si>
  <si>
    <t>Top Hashtags in Tweet by Salience</t>
  </si>
  <si>
    <t>Top Words in Tweet by Count</t>
  </si>
  <si>
    <t>serendipity2150 indiaelectricco midgeure1 sante bars drawn duel sunset</t>
  </si>
  <si>
    <t>serendipity2150 becx1970 indiaelectricco midgeure1 ness need few bound please</t>
  </si>
  <si>
    <t>becx1970 indiaelectricco midgeure1 taniadalts yummy stock up boys over melbourne</t>
  </si>
  <si>
    <t>hi team thanks louiseberyllium louise great look feedback pass hope</t>
  </si>
  <si>
    <t>#isaleanshake #whitakers edition isagenixanz isagenix isa_health_</t>
  </si>
  <si>
    <t>chocolate 4th july mousse contained lots goodness including 3 ingredients</t>
  </si>
  <si>
    <t>travelcorkscrew darenbergwine #worldchocolateday barone_sa aerosouthafrica</t>
  </si>
  <si>
    <t>darenbergwine olive grove chardonnay dark salted caramel #chocolate #worldchocolateday #chocolateday</t>
  </si>
  <si>
    <t>napierinframe _lordderpington</t>
  </si>
  <si>
    <t>icaitlincherry _lordderpington mother knows best world chocolate day time up</t>
  </si>
  <si>
    <t>ladbible hands down conversation over</t>
  </si>
  <si>
    <t>delicious mrsnickipea sounds actually see flavour shelves ho hum flavours</t>
  </si>
  <si>
    <t>found out quietly discontinued favourite flavour apricot cardamom assuming lack</t>
  </si>
  <si>
    <t>lewisedinburgh living new zealand hooked fruit nut milk chocolate</t>
  </si>
  <si>
    <t>kirstenmakes lewisedinburgh living new zealand hooked fruit nut milk chocolate</t>
  </si>
  <si>
    <t>#tuesday night looked except #wine gift neighbour #pie #steakandmushroom</t>
  </si>
  <si>
    <t>ori_tui dm address</t>
  </si>
  <si>
    <t>t going m saddest sight tail end almond gold stash</t>
  </si>
  <si>
    <t>thanks teams come 1st 2nd 3rd tonight s quiz fourkingswelly</t>
  </si>
  <si>
    <t>lfcwellington thanks teams come 1st 2nd 3rd tonight s quiz</t>
  </si>
  <si>
    <t>ori_tui saddest sight tail end almond gold stash won t</t>
  </si>
  <si>
    <t>never creamy milk chocolate haven't lived</t>
  </si>
  <si>
    <t>frostygames203 never creamy milk chocolate haven't lived</t>
  </si>
  <si>
    <t>cracktfu facts</t>
  </si>
  <si>
    <t>such diverse interesting group attendees much fun keeping lively conversations</t>
  </si>
  <si>
    <t>montgomerynz such spc_cps whittaker s chocolate important incentive good consultation</t>
  </si>
  <si>
    <t>recipes chocolate thank ive already 2 co workers ask point</t>
  </si>
  <si>
    <t>phil500 time favourite chocolate hazelnut almond block made best</t>
  </si>
  <si>
    <t>excited find destination australia wonderful exterior wrapper</t>
  </si>
  <si>
    <t>oh one made peanut butter jelly chocolate first pb j</t>
  </si>
  <si>
    <t>email awesome thanks team put same message through feedback section</t>
  </si>
  <si>
    <t>danziffer please story</t>
  </si>
  <si>
    <t>damianrabbitt demand thorough examination</t>
  </si>
  <si>
    <t>chocolate #newzealand's finest beloved brand now #fernmark licensee 1896 whittaker's</t>
  </si>
  <si>
    <t>thenzstory #newzealand's finest beloved chocolate brand now #fernmark licensee 1896</t>
  </si>
  <si>
    <t>podcast jamesacaster edgamblecomedy offmenuofficial love lads moving nz september send</t>
  </si>
  <si>
    <t>checkpointrnz snacks #cwc19 final corn chips salsa followed dark almonds</t>
  </si>
  <si>
    <t>Top Words in Tweet by Salience</t>
  </si>
  <si>
    <t>taniadalts yummy stock up boys over melbourne show caramello koalas</t>
  </si>
  <si>
    <t>cracktfu team thanks hi louiseberyllium louise great look feedback pass</t>
  </si>
  <si>
    <t>barone_sa aerosouthafrica travelcorkscrew darenbergwine #worldchocolateday</t>
  </si>
  <si>
    <t>mother knows best world chocolate day time up icaitlincherry _lordderpington</t>
  </si>
  <si>
    <t>spc_cps whittaker s chocolate important incentive good consultation thanks supply</t>
  </si>
  <si>
    <t>chocolate thank ive already 2 co workers ask point judge</t>
  </si>
  <si>
    <t>Top Word Pairs in Tweet by Count</t>
  </si>
  <si>
    <t>serendipity2150,indiaelectricco  indiaelectricco,midgeure1  midgeure1,whittakersnz  whittakersnz,sante  sante,bars  bars,drawn  drawn,duel  duel,sunset</t>
  </si>
  <si>
    <t>serendipity2150,becx1970  becx1970,indiaelectricco  indiaelectricco,midgeure1  midgeure1,whittakersnz  whittakersnz,ness  ness,need  need,few  few,bound  bound,please</t>
  </si>
  <si>
    <t>becx1970,indiaelectricco  indiaelectricco,midgeure1  midgeure1,whittakersnz  taniadalts,becx1970  whittakersnz,yummy  yummy,stock  stock,up  up,boys  boys,over  over,melbourne</t>
  </si>
  <si>
    <t>louiseberyllium,hi  hi,louise  pass,team  louise,great  great,attach  attach,email  louise,oh  oh,hat  hat,look  look,right</t>
  </si>
  <si>
    <t>#isaleanshake,#whitakers  #whitakers,edition  edition,isagenixanz  isagenixanz,isagenix  isagenix,whittakersnz  whittakersnz,isa_health_</t>
  </si>
  <si>
    <t>4th,july  july,chocolate  chocolate,mousse  mousse,contained  contained,lots  lots,goodness  goodness,including  including,3  3,ingredients  ingredients,loved</t>
  </si>
  <si>
    <t>travelcorkscrew,darenbergwine  darenbergwine,whittakersnz  whittakersnz,barone_sa  barone_sa,#worldchocolateday  whittakersnz,aerosouthafrica  aerosouthafrica,#worldchocolateday</t>
  </si>
  <si>
    <t>darenbergwine,olive  olive,grove  grove,chardonnay  chardonnay,whittakersnz  whittakersnz,dark  dark,salted  salted,caramel  caramel,#chocolate  #chocolate,#worldchocolateday  #worldchocolateday,#chocolateday</t>
  </si>
  <si>
    <t>napierinframe,_lordderpington  _lordderpington,whittakersnz</t>
  </si>
  <si>
    <t>_lordderpington,whittakersnz  icaitlincherry,_lordderpington  whittakersnz,mother  mother,knows  knows,best  whittakersnz,icaitlincherry  world,chocolate  chocolate,day  day,time  time,whittakersnz</t>
  </si>
  <si>
    <t>ladbible,whittakersnz  whittakersnz,hands  hands,down  down,conversation  conversation,over</t>
  </si>
  <si>
    <t>whittakersnz,mrsnickipea  mrsnickipea,sounds  sounds,delicious  delicious,actually  actually,see  see,flavour  flavour,shelves  shelves,ho  ho,hum  hum,flavours</t>
  </si>
  <si>
    <t>found,out  out,whittakersnz  whittakersnz,quietly  quietly,discontinued  discontinued,favourite  favourite,flavour  flavour,apricot  apricot,cardamom  cardamom,assuming  assuming,lack</t>
  </si>
  <si>
    <t>lewisedinburgh,living  living,new  new,zealand  zealand,hooked  hooked,whittakersnz  whittakersnz,fruit  fruit,nut  nut,milk  milk,chocolate</t>
  </si>
  <si>
    <t>kirstenmakes,lewisedinburgh  lewisedinburgh,living  living,new  new,zealand  zealand,hooked  hooked,whittakersnz  whittakersnz,fruit  fruit,nut  nut,milk  milk,chocolate</t>
  </si>
  <si>
    <t>#tuesday,night  night,looked  looked,except  except,#wine  #wine,whittakersnz  whittakersnz,gift  gift,neighbour  neighbour,#pie  #pie,#steakandmushroom</t>
  </si>
  <si>
    <t>ori_tui,whittakersnz  whittakersnz,dm  dm,address</t>
  </si>
  <si>
    <t>saddest,sight  sight,tail  tail,end  end,whittakersnz  whittakersnz,almond  almond,gold  gold,stash  stash,won  won,t  t,going</t>
  </si>
  <si>
    <t>lfcwellington,thanks  thanks,whittakersnz  whittakersnz,teams  teams,come  come,1st  1st,2nd  2nd,3rd  3rd,tonight  tonight,s  s,quiz</t>
  </si>
  <si>
    <t>ori_tui,saddest  saddest,sight  sight,tail  tail,end  end,whittakersnz  whittakersnz,almond  almond,gold  gold,stash  stash,won  won,t</t>
  </si>
  <si>
    <t>never,whittakersnz  whittakersnz,creamy  creamy,milk  milk,chocolate  chocolate,haven't  haven't,lived</t>
  </si>
  <si>
    <t>frostygames203,never  never,whittakersnz  whittakersnz,creamy  creamy,milk  milk,chocolate  chocolate,haven't  haven't,lived</t>
  </si>
  <si>
    <t>cracktfu,whittakersnz  whittakersnz,facts</t>
  </si>
  <si>
    <t>montgomerynz,such  such,diverse  diverse,interesting  interesting,group  group,attendees  attendees,much  much,fun  fun,keeping  keeping,lively  lively,conversations</t>
  </si>
  <si>
    <t>montgomerynz,spc_cps  spc_cps,whittakersnz  whittakersnz,whittaker  whittaker,s  s,chocolate  chocolate,such  such,important  important,incentive  incentive,good  good,consultation</t>
  </si>
  <si>
    <t>whittakersnz,thank  thank,ive  ive,already  already,2  2,co  co,workers  workers,ask  ask,recipes  whittakersnz,recipes  recipes,point</t>
  </si>
  <si>
    <t>phil500,time  time,favourite  favourite,chocolate  chocolate,hazelnut  hazelnut,almond  almond,block  block,made  made,whittakersnz  whittakersnz,best</t>
  </si>
  <si>
    <t>excited,find  find,whittakersnz  whittakersnz,destination  destination,australia  australia,wonderful  wonderful,exterior  exterior,wrapper</t>
  </si>
  <si>
    <t>whittakersnz,oh  oh,one  one,made  made,peanut  peanut,butter  butter,jelly  jelly,chocolate  chocolate,first  first,pb  pb,j</t>
  </si>
  <si>
    <t>whittakersnz,awesome  awesome,thanks  thanks,team  team,put  put,same  same,message  message,through  through,feedback  feedback,section  section,website</t>
  </si>
  <si>
    <t>danziffer,please  please,story  story,whittakersnz</t>
  </si>
  <si>
    <t>damianrabbitt,whittakersnz  whittakersnz,demand  demand,thorough  thorough,examination</t>
  </si>
  <si>
    <t>#newzealand's,finest  finest,beloved  beloved,chocolate  chocolate,brand  brand,whittakersnz  whittakersnz,now  now,#fernmark  #fernmark,licensee  licensee,1896  1896,whittaker's</t>
  </si>
  <si>
    <t>thenzstory,#newzealand's  #newzealand's,finest  finest,beloved  beloved,chocolate  chocolate,brand  brand,whittakersnz  whittakersnz,now  now,#fernmark  #fernmark,licensee  licensee,1896</t>
  </si>
  <si>
    <t>jamesacaster,edgamblecomedy  edgamblecomedy,offmenuofficial  offmenuofficial,love  love,podcast  podcast,lads  lads,moving  moving,nz  nz,september  september,send  send,over</t>
  </si>
  <si>
    <t>checkpointrnz,snacks  snacks,#cwc19  #cwc19,final  final,corn  corn,chips  chips,salsa  salsa,followed  followed,whittakersnz  whittakersnz,dark  dark,almonds</t>
  </si>
  <si>
    <t>Top Word Pairs in Tweet by Salience</t>
  </si>
  <si>
    <t>taniadalts,becx1970  whittakersnz,yummy  yummy,stock  stock,up  up,boys  boys,over  over,melbourne  melbourne,show  whittakersnz,caramello  caramello,koalas</t>
  </si>
  <si>
    <t>whittakersnz,barone_sa  barone_sa,#worldchocolateday  whittakersnz,aerosouthafrica  aerosouthafrica,#worldchocolateday  travelcorkscrew,darenbergwine  darenbergwine,whittakersnz</t>
  </si>
  <si>
    <t>icaitlincherry,_lordderpington  whittakersnz,mother  mother,knows  knows,best  whittakersnz,icaitlincherry  world,chocolate  chocolate,day  day,time  time,whittakersnz  whittakersnz,up</t>
  </si>
  <si>
    <t>Word</t>
  </si>
  <si>
    <t>please</t>
  </si>
  <si>
    <t>conversations</t>
  </si>
  <si>
    <t>chairs</t>
  </si>
  <si>
    <t>dark</t>
  </si>
  <si>
    <t>love</t>
  </si>
  <si>
    <t>over</t>
  </si>
  <si>
    <t>brand</t>
  </si>
  <si>
    <t>now</t>
  </si>
  <si>
    <t>feedback</t>
  </si>
  <si>
    <t>new</t>
  </si>
  <si>
    <t>one</t>
  </si>
  <si>
    <t>hooked</t>
  </si>
  <si>
    <t>favourite</t>
  </si>
  <si>
    <t>almond</t>
  </si>
  <si>
    <t>recipes</t>
  </si>
  <si>
    <t>going</t>
  </si>
  <si>
    <t>flavour</t>
  </si>
  <si>
    <t>#newzealand's</t>
  </si>
  <si>
    <t>finest</t>
  </si>
  <si>
    <t>beloved</t>
  </si>
  <si>
    <t>#fernmark</t>
  </si>
  <si>
    <t>licensee</t>
  </si>
  <si>
    <t>1896</t>
  </si>
  <si>
    <t>whittaker's</t>
  </si>
  <si>
    <t>devoted</t>
  </si>
  <si>
    <t>ingredients</t>
  </si>
  <si>
    <t>demand</t>
  </si>
  <si>
    <t>louise</t>
  </si>
  <si>
    <t>great</t>
  </si>
  <si>
    <t>attach</t>
  </si>
  <si>
    <t>oh</t>
  </si>
  <si>
    <t>look</t>
  </si>
  <si>
    <t>awesome</t>
  </si>
  <si>
    <t>address</t>
  </si>
  <si>
    <t>bars</t>
  </si>
  <si>
    <t>pass</t>
  </si>
  <si>
    <t>made</t>
  </si>
  <si>
    <t>hope</t>
  </si>
  <si>
    <t>find</t>
  </si>
  <si>
    <t>hazelnut</t>
  </si>
  <si>
    <t>best</t>
  </si>
  <si>
    <t>apricot</t>
  </si>
  <si>
    <t>#chocolate</t>
  </si>
  <si>
    <t>never</t>
  </si>
  <si>
    <t>creamy</t>
  </si>
  <si>
    <t>haven't</t>
  </si>
  <si>
    <t>lived</t>
  </si>
  <si>
    <t>saddest</t>
  </si>
  <si>
    <t>sight</t>
  </si>
  <si>
    <t>tail</t>
  </si>
  <si>
    <t>end</t>
  </si>
  <si>
    <t>gold</t>
  </si>
  <si>
    <t>stash</t>
  </si>
  <si>
    <t>won</t>
  </si>
  <si>
    <t>aus</t>
  </si>
  <si>
    <t>again</t>
  </si>
  <si>
    <t>til</t>
  </si>
  <si>
    <t>enjoy</t>
  </si>
  <si>
    <t>don</t>
  </si>
  <si>
    <t>mother</t>
  </si>
  <si>
    <t>living</t>
  </si>
  <si>
    <t>zealand</t>
  </si>
  <si>
    <t>fruit</t>
  </si>
  <si>
    <t>nut</t>
  </si>
  <si>
    <t>lack</t>
  </si>
  <si>
    <t>down</t>
  </si>
  <si>
    <t>up</t>
  </si>
  <si>
    <t>olive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</si>
  <si>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</si>
  <si>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</si>
  <si>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</si>
  <si>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</si>
  <si>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</si>
  <si>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</si>
  <si>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</si>
  <si>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</si>
  <si>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</si>
  <si>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</si>
  <si>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</si>
  <si>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</si>
  <si>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</si>
  <si>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</si>
  <si>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</si>
  <si>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</si>
  <si>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</si>
  <si>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</si>
  <si>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</si>
  <si>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</si>
  <si>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</si>
  <si>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</si>
  <si>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</si>
  <si>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</si>
  <si>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</si>
  <si>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</si>
  <si>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</si>
  <si>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</si>
  <si>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</si>
  <si>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131, 62, 0</t>
  </si>
  <si>
    <t>Red</t>
  </si>
  <si>
    <t>G1: whittakersnz chocolate delicious hi thanks team nz m milk email</t>
  </si>
  <si>
    <t>G2: montgomerynz such diverse interesting group attendees much fun keeping lively</t>
  </si>
  <si>
    <t>G3: darenbergwine whittakersnz #worldchocolateday travelcorkscrew</t>
  </si>
  <si>
    <t>G4: indiaelectricco midgeure1 whittakersnz becx1970 serendipity2150</t>
  </si>
  <si>
    <t>G5: podcast</t>
  </si>
  <si>
    <t>G6: thanks whittakersnz teams come 1st 2nd 3rd tonight s quiz</t>
  </si>
  <si>
    <t>G7: whittakersnz _lordderpington icaitlincherry</t>
  </si>
  <si>
    <t>Autofill Workbook Results</t>
  </si>
  <si>
    <t>Edge Weight▓1▓3▓0▓True▓Green▓Red▓▓Edge Weight▓1▓1▓0▓3▓10▓False▓Edge Weight▓1▓3▓0▓32▓6▓False▓▓0▓0▓0▓True▓Black▓Black▓▓Followers▓7▓101730▓0▓162▓1000▓False▓Followers▓7▓2171518▓0▓100▓70▓False▓▓0▓0▓0▓0▓0▓False▓▓0▓0▓0▓0▓0▓False</t>
  </si>
  <si>
    <t>Subgraph</t>
  </si>
  <si>
    <t>GraphSource░TwitterSearch▓GraphTerm░WhittakersNZ▓ImportDescription░The graph represents a network of 57 Twitter users whose recent tweets contained "WhittakersNZ", or who were replied to or mentioned in those tweets, taken from a data set limited to a maximum of 18,000 tweets.  The network was obtained from Twitter on Friday, 12 July 2019 at 17:24 UTC.
The tweets in the network were tweeted over the 8-day, 5-hour, 18-minute period from Thursday, 04 July 2019 at 00:08 UTC to Friday, 12 July 2019 at 05:27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</si>
</sst>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quotePrefix="1">
      <alignment wrapText="1"/>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949725"/>
        <c:axId val="15785478"/>
      </c:barChart>
      <c:catAx>
        <c:axId val="539497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785478"/>
        <c:crosses val="autoZero"/>
        <c:auto val="1"/>
        <c:lblOffset val="100"/>
        <c:noMultiLvlLbl val="0"/>
      </c:catAx>
      <c:valAx>
        <c:axId val="15785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9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851575"/>
        <c:axId val="3555312"/>
      </c:barChart>
      <c:catAx>
        <c:axId val="7851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55312"/>
        <c:crosses val="autoZero"/>
        <c:auto val="1"/>
        <c:lblOffset val="100"/>
        <c:noMultiLvlLbl val="0"/>
      </c:catAx>
      <c:valAx>
        <c:axId val="355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1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997809"/>
        <c:axId val="19544826"/>
      </c:barChart>
      <c:catAx>
        <c:axId val="319978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544826"/>
        <c:crosses val="autoZero"/>
        <c:auto val="1"/>
        <c:lblOffset val="100"/>
        <c:noMultiLvlLbl val="0"/>
      </c:catAx>
      <c:valAx>
        <c:axId val="19544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97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1685707"/>
        <c:axId val="39627044"/>
      </c:barChart>
      <c:catAx>
        <c:axId val="416857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627044"/>
        <c:crosses val="autoZero"/>
        <c:auto val="1"/>
        <c:lblOffset val="100"/>
        <c:noMultiLvlLbl val="0"/>
      </c:catAx>
      <c:valAx>
        <c:axId val="3962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5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099077"/>
        <c:axId val="55673966"/>
      </c:barChart>
      <c:catAx>
        <c:axId val="21099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673966"/>
        <c:crosses val="autoZero"/>
        <c:auto val="1"/>
        <c:lblOffset val="100"/>
        <c:noMultiLvlLbl val="0"/>
      </c:catAx>
      <c:valAx>
        <c:axId val="55673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9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303647"/>
        <c:axId val="13297368"/>
      </c:barChart>
      <c:catAx>
        <c:axId val="313036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97368"/>
        <c:crosses val="autoZero"/>
        <c:auto val="1"/>
        <c:lblOffset val="100"/>
        <c:noMultiLvlLbl val="0"/>
      </c:catAx>
      <c:valAx>
        <c:axId val="13297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03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2567449"/>
        <c:axId val="3344994"/>
      </c:barChart>
      <c:catAx>
        <c:axId val="52567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44994"/>
        <c:crosses val="autoZero"/>
        <c:auto val="1"/>
        <c:lblOffset val="100"/>
        <c:noMultiLvlLbl val="0"/>
      </c:catAx>
      <c:valAx>
        <c:axId val="334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67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0104947"/>
        <c:axId val="2509068"/>
      </c:barChart>
      <c:catAx>
        <c:axId val="301049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09068"/>
        <c:crosses val="autoZero"/>
        <c:auto val="1"/>
        <c:lblOffset val="100"/>
        <c:noMultiLvlLbl val="0"/>
      </c:catAx>
      <c:valAx>
        <c:axId val="2509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4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581613"/>
        <c:axId val="1907926"/>
      </c:barChart>
      <c:catAx>
        <c:axId val="22581613"/>
        <c:scaling>
          <c:orientation val="minMax"/>
        </c:scaling>
        <c:axPos val="b"/>
        <c:delete val="1"/>
        <c:majorTickMark val="out"/>
        <c:minorTickMark val="none"/>
        <c:tickLblPos val="none"/>
        <c:crossAx val="1907926"/>
        <c:crosses val="autoZero"/>
        <c:auto val="1"/>
        <c:lblOffset val="100"/>
        <c:noMultiLvlLbl val="0"/>
      </c:catAx>
      <c:valAx>
        <c:axId val="1907926"/>
        <c:scaling>
          <c:orientation val="minMax"/>
        </c:scaling>
        <c:axPos val="l"/>
        <c:delete val="1"/>
        <c:majorTickMark val="out"/>
        <c:minorTickMark val="none"/>
        <c:tickLblPos val="none"/>
        <c:crossAx val="225816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ecx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idgeure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aniadal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erendipity215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indiaelectricc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whittakersn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harve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isageni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sagenixan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oteigh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torm_stran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erosouthafric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arone_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travelcorkscrew"/>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arenbergwin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icaitlincherr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_lordderpingt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napierinfram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zuro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sampotter10"/>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ladbibl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apovillaliz"/>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rsnickipe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kirstenmake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lewisedinburgh"/>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alileonardm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erisasiagatonu"/>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ori_tu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lfcwellingt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fourkingswell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kloppgoff"/>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ecks_nz"/>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frostygames20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bucknakedn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tteaghan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racktfu"/>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vmalol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ontgomerynz"/>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pc_cp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umua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ikubuabol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rach230280"/>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aliwonderlandz"/>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phil500"/>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kiwinoz"/>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philipmccall1"/>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louiseberyllium"/>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damianrabbit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anziff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thenzstory"/>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becs35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lrightravelle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offmenuofficia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edgamblecomed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jamesacast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hirendpate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checkpointrn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09" totalsRowShown="0" headerRowDxfId="427" dataDxfId="426">
  <autoFilter ref="A2:BL109"/>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1" totalsRowShown="0" headerRowDxfId="297" dataDxfId="296">
  <autoFilter ref="A2:C21"/>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8" totalsRowShown="0" headerRowDxfId="290" dataDxfId="289">
  <autoFilter ref="A1:V8"/>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1:V15" totalsRowShown="0" headerRowDxfId="266" dataDxfId="265">
  <autoFilter ref="A11:V15"/>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8:V28" totalsRowShown="0" headerRowDxfId="242" dataDxfId="241">
  <autoFilter ref="A18:V28"/>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1:V41" totalsRowShown="0" headerRowDxfId="217" dataDxfId="216">
  <autoFilter ref="A31:V41"/>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4:V54" totalsRowShown="0" headerRowDxfId="192" dataDxfId="191">
  <autoFilter ref="A44:V54"/>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7:V67" totalsRowShown="0" headerRowDxfId="167" dataDxfId="166">
  <autoFilter ref="A57:V67"/>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V80" totalsRowShown="0" headerRowDxfId="164" dataDxfId="163">
  <autoFilter ref="A70:V80"/>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V93" totalsRowShown="0" headerRowDxfId="117" dataDxfId="116">
  <autoFilter ref="A83:V93"/>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374" dataDxfId="373">
  <autoFilter ref="A2:BT59"/>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240" totalsRowShown="0" headerRowDxfId="82" dataDxfId="81">
  <autoFilter ref="A1:G240"/>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49" totalsRowShown="0" headerRowDxfId="73" dataDxfId="72">
  <autoFilter ref="A1:L14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31">
  <autoFilter ref="A2:AO13"/>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28" dataDxfId="327">
  <autoFilter ref="A1:C5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zfa0uKAvFT/?igshid=1s21vrb075sbm" TargetMode="External" /><Relationship Id="rId2" Type="http://schemas.openxmlformats.org/officeDocument/2006/relationships/hyperlink" Target="https://www.instagram.com/p/Bzfa0uKAvFT/?igshid=1s21vrb075sbm" TargetMode="External" /><Relationship Id="rId3" Type="http://schemas.openxmlformats.org/officeDocument/2006/relationships/hyperlink" Target="https://travellingcorkscrew.com.au/blog/darenberg-the-olive-grove-chardonnay/" TargetMode="External" /><Relationship Id="rId4" Type="http://schemas.openxmlformats.org/officeDocument/2006/relationships/hyperlink" Target="https://travellingcorkscrew.com.au/blog/darenberg-the-olive-grove-chardonnay/" TargetMode="External" /><Relationship Id="rId5" Type="http://schemas.openxmlformats.org/officeDocument/2006/relationships/hyperlink" Target="https://twitter.com/MohamedShuraih/status/1147908349419089926" TargetMode="External" /><Relationship Id="rId6" Type="http://schemas.openxmlformats.org/officeDocument/2006/relationships/hyperlink" Target="https://www.instagram.com/p/Bzq2FTeJdlt/?igshid=afw8c4b7cxdf" TargetMode="External" /><Relationship Id="rId7" Type="http://schemas.openxmlformats.org/officeDocument/2006/relationships/hyperlink" Target="https://twitter.com/spc_live/status/1148088393416335361" TargetMode="External" /><Relationship Id="rId8" Type="http://schemas.openxmlformats.org/officeDocument/2006/relationships/hyperlink" Target="https://twitter.com/spc_live/status/1148088393416335361" TargetMode="External" /><Relationship Id="rId9" Type="http://schemas.openxmlformats.org/officeDocument/2006/relationships/hyperlink" Target="https://twitter.com/spc_live/status/1148088393416335361" TargetMode="External" /><Relationship Id="rId10" Type="http://schemas.openxmlformats.org/officeDocument/2006/relationships/hyperlink" Target="https://www.instagram.com/p/BzewtBHHMsS/?igshid=1lcruta5i27e2" TargetMode="External" /><Relationship Id="rId11" Type="http://schemas.openxmlformats.org/officeDocument/2006/relationships/hyperlink" Target="https://www.fernmark.nzstory.govt.nz/brands/100270" TargetMode="External" /><Relationship Id="rId12" Type="http://schemas.openxmlformats.org/officeDocument/2006/relationships/hyperlink" Target="https://pbs.twimg.com/media/D-mxrV5U8AAwVjw.jpg" TargetMode="External" /><Relationship Id="rId13" Type="http://schemas.openxmlformats.org/officeDocument/2006/relationships/hyperlink" Target="https://pbs.twimg.com/media/D-mxrV5U8AAwVjw.jpg" TargetMode="External" /><Relationship Id="rId14" Type="http://schemas.openxmlformats.org/officeDocument/2006/relationships/hyperlink" Target="https://pbs.twimg.com/media/D-mxrV5U8AAwVjw.jpg" TargetMode="External" /><Relationship Id="rId15" Type="http://schemas.openxmlformats.org/officeDocument/2006/relationships/hyperlink" Target="https://pbs.twimg.com/media/D-mxrV5U8AAwVjw.jpg" TargetMode="External" /><Relationship Id="rId16" Type="http://schemas.openxmlformats.org/officeDocument/2006/relationships/hyperlink" Target="https://pbs.twimg.com/media/D-mxrV5U8AAwVjw.jpg" TargetMode="External" /><Relationship Id="rId17" Type="http://schemas.openxmlformats.org/officeDocument/2006/relationships/hyperlink" Target="https://pbs.twimg.com/media/D-waxFcU0AA7G90.jpg" TargetMode="External" /><Relationship Id="rId18" Type="http://schemas.openxmlformats.org/officeDocument/2006/relationships/hyperlink" Target="https://pbs.twimg.com/tweet_video_thumb/D-2JWkRUIAABFgL.jpg" TargetMode="External" /><Relationship Id="rId19" Type="http://schemas.openxmlformats.org/officeDocument/2006/relationships/hyperlink" Target="https://pbs.twimg.com/tweet_video_thumb/D-2b7RWUIAU71_R.jpg" TargetMode="External" /><Relationship Id="rId20" Type="http://schemas.openxmlformats.org/officeDocument/2006/relationships/hyperlink" Target="https://pbs.twimg.com/tweet_video_thumb/D-2JWkRUIAABFgL.jpg" TargetMode="External" /><Relationship Id="rId21" Type="http://schemas.openxmlformats.org/officeDocument/2006/relationships/hyperlink" Target="https://pbs.twimg.com/tweet_video_thumb/D-2JWkRUIAABFgL.jpg" TargetMode="External" /><Relationship Id="rId22" Type="http://schemas.openxmlformats.org/officeDocument/2006/relationships/hyperlink" Target="https://pbs.twimg.com/tweet_video_thumb/D-2b7RWUIAU71_R.jpg" TargetMode="External" /><Relationship Id="rId23" Type="http://schemas.openxmlformats.org/officeDocument/2006/relationships/hyperlink" Target="https://pbs.twimg.com/media/D-19GF2VUAA574W.jpg" TargetMode="External" /><Relationship Id="rId24" Type="http://schemas.openxmlformats.org/officeDocument/2006/relationships/hyperlink" Target="https://pbs.twimg.com/tweet_video_thumb/D-2b7RWUIAU71_R.jpg" TargetMode="External" /><Relationship Id="rId25" Type="http://schemas.openxmlformats.org/officeDocument/2006/relationships/hyperlink" Target="https://pbs.twimg.com/media/D_Fg9yWUwAEONqH.jpg" TargetMode="External" /><Relationship Id="rId26" Type="http://schemas.openxmlformats.org/officeDocument/2006/relationships/hyperlink" Target="https://pbs.twimg.com/media/D_Fg9yWUwAEONqH.jpg" TargetMode="External" /><Relationship Id="rId27" Type="http://schemas.openxmlformats.org/officeDocument/2006/relationships/hyperlink" Target="https://pbs.twimg.com/media/D-_0FYoUIAA84qO.jpg" TargetMode="External" /><Relationship Id="rId28" Type="http://schemas.openxmlformats.org/officeDocument/2006/relationships/hyperlink" Target="https://pbs.twimg.com/tweet_video_thumb/D_EHIckXUAAkWNf.jpg" TargetMode="External" /><Relationship Id="rId29" Type="http://schemas.openxmlformats.org/officeDocument/2006/relationships/hyperlink" Target="https://pbs.twimg.com/tweet_video_thumb/D_EHIckXUAAkWNf.jpg" TargetMode="External" /><Relationship Id="rId30" Type="http://schemas.openxmlformats.org/officeDocument/2006/relationships/hyperlink" Target="https://pbs.twimg.com/tweet_video_thumb/D_EHIckXUAAkWNf.jpg" TargetMode="External" /><Relationship Id="rId31" Type="http://schemas.openxmlformats.org/officeDocument/2006/relationships/hyperlink" Target="https://pbs.twimg.com/media/D-mmmQ5VUAEXXH0.jpg" TargetMode="External" /><Relationship Id="rId32" Type="http://schemas.openxmlformats.org/officeDocument/2006/relationships/hyperlink" Target="https://pbs.twimg.com/media/D-sxsYkU8AAHiVe.jpg" TargetMode="External" /><Relationship Id="rId33" Type="http://schemas.openxmlformats.org/officeDocument/2006/relationships/hyperlink" Target="https://pbs.twimg.com/media/D_EM9zPUwAAM6DC.jpg" TargetMode="External" /><Relationship Id="rId34" Type="http://schemas.openxmlformats.org/officeDocument/2006/relationships/hyperlink" Target="https://pbs.twimg.com/media/D_Oif-AUYAAwjT7.png" TargetMode="External" /><Relationship Id="rId35" Type="http://schemas.openxmlformats.org/officeDocument/2006/relationships/hyperlink" Target="http://pbs.twimg.com/profile_images/1056949835335524352/O5NTFIF__normal.jpg" TargetMode="External" /><Relationship Id="rId36" Type="http://schemas.openxmlformats.org/officeDocument/2006/relationships/hyperlink" Target="https://pbs.twimg.com/media/D-mxrV5U8AAwVjw.jpg" TargetMode="External" /><Relationship Id="rId37" Type="http://schemas.openxmlformats.org/officeDocument/2006/relationships/hyperlink" Target="http://pbs.twimg.com/profile_images/1145698191335018498/cNfoWJO5_normal.png" TargetMode="External" /><Relationship Id="rId38" Type="http://schemas.openxmlformats.org/officeDocument/2006/relationships/hyperlink" Target="http://pbs.twimg.com/profile_images/1145698191335018498/cNfoWJO5_normal.png" TargetMode="External" /><Relationship Id="rId39" Type="http://schemas.openxmlformats.org/officeDocument/2006/relationships/hyperlink" Target="http://pbs.twimg.com/profile_images/1056949835335524352/O5NTFIF__normal.jpg" TargetMode="External" /><Relationship Id="rId40" Type="http://schemas.openxmlformats.org/officeDocument/2006/relationships/hyperlink" Target="https://pbs.twimg.com/media/D-mxrV5U8AAwVjw.jpg" TargetMode="External" /><Relationship Id="rId41" Type="http://schemas.openxmlformats.org/officeDocument/2006/relationships/hyperlink" Target="http://pbs.twimg.com/profile_images/1145698191335018498/cNfoWJO5_normal.png" TargetMode="External" /><Relationship Id="rId42" Type="http://schemas.openxmlformats.org/officeDocument/2006/relationships/hyperlink" Target="http://pbs.twimg.com/profile_images/1145698191335018498/cNfoWJO5_normal.png" TargetMode="External" /><Relationship Id="rId43" Type="http://schemas.openxmlformats.org/officeDocument/2006/relationships/hyperlink" Target="http://pbs.twimg.com/profile_images/1056949835335524352/O5NTFIF__normal.jpg" TargetMode="External" /><Relationship Id="rId44" Type="http://schemas.openxmlformats.org/officeDocument/2006/relationships/hyperlink" Target="http://pbs.twimg.com/profile_images/1056949835335524352/O5NTFIF__normal.jpg" TargetMode="External" /><Relationship Id="rId45" Type="http://schemas.openxmlformats.org/officeDocument/2006/relationships/hyperlink" Target="https://pbs.twimg.com/media/D-mxrV5U8AAwVjw.jpg" TargetMode="External" /><Relationship Id="rId46" Type="http://schemas.openxmlformats.org/officeDocument/2006/relationships/hyperlink" Target="http://pbs.twimg.com/profile_images/1145698191335018498/cNfoWJO5_normal.png" TargetMode="External" /><Relationship Id="rId47" Type="http://schemas.openxmlformats.org/officeDocument/2006/relationships/hyperlink" Target="http://pbs.twimg.com/profile_images/1145698191335018498/cNfoWJO5_normal.png" TargetMode="External" /><Relationship Id="rId48" Type="http://schemas.openxmlformats.org/officeDocument/2006/relationships/hyperlink" Target="https://pbs.twimg.com/media/D-mxrV5U8AAwVjw.jpg" TargetMode="External" /><Relationship Id="rId49" Type="http://schemas.openxmlformats.org/officeDocument/2006/relationships/hyperlink" Target="https://pbs.twimg.com/media/D-mxrV5U8AAwVjw.jpg" TargetMode="External" /><Relationship Id="rId50" Type="http://schemas.openxmlformats.org/officeDocument/2006/relationships/hyperlink" Target="http://pbs.twimg.com/profile_images/1145698191335018498/cNfoWJO5_normal.png" TargetMode="External" /><Relationship Id="rId51" Type="http://schemas.openxmlformats.org/officeDocument/2006/relationships/hyperlink" Target="http://pbs.twimg.com/profile_images/1145698191335018498/cNfoWJO5_normal.png" TargetMode="External" /><Relationship Id="rId52" Type="http://schemas.openxmlformats.org/officeDocument/2006/relationships/hyperlink" Target="http://pbs.twimg.com/profile_images/1145698191335018498/cNfoWJO5_normal.png" TargetMode="External" /><Relationship Id="rId53" Type="http://schemas.openxmlformats.org/officeDocument/2006/relationships/hyperlink" Target="http://pbs.twimg.com/profile_images/966149005745860608/uKVpLquu_normal.jpg" TargetMode="External" /><Relationship Id="rId54" Type="http://schemas.openxmlformats.org/officeDocument/2006/relationships/hyperlink" Target="http://pbs.twimg.com/profile_images/966149005745860608/uKVpLquu_normal.jpg" TargetMode="External" /><Relationship Id="rId55" Type="http://schemas.openxmlformats.org/officeDocument/2006/relationships/hyperlink" Target="https://pbs.twimg.com/media/D-waxFcU0AA7G90.jpg" TargetMode="External" /><Relationship Id="rId56" Type="http://schemas.openxmlformats.org/officeDocument/2006/relationships/hyperlink" Target="http://pbs.twimg.com/profile_images/1147211994019368963/beTlr6Ol_normal.jpg" TargetMode="External" /><Relationship Id="rId57" Type="http://schemas.openxmlformats.org/officeDocument/2006/relationships/hyperlink" Target="http://pbs.twimg.com/profile_images/1147211994019368963/beTlr6Ol_normal.jpg" TargetMode="External" /><Relationship Id="rId58" Type="http://schemas.openxmlformats.org/officeDocument/2006/relationships/hyperlink" Target="http://pbs.twimg.com/profile_images/995821495753498625/sB8rrEEb_normal.jpg" TargetMode="External" /><Relationship Id="rId59" Type="http://schemas.openxmlformats.org/officeDocument/2006/relationships/hyperlink" Target="http://pbs.twimg.com/profile_images/1147211994019368963/beTlr6Ol_normal.jpg" TargetMode="External" /><Relationship Id="rId60" Type="http://schemas.openxmlformats.org/officeDocument/2006/relationships/hyperlink" Target="http://pbs.twimg.com/profile_images/1147211994019368963/beTlr6Ol_normal.jpg" TargetMode="External" /><Relationship Id="rId61" Type="http://schemas.openxmlformats.org/officeDocument/2006/relationships/hyperlink" Target="http://pbs.twimg.com/profile_images/995821495753498625/sB8rrEEb_normal.jpg" TargetMode="External" /><Relationship Id="rId62" Type="http://schemas.openxmlformats.org/officeDocument/2006/relationships/hyperlink" Target="http://pbs.twimg.com/profile_images/1147211994019368963/beTlr6Ol_normal.jpg" TargetMode="External" /><Relationship Id="rId63" Type="http://schemas.openxmlformats.org/officeDocument/2006/relationships/hyperlink" Target="http://pbs.twimg.com/profile_images/1147211994019368963/beTlr6Ol_normal.jpg" TargetMode="External" /><Relationship Id="rId64" Type="http://schemas.openxmlformats.org/officeDocument/2006/relationships/hyperlink" Target="http://pbs.twimg.com/profile_images/1147211994019368963/beTlr6Ol_normal.jpg" TargetMode="External" /><Relationship Id="rId65" Type="http://schemas.openxmlformats.org/officeDocument/2006/relationships/hyperlink" Target="http://pbs.twimg.com/profile_images/1147211994019368963/beTlr6Ol_normal.jpg" TargetMode="External" /><Relationship Id="rId66" Type="http://schemas.openxmlformats.org/officeDocument/2006/relationships/hyperlink" Target="https://pbs.twimg.com/tweet_video_thumb/D-2JWkRUIAABFgL.jpg" TargetMode="External" /><Relationship Id="rId67" Type="http://schemas.openxmlformats.org/officeDocument/2006/relationships/hyperlink" Target="http://pbs.twimg.com/profile_images/1114002710712307712/tP1PI5j__normal.jpg" TargetMode="External" /><Relationship Id="rId68" Type="http://schemas.openxmlformats.org/officeDocument/2006/relationships/hyperlink" Target="https://pbs.twimg.com/tweet_video_thumb/D-2b7RWUIAU71_R.jpg" TargetMode="External" /><Relationship Id="rId69" Type="http://schemas.openxmlformats.org/officeDocument/2006/relationships/hyperlink" Target="https://pbs.twimg.com/tweet_video_thumb/D-2JWkRUIAABFgL.jpg" TargetMode="External" /><Relationship Id="rId70" Type="http://schemas.openxmlformats.org/officeDocument/2006/relationships/hyperlink" Target="https://pbs.twimg.com/tweet_video_thumb/D-2JWkRUIAABFgL.jpg" TargetMode="External" /><Relationship Id="rId71" Type="http://schemas.openxmlformats.org/officeDocument/2006/relationships/hyperlink" Target="http://pbs.twimg.com/profile_images/1114002710712307712/tP1PI5j__normal.jpg" TargetMode="External" /><Relationship Id="rId72" Type="http://schemas.openxmlformats.org/officeDocument/2006/relationships/hyperlink" Target="https://pbs.twimg.com/tweet_video_thumb/D-2b7RWUIAU71_R.jpg" TargetMode="External" /><Relationship Id="rId73" Type="http://schemas.openxmlformats.org/officeDocument/2006/relationships/hyperlink" Target="https://pbs.twimg.com/media/D-19GF2VUAA574W.jpg" TargetMode="External" /><Relationship Id="rId74" Type="http://schemas.openxmlformats.org/officeDocument/2006/relationships/hyperlink" Target="http://pbs.twimg.com/profile_images/1114002710712307712/tP1PI5j__normal.jpg" TargetMode="External" /><Relationship Id="rId75" Type="http://schemas.openxmlformats.org/officeDocument/2006/relationships/hyperlink" Target="https://pbs.twimg.com/tweet_video_thumb/D-2b7RWUIAU71_R.jpg" TargetMode="External" /><Relationship Id="rId76" Type="http://schemas.openxmlformats.org/officeDocument/2006/relationships/hyperlink" Target="http://pbs.twimg.com/profile_images/1114402612307156992/SvzqOlfI_normal.jpg" TargetMode="External" /><Relationship Id="rId77" Type="http://schemas.openxmlformats.org/officeDocument/2006/relationships/hyperlink" Target="http://pbs.twimg.com/profile_images/728338336553832448/9pGDHmTP_normal.jpg" TargetMode="External" /><Relationship Id="rId78" Type="http://schemas.openxmlformats.org/officeDocument/2006/relationships/hyperlink" Target="http://pbs.twimg.com/profile_images/728338336553832448/9pGDHmTP_normal.jpg" TargetMode="External" /><Relationship Id="rId79" Type="http://schemas.openxmlformats.org/officeDocument/2006/relationships/hyperlink" Target="http://pbs.twimg.com/profile_images/378800000418087729/d054703ef29629d26b9540591b76f320_normal.jpeg" TargetMode="External" /><Relationship Id="rId80" Type="http://schemas.openxmlformats.org/officeDocument/2006/relationships/hyperlink" Target="http://pbs.twimg.com/profile_images/378800000418087729/d054703ef29629d26b9540591b76f320_normal.jpeg" TargetMode="External" /><Relationship Id="rId81" Type="http://schemas.openxmlformats.org/officeDocument/2006/relationships/hyperlink" Target="http://pbs.twimg.com/profile_images/1148090002766647297/jCFT5zzj_normal.png" TargetMode="External" /><Relationship Id="rId82" Type="http://schemas.openxmlformats.org/officeDocument/2006/relationships/hyperlink" Target="http://pbs.twimg.com/profile_images/1148090002766647297/jCFT5zzj_normal.png" TargetMode="External" /><Relationship Id="rId83" Type="http://schemas.openxmlformats.org/officeDocument/2006/relationships/hyperlink" Target="http://pbs.twimg.com/profile_images/951030634000125952/YJfqWkRk_normal.jpg" TargetMode="External" /><Relationship Id="rId84" Type="http://schemas.openxmlformats.org/officeDocument/2006/relationships/hyperlink" Target="http://pbs.twimg.com/profile_images/951030634000125952/YJfqWkRk_normal.jpg" TargetMode="External" /><Relationship Id="rId85" Type="http://schemas.openxmlformats.org/officeDocument/2006/relationships/hyperlink" Target="http://pbs.twimg.com/profile_images/845243524631031808/4XzgUMPo_normal.jpg" TargetMode="External" /><Relationship Id="rId86" Type="http://schemas.openxmlformats.org/officeDocument/2006/relationships/hyperlink" Target="http://pbs.twimg.com/profile_images/1031666242975723520/x8zKbwIC_normal.jpg" TargetMode="External" /><Relationship Id="rId87" Type="http://schemas.openxmlformats.org/officeDocument/2006/relationships/hyperlink" Target="http://pbs.twimg.com/profile_images/1031666242975723520/x8zKbwIC_normal.jpg" TargetMode="External" /><Relationship Id="rId88" Type="http://schemas.openxmlformats.org/officeDocument/2006/relationships/hyperlink" Target="https://pbs.twimg.com/media/D_Fg9yWUwAEONqH.jpg" TargetMode="External" /><Relationship Id="rId89" Type="http://schemas.openxmlformats.org/officeDocument/2006/relationships/hyperlink" Target="http://pbs.twimg.com/profile_images/1113360898985385985/qrVa4iFa_normal.jpg" TargetMode="External" /><Relationship Id="rId90" Type="http://schemas.openxmlformats.org/officeDocument/2006/relationships/hyperlink" Target="https://pbs.twimg.com/media/D_Fg9yWUwAEONqH.jpg" TargetMode="External" /><Relationship Id="rId91" Type="http://schemas.openxmlformats.org/officeDocument/2006/relationships/hyperlink" Target="http://pbs.twimg.com/profile_images/1113360898985385985/qrVa4iFa_normal.jpg" TargetMode="External" /><Relationship Id="rId92" Type="http://schemas.openxmlformats.org/officeDocument/2006/relationships/hyperlink" Target="http://pbs.twimg.com/profile_images/1113360898985385985/qrVa4iFa_normal.jpg" TargetMode="External" /><Relationship Id="rId93" Type="http://schemas.openxmlformats.org/officeDocument/2006/relationships/hyperlink" Target="https://pbs.twimg.com/media/D-_0FYoUIAA84qO.jpg" TargetMode="External" /><Relationship Id="rId94" Type="http://schemas.openxmlformats.org/officeDocument/2006/relationships/hyperlink" Target="http://pbs.twimg.com/profile_images/839387491308220416/NqufX2U3_normal.jpg" TargetMode="External" /><Relationship Id="rId95" Type="http://schemas.openxmlformats.org/officeDocument/2006/relationships/hyperlink" Target="http://pbs.twimg.com/profile_images/839387491308220416/NqufX2U3_normal.jpg" TargetMode="External" /><Relationship Id="rId96" Type="http://schemas.openxmlformats.org/officeDocument/2006/relationships/hyperlink" Target="https://pbs.twimg.com/tweet_video_thumb/D_EHIckXUAAkWNf.jpg" TargetMode="External" /><Relationship Id="rId97" Type="http://schemas.openxmlformats.org/officeDocument/2006/relationships/hyperlink" Target="https://pbs.twimg.com/tweet_video_thumb/D_EHIckXUAAkWNf.jpg" TargetMode="External" /><Relationship Id="rId98" Type="http://schemas.openxmlformats.org/officeDocument/2006/relationships/hyperlink" Target="https://pbs.twimg.com/tweet_video_thumb/D_EHIckXUAAkWNf.jpg" TargetMode="External" /><Relationship Id="rId99" Type="http://schemas.openxmlformats.org/officeDocument/2006/relationships/hyperlink" Target="http://pbs.twimg.com/profile_images/1149608399060926464/p5nDDpQ5_normal.jpg" TargetMode="External" /><Relationship Id="rId100" Type="http://schemas.openxmlformats.org/officeDocument/2006/relationships/hyperlink" Target="http://pbs.twimg.com/profile_images/1149608399060926464/p5nDDpQ5_normal.jpg" TargetMode="External" /><Relationship Id="rId101" Type="http://schemas.openxmlformats.org/officeDocument/2006/relationships/hyperlink" Target="http://pbs.twimg.com/profile_images/973320995330187264/gfseiiiC_normal.jpg" TargetMode="External" /><Relationship Id="rId102" Type="http://schemas.openxmlformats.org/officeDocument/2006/relationships/hyperlink" Target="http://pbs.twimg.com/profile_images/2335425090/image_normal.jpg" TargetMode="External" /><Relationship Id="rId103" Type="http://schemas.openxmlformats.org/officeDocument/2006/relationships/hyperlink" Target="http://pbs.twimg.com/profile_images/1008999918432763904/TATpVIFY_normal.jpg" TargetMode="External" /><Relationship Id="rId104" Type="http://schemas.openxmlformats.org/officeDocument/2006/relationships/hyperlink" Target="http://pbs.twimg.com/profile_images/2335425090/image_normal.jpg" TargetMode="External" /><Relationship Id="rId105" Type="http://schemas.openxmlformats.org/officeDocument/2006/relationships/hyperlink" Target="http://pbs.twimg.com/profile_images/1008999918432763904/TATpVIFY_normal.jpg" TargetMode="External" /><Relationship Id="rId106" Type="http://schemas.openxmlformats.org/officeDocument/2006/relationships/hyperlink" Target="http://pbs.twimg.com/profile_images/1008999918432763904/TATpVIFY_normal.jpg" TargetMode="External" /><Relationship Id="rId107" Type="http://schemas.openxmlformats.org/officeDocument/2006/relationships/hyperlink" Target="http://pbs.twimg.com/profile_images/1008999918432763904/TATpVIFY_normal.jpg" TargetMode="External" /><Relationship Id="rId108" Type="http://schemas.openxmlformats.org/officeDocument/2006/relationships/hyperlink" Target="http://pbs.twimg.com/profile_images/2335425090/image_normal.jpg" TargetMode="External" /><Relationship Id="rId109" Type="http://schemas.openxmlformats.org/officeDocument/2006/relationships/hyperlink" Target="http://pbs.twimg.com/profile_images/745744105506897922/wZCkqGeD_normal.jpg" TargetMode="External" /><Relationship Id="rId110" Type="http://schemas.openxmlformats.org/officeDocument/2006/relationships/hyperlink" Target="http://pbs.twimg.com/profile_images/1128498539431022592/qiHKwnNh_normal.jpg" TargetMode="External" /><Relationship Id="rId111" Type="http://schemas.openxmlformats.org/officeDocument/2006/relationships/hyperlink" Target="https://pbs.twimg.com/media/D-mmmQ5VUAEXXH0.jpg" TargetMode="External" /><Relationship Id="rId112" Type="http://schemas.openxmlformats.org/officeDocument/2006/relationships/hyperlink" Target="http://pbs.twimg.com/profile_images/1128498539431022592/qiHKwnNh_normal.jpg" TargetMode="External" /><Relationship Id="rId113" Type="http://schemas.openxmlformats.org/officeDocument/2006/relationships/hyperlink" Target="http://pbs.twimg.com/profile_images/1127319078228467712/srLM4n5h_normal.png" TargetMode="External" /><Relationship Id="rId114" Type="http://schemas.openxmlformats.org/officeDocument/2006/relationships/hyperlink" Target="http://pbs.twimg.com/profile_images/960676751230697472/h-fuS-is_normal.jpg" TargetMode="External" /><Relationship Id="rId115" Type="http://schemas.openxmlformats.org/officeDocument/2006/relationships/hyperlink" Target="http://pbs.twimg.com/profile_images/1127319078228467712/srLM4n5h_normal.png" TargetMode="External" /><Relationship Id="rId116" Type="http://schemas.openxmlformats.org/officeDocument/2006/relationships/hyperlink" Target="http://pbs.twimg.com/profile_images/960676751230697472/h-fuS-is_normal.jpg" TargetMode="External" /><Relationship Id="rId117" Type="http://schemas.openxmlformats.org/officeDocument/2006/relationships/hyperlink" Target="http://pbs.twimg.com/profile_images/1127319078228467712/srLM4n5h_normal.png" TargetMode="External" /><Relationship Id="rId118" Type="http://schemas.openxmlformats.org/officeDocument/2006/relationships/hyperlink" Target="http://pbs.twimg.com/profile_images/378800000279055874/2940fd0bd1dd8bbb79fee19a68dc731a_normal.jpeg" TargetMode="External" /><Relationship Id="rId119" Type="http://schemas.openxmlformats.org/officeDocument/2006/relationships/hyperlink" Target="http://pbs.twimg.com/profile_images/1127319078228467712/srLM4n5h_normal.png" TargetMode="External" /><Relationship Id="rId120" Type="http://schemas.openxmlformats.org/officeDocument/2006/relationships/hyperlink" Target="https://pbs.twimg.com/media/D-sxsYkU8AAHiVe.jpg" TargetMode="External" /><Relationship Id="rId121" Type="http://schemas.openxmlformats.org/officeDocument/2006/relationships/hyperlink" Target="http://pbs.twimg.com/profile_images/1127319078228467712/srLM4n5h_normal.png" TargetMode="External" /><Relationship Id="rId122" Type="http://schemas.openxmlformats.org/officeDocument/2006/relationships/hyperlink" Target="http://pbs.twimg.com/profile_images/754935005055361024/m_TgJKeL_normal.jpg" TargetMode="External" /><Relationship Id="rId123" Type="http://schemas.openxmlformats.org/officeDocument/2006/relationships/hyperlink" Target="http://pbs.twimg.com/profile_images/1127319078228467712/srLM4n5h_normal.png" TargetMode="External" /><Relationship Id="rId124" Type="http://schemas.openxmlformats.org/officeDocument/2006/relationships/hyperlink" Target="https://pbs.twimg.com/media/D_EM9zPUwAAM6DC.jpg" TargetMode="External" /><Relationship Id="rId125" Type="http://schemas.openxmlformats.org/officeDocument/2006/relationships/hyperlink" Target="http://pbs.twimg.com/profile_images/1142675380270030848/4gP0W5VH_normal.jpg" TargetMode="External" /><Relationship Id="rId126" Type="http://schemas.openxmlformats.org/officeDocument/2006/relationships/hyperlink" Target="http://pbs.twimg.com/profile_images/1127319078228467712/srLM4n5h_normal.png" TargetMode="External" /><Relationship Id="rId127" Type="http://schemas.openxmlformats.org/officeDocument/2006/relationships/hyperlink" Target="http://pbs.twimg.com/profile_images/1127319078228467712/srLM4n5h_normal.png" TargetMode="External" /><Relationship Id="rId128" Type="http://schemas.openxmlformats.org/officeDocument/2006/relationships/hyperlink" Target="http://pbs.twimg.com/profile_images/1127319078228467712/srLM4n5h_normal.png" TargetMode="External" /><Relationship Id="rId129" Type="http://schemas.openxmlformats.org/officeDocument/2006/relationships/hyperlink" Target="http://pbs.twimg.com/profile_images/1065831304418082816/8g4T6U9o_normal.jpg" TargetMode="External" /><Relationship Id="rId130" Type="http://schemas.openxmlformats.org/officeDocument/2006/relationships/hyperlink" Target="http://pbs.twimg.com/profile_images/1065831304418082816/8g4T6U9o_normal.jpg" TargetMode="External" /><Relationship Id="rId131" Type="http://schemas.openxmlformats.org/officeDocument/2006/relationships/hyperlink" Target="http://pbs.twimg.com/profile_images/1139000011683844096/h8-0r3ra_normal.jpg" TargetMode="External" /><Relationship Id="rId132" Type="http://schemas.openxmlformats.org/officeDocument/2006/relationships/hyperlink" Target="http://pbs.twimg.com/profile_images/1139000011683844096/h8-0r3ra_normal.jpg" TargetMode="External" /><Relationship Id="rId133" Type="http://schemas.openxmlformats.org/officeDocument/2006/relationships/hyperlink" Target="https://pbs.twimg.com/media/D_Oif-AUYAAwjT7.png" TargetMode="External" /><Relationship Id="rId134" Type="http://schemas.openxmlformats.org/officeDocument/2006/relationships/hyperlink" Target="http://pbs.twimg.com/profile_images/1131835580289957888/HS5rscUY_normal.jpg" TargetMode="External" /><Relationship Id="rId135" Type="http://schemas.openxmlformats.org/officeDocument/2006/relationships/hyperlink" Target="http://pbs.twimg.com/profile_images/1131835580289957888/HS5rscUY_normal.jpg" TargetMode="External" /><Relationship Id="rId136" Type="http://schemas.openxmlformats.org/officeDocument/2006/relationships/hyperlink" Target="http://pbs.twimg.com/profile_images/1091726189218082816/3jgMuF4x_normal.jpg" TargetMode="External" /><Relationship Id="rId137" Type="http://schemas.openxmlformats.org/officeDocument/2006/relationships/hyperlink" Target="http://pbs.twimg.com/profile_images/1091726189218082816/3jgMuF4x_normal.jpg" TargetMode="External" /><Relationship Id="rId138" Type="http://schemas.openxmlformats.org/officeDocument/2006/relationships/hyperlink" Target="http://pbs.twimg.com/profile_images/1091726189218082816/3jgMuF4x_normal.jpg" TargetMode="External" /><Relationship Id="rId139" Type="http://schemas.openxmlformats.org/officeDocument/2006/relationships/hyperlink" Target="http://pbs.twimg.com/profile_images/1091726189218082816/3jgMuF4x_normal.jpg" TargetMode="External" /><Relationship Id="rId140" Type="http://schemas.openxmlformats.org/officeDocument/2006/relationships/hyperlink" Target="http://pbs.twimg.com/profile_images/1040870127883833345/P6cfgC1i_normal.jpg" TargetMode="External" /><Relationship Id="rId141" Type="http://schemas.openxmlformats.org/officeDocument/2006/relationships/hyperlink" Target="http://pbs.twimg.com/profile_images/1040870127883833345/P6cfgC1i_normal.jpg" TargetMode="External" /><Relationship Id="rId142" Type="http://schemas.openxmlformats.org/officeDocument/2006/relationships/hyperlink" Target="https://twitter.com/#!/becx1970/status/1146571482828402689" TargetMode="External" /><Relationship Id="rId143" Type="http://schemas.openxmlformats.org/officeDocument/2006/relationships/hyperlink" Target="https://twitter.com/#!/taniadalts/status/1146642944658509825" TargetMode="External" /><Relationship Id="rId144" Type="http://schemas.openxmlformats.org/officeDocument/2006/relationships/hyperlink" Target="https://twitter.com/#!/serendipity2150/status/1146597455946870784" TargetMode="External" /><Relationship Id="rId145" Type="http://schemas.openxmlformats.org/officeDocument/2006/relationships/hyperlink" Target="https://twitter.com/#!/serendipity2150/status/1146648716075388928" TargetMode="External" /><Relationship Id="rId146" Type="http://schemas.openxmlformats.org/officeDocument/2006/relationships/hyperlink" Target="https://twitter.com/#!/becx1970/status/1146571482828402689" TargetMode="External" /><Relationship Id="rId147" Type="http://schemas.openxmlformats.org/officeDocument/2006/relationships/hyperlink" Target="https://twitter.com/#!/taniadalts/status/1146642944658509825" TargetMode="External" /><Relationship Id="rId148" Type="http://schemas.openxmlformats.org/officeDocument/2006/relationships/hyperlink" Target="https://twitter.com/#!/serendipity2150/status/1146597455946870784" TargetMode="External" /><Relationship Id="rId149" Type="http://schemas.openxmlformats.org/officeDocument/2006/relationships/hyperlink" Target="https://twitter.com/#!/serendipity2150/status/1146648716075388928" TargetMode="External" /><Relationship Id="rId150" Type="http://schemas.openxmlformats.org/officeDocument/2006/relationships/hyperlink" Target="https://twitter.com/#!/becx1970/status/1146571482828402689" TargetMode="External" /><Relationship Id="rId151" Type="http://schemas.openxmlformats.org/officeDocument/2006/relationships/hyperlink" Target="https://twitter.com/#!/becx1970/status/1146571482828402689" TargetMode="External" /><Relationship Id="rId152" Type="http://schemas.openxmlformats.org/officeDocument/2006/relationships/hyperlink" Target="https://twitter.com/#!/taniadalts/status/1146642944658509825" TargetMode="External" /><Relationship Id="rId153" Type="http://schemas.openxmlformats.org/officeDocument/2006/relationships/hyperlink" Target="https://twitter.com/#!/serendipity2150/status/1146597455946870784" TargetMode="External" /><Relationship Id="rId154" Type="http://schemas.openxmlformats.org/officeDocument/2006/relationships/hyperlink" Target="https://twitter.com/#!/serendipity2150/status/1146648716075388928" TargetMode="External" /><Relationship Id="rId155" Type="http://schemas.openxmlformats.org/officeDocument/2006/relationships/hyperlink" Target="https://twitter.com/#!/taniadalts/status/1146642944658509825" TargetMode="External" /><Relationship Id="rId156" Type="http://schemas.openxmlformats.org/officeDocument/2006/relationships/hyperlink" Target="https://twitter.com/#!/taniadalts/status/1146642944658509825" TargetMode="External" /><Relationship Id="rId157" Type="http://schemas.openxmlformats.org/officeDocument/2006/relationships/hyperlink" Target="https://twitter.com/#!/serendipity2150/status/1146648716075388928" TargetMode="External" /><Relationship Id="rId158" Type="http://schemas.openxmlformats.org/officeDocument/2006/relationships/hyperlink" Target="https://twitter.com/#!/serendipity2150/status/1146597455946870784" TargetMode="External" /><Relationship Id="rId159" Type="http://schemas.openxmlformats.org/officeDocument/2006/relationships/hyperlink" Target="https://twitter.com/#!/serendipity2150/status/1146648716075388928" TargetMode="External" /><Relationship Id="rId160" Type="http://schemas.openxmlformats.org/officeDocument/2006/relationships/hyperlink" Target="https://twitter.com/#!/dharvey/status/1146724255809363968" TargetMode="External" /><Relationship Id="rId161" Type="http://schemas.openxmlformats.org/officeDocument/2006/relationships/hyperlink" Target="https://twitter.com/#!/dharvey/status/1146724255809363968" TargetMode="External" /><Relationship Id="rId162" Type="http://schemas.openxmlformats.org/officeDocument/2006/relationships/hyperlink" Target="https://twitter.com/#!/loteight/status/1147321453064232960" TargetMode="External" /><Relationship Id="rId163" Type="http://schemas.openxmlformats.org/officeDocument/2006/relationships/hyperlink" Target="https://twitter.com/#!/storm_strang/status/1147662730519875584" TargetMode="External" /><Relationship Id="rId164" Type="http://schemas.openxmlformats.org/officeDocument/2006/relationships/hyperlink" Target="https://twitter.com/#!/storm_strang/status/1147662775067582464" TargetMode="External" /><Relationship Id="rId165" Type="http://schemas.openxmlformats.org/officeDocument/2006/relationships/hyperlink" Target="https://twitter.com/#!/travelcorkscrew/status/1147651026339524608" TargetMode="External" /><Relationship Id="rId166" Type="http://schemas.openxmlformats.org/officeDocument/2006/relationships/hyperlink" Target="https://twitter.com/#!/storm_strang/status/1147662730519875584" TargetMode="External" /><Relationship Id="rId167" Type="http://schemas.openxmlformats.org/officeDocument/2006/relationships/hyperlink" Target="https://twitter.com/#!/storm_strang/status/1147662775067582464" TargetMode="External" /><Relationship Id="rId168" Type="http://schemas.openxmlformats.org/officeDocument/2006/relationships/hyperlink" Target="https://twitter.com/#!/travelcorkscrew/status/1147651026339524608" TargetMode="External" /><Relationship Id="rId169" Type="http://schemas.openxmlformats.org/officeDocument/2006/relationships/hyperlink" Target="https://twitter.com/#!/storm_strang/status/1147662730519875584" TargetMode="External" /><Relationship Id="rId170" Type="http://schemas.openxmlformats.org/officeDocument/2006/relationships/hyperlink" Target="https://twitter.com/#!/storm_strang/status/1147662775067582464" TargetMode="External" /><Relationship Id="rId171" Type="http://schemas.openxmlformats.org/officeDocument/2006/relationships/hyperlink" Target="https://twitter.com/#!/storm_strang/status/1147662730519875584" TargetMode="External" /><Relationship Id="rId172" Type="http://schemas.openxmlformats.org/officeDocument/2006/relationships/hyperlink" Target="https://twitter.com/#!/storm_strang/status/1147662775067582464" TargetMode="External" /><Relationship Id="rId173" Type="http://schemas.openxmlformats.org/officeDocument/2006/relationships/hyperlink" Target="https://twitter.com/#!/icaitlincherry/status/1147724509991985153" TargetMode="External" /><Relationship Id="rId174" Type="http://schemas.openxmlformats.org/officeDocument/2006/relationships/hyperlink" Target="https://twitter.com/#!/napierinframe/status/1147723011132284928" TargetMode="External" /><Relationship Id="rId175" Type="http://schemas.openxmlformats.org/officeDocument/2006/relationships/hyperlink" Target="https://twitter.com/#!/napierinframe/status/1147744933874290693" TargetMode="External" /><Relationship Id="rId176" Type="http://schemas.openxmlformats.org/officeDocument/2006/relationships/hyperlink" Target="https://twitter.com/#!/icaitlincherry/status/1147724509991985153" TargetMode="External" /><Relationship Id="rId177" Type="http://schemas.openxmlformats.org/officeDocument/2006/relationships/hyperlink" Target="https://twitter.com/#!/icaitlincherry/status/1147724509991985153" TargetMode="External" /><Relationship Id="rId178" Type="http://schemas.openxmlformats.org/officeDocument/2006/relationships/hyperlink" Target="https://twitter.com/#!/napierinframe/status/1147723011132284928" TargetMode="External" /><Relationship Id="rId179" Type="http://schemas.openxmlformats.org/officeDocument/2006/relationships/hyperlink" Target="https://twitter.com/#!/napierinframe/status/1147744933874290693" TargetMode="External" /><Relationship Id="rId180" Type="http://schemas.openxmlformats.org/officeDocument/2006/relationships/hyperlink" Target="https://twitter.com/#!/napierinframe/status/1147711036872507392" TargetMode="External" /><Relationship Id="rId181" Type="http://schemas.openxmlformats.org/officeDocument/2006/relationships/hyperlink" Target="https://twitter.com/#!/napierinframe/status/1147723011132284928" TargetMode="External" /><Relationship Id="rId182" Type="http://schemas.openxmlformats.org/officeDocument/2006/relationships/hyperlink" Target="https://twitter.com/#!/napierinframe/status/1147744933874290693" TargetMode="External" /><Relationship Id="rId183" Type="http://schemas.openxmlformats.org/officeDocument/2006/relationships/hyperlink" Target="https://twitter.com/#!/zuroo/status/1147912482767245312" TargetMode="External" /><Relationship Id="rId184" Type="http://schemas.openxmlformats.org/officeDocument/2006/relationships/hyperlink" Target="https://twitter.com/#!/sampotter10/status/1148031971051753472" TargetMode="External" /><Relationship Id="rId185" Type="http://schemas.openxmlformats.org/officeDocument/2006/relationships/hyperlink" Target="https://twitter.com/#!/sampotter10/status/1148031971051753472" TargetMode="External" /><Relationship Id="rId186" Type="http://schemas.openxmlformats.org/officeDocument/2006/relationships/hyperlink" Target="https://twitter.com/#!/capovillaliz/status/1148120696586792960" TargetMode="External" /><Relationship Id="rId187" Type="http://schemas.openxmlformats.org/officeDocument/2006/relationships/hyperlink" Target="https://twitter.com/#!/capovillaliz/status/1148120696586792960" TargetMode="External" /><Relationship Id="rId188" Type="http://schemas.openxmlformats.org/officeDocument/2006/relationships/hyperlink" Target="https://twitter.com/#!/kirstenmakes/status/1147871156696801280" TargetMode="External" /><Relationship Id="rId189" Type="http://schemas.openxmlformats.org/officeDocument/2006/relationships/hyperlink" Target="https://twitter.com/#!/kirstenmakes/status/1147871156696801280" TargetMode="External" /><Relationship Id="rId190" Type="http://schemas.openxmlformats.org/officeDocument/2006/relationships/hyperlink" Target="https://twitter.com/#!/lewisedinburgh/status/1148221455194382338" TargetMode="External" /><Relationship Id="rId191" Type="http://schemas.openxmlformats.org/officeDocument/2006/relationships/hyperlink" Target="https://twitter.com/#!/lewisedinburgh/status/1148221455194382338" TargetMode="External" /><Relationship Id="rId192" Type="http://schemas.openxmlformats.org/officeDocument/2006/relationships/hyperlink" Target="https://twitter.com/#!/alileonardmc/status/1148330454690533377" TargetMode="External" /><Relationship Id="rId193" Type="http://schemas.openxmlformats.org/officeDocument/2006/relationships/hyperlink" Target="https://twitter.com/#!/terisasiagatonu/status/1148406918613876736" TargetMode="External" /><Relationship Id="rId194" Type="http://schemas.openxmlformats.org/officeDocument/2006/relationships/hyperlink" Target="https://twitter.com/#!/terisasiagatonu/status/1148406918613876736" TargetMode="External" /><Relationship Id="rId195" Type="http://schemas.openxmlformats.org/officeDocument/2006/relationships/hyperlink" Target="https://twitter.com/#!/lfcwellington/status/1148806001119748096" TargetMode="External" /><Relationship Id="rId196" Type="http://schemas.openxmlformats.org/officeDocument/2006/relationships/hyperlink" Target="https://twitter.com/#!/kloppgoff/status/1148810577352916992" TargetMode="External" /><Relationship Id="rId197" Type="http://schemas.openxmlformats.org/officeDocument/2006/relationships/hyperlink" Target="https://twitter.com/#!/lfcwellington/status/1148806001119748096" TargetMode="External" /><Relationship Id="rId198" Type="http://schemas.openxmlformats.org/officeDocument/2006/relationships/hyperlink" Target="https://twitter.com/#!/kloppgoff/status/1148810577352916992" TargetMode="External" /><Relationship Id="rId199" Type="http://schemas.openxmlformats.org/officeDocument/2006/relationships/hyperlink" Target="https://twitter.com/#!/kloppgoff/status/1148810577352916992" TargetMode="External" /><Relationship Id="rId200" Type="http://schemas.openxmlformats.org/officeDocument/2006/relationships/hyperlink" Target="https://twitter.com/#!/ori_tui/status/1148404817796030464" TargetMode="External" /><Relationship Id="rId201" Type="http://schemas.openxmlformats.org/officeDocument/2006/relationships/hyperlink" Target="https://twitter.com/#!/becks_nz/status/1148873499760443393" TargetMode="External" /><Relationship Id="rId202" Type="http://schemas.openxmlformats.org/officeDocument/2006/relationships/hyperlink" Target="https://twitter.com/#!/becks_nz/status/1148873499760443393" TargetMode="External" /><Relationship Id="rId203" Type="http://schemas.openxmlformats.org/officeDocument/2006/relationships/hyperlink" Target="https://twitter.com/#!/frostygames203/status/1148707227966070789" TargetMode="External" /><Relationship Id="rId204" Type="http://schemas.openxmlformats.org/officeDocument/2006/relationships/hyperlink" Target="https://twitter.com/#!/bucknakednz/status/1148916034260176896" TargetMode="External" /><Relationship Id="rId205" Type="http://schemas.openxmlformats.org/officeDocument/2006/relationships/hyperlink" Target="https://twitter.com/#!/bucknakednz/status/1148916034260176896" TargetMode="External" /><Relationship Id="rId206" Type="http://schemas.openxmlformats.org/officeDocument/2006/relationships/hyperlink" Target="https://twitter.com/#!/tteaghann/status/1148919198136975363" TargetMode="External" /><Relationship Id="rId207" Type="http://schemas.openxmlformats.org/officeDocument/2006/relationships/hyperlink" Target="https://twitter.com/#!/tteaghann/status/1148919198136975363" TargetMode="External" /><Relationship Id="rId208" Type="http://schemas.openxmlformats.org/officeDocument/2006/relationships/hyperlink" Target="https://twitter.com/#!/vmalolo/status/1149058893474983936" TargetMode="External" /><Relationship Id="rId209" Type="http://schemas.openxmlformats.org/officeDocument/2006/relationships/hyperlink" Target="https://twitter.com/#!/montgomerynz/status/1148757275147849728" TargetMode="External" /><Relationship Id="rId210" Type="http://schemas.openxmlformats.org/officeDocument/2006/relationships/hyperlink" Target="https://twitter.com/#!/aumuaa/status/1149084586636271617" TargetMode="External" /><Relationship Id="rId211" Type="http://schemas.openxmlformats.org/officeDocument/2006/relationships/hyperlink" Target="https://twitter.com/#!/montgomerynz/status/1148757275147849728" TargetMode="External" /><Relationship Id="rId212" Type="http://schemas.openxmlformats.org/officeDocument/2006/relationships/hyperlink" Target="https://twitter.com/#!/aumuaa/status/1148884529798500354" TargetMode="External" /><Relationship Id="rId213" Type="http://schemas.openxmlformats.org/officeDocument/2006/relationships/hyperlink" Target="https://twitter.com/#!/aumuaa/status/1149084586636271617" TargetMode="External" /><Relationship Id="rId214" Type="http://schemas.openxmlformats.org/officeDocument/2006/relationships/hyperlink" Target="https://twitter.com/#!/aumuaa/status/1149084586636271617" TargetMode="External" /><Relationship Id="rId215" Type="http://schemas.openxmlformats.org/officeDocument/2006/relationships/hyperlink" Target="https://twitter.com/#!/montgomerynz/status/1148757275147849728" TargetMode="External" /><Relationship Id="rId216" Type="http://schemas.openxmlformats.org/officeDocument/2006/relationships/hyperlink" Target="https://twitter.com/#!/ikubuabola/status/1149111689410859009" TargetMode="External" /><Relationship Id="rId217" Type="http://schemas.openxmlformats.org/officeDocument/2006/relationships/hyperlink" Target="https://twitter.com/#!/rach230280/status/1146629754361171969" TargetMode="External" /><Relationship Id="rId218" Type="http://schemas.openxmlformats.org/officeDocument/2006/relationships/hyperlink" Target="https://twitter.com/#!/rach230280/status/1146630786793103362" TargetMode="External" /><Relationship Id="rId219" Type="http://schemas.openxmlformats.org/officeDocument/2006/relationships/hyperlink" Target="https://twitter.com/#!/rach230280/status/1147031558848516097" TargetMode="External" /><Relationship Id="rId220" Type="http://schemas.openxmlformats.org/officeDocument/2006/relationships/hyperlink" Target="https://twitter.com/#!/whittakersnz/status/1146873695748550656" TargetMode="External" /><Relationship Id="rId221" Type="http://schemas.openxmlformats.org/officeDocument/2006/relationships/hyperlink" Target="https://twitter.com/#!/aliwonderlandz/status/1147995133746352128" TargetMode="External" /><Relationship Id="rId222" Type="http://schemas.openxmlformats.org/officeDocument/2006/relationships/hyperlink" Target="https://twitter.com/#!/whittakersnz/status/1148026387942400000" TargetMode="External" /><Relationship Id="rId223" Type="http://schemas.openxmlformats.org/officeDocument/2006/relationships/hyperlink" Target="https://twitter.com/#!/aliwonderlandz/status/1147995133746352128" TargetMode="External" /><Relationship Id="rId224" Type="http://schemas.openxmlformats.org/officeDocument/2006/relationships/hyperlink" Target="https://twitter.com/#!/whittakersnz/status/1148026387942400000" TargetMode="External" /><Relationship Id="rId225" Type="http://schemas.openxmlformats.org/officeDocument/2006/relationships/hyperlink" Target="https://twitter.com/#!/mrsnickipea/status/1147083967767576576" TargetMode="External" /><Relationship Id="rId226" Type="http://schemas.openxmlformats.org/officeDocument/2006/relationships/hyperlink" Target="https://twitter.com/#!/whittakersnz/status/1148026826544910336" TargetMode="External" /><Relationship Id="rId227" Type="http://schemas.openxmlformats.org/officeDocument/2006/relationships/hyperlink" Target="https://twitter.com/#!/kiwinoz/status/1147065205676900353" TargetMode="External" /><Relationship Id="rId228" Type="http://schemas.openxmlformats.org/officeDocument/2006/relationships/hyperlink" Target="https://twitter.com/#!/whittakersnz/status/1148026895843221504" TargetMode="External" /><Relationship Id="rId229" Type="http://schemas.openxmlformats.org/officeDocument/2006/relationships/hyperlink" Target="https://twitter.com/#!/philipmccall1/status/1147033948121206784" TargetMode="External" /><Relationship Id="rId230" Type="http://schemas.openxmlformats.org/officeDocument/2006/relationships/hyperlink" Target="https://twitter.com/#!/whittakersnz/status/1148027057269379072" TargetMode="External" /><Relationship Id="rId231" Type="http://schemas.openxmlformats.org/officeDocument/2006/relationships/hyperlink" Target="https://twitter.com/#!/louiseberyllium/status/1148713670152560642" TargetMode="External" /><Relationship Id="rId232" Type="http://schemas.openxmlformats.org/officeDocument/2006/relationships/hyperlink" Target="https://twitter.com/#!/louiseberyllium/status/1148718045977706496" TargetMode="External" /><Relationship Id="rId233" Type="http://schemas.openxmlformats.org/officeDocument/2006/relationships/hyperlink" Target="https://twitter.com/#!/whittakersnz/status/1148714653779804160" TargetMode="External" /><Relationship Id="rId234" Type="http://schemas.openxmlformats.org/officeDocument/2006/relationships/hyperlink" Target="https://twitter.com/#!/whittakersnz/status/1148718652327256064" TargetMode="External" /><Relationship Id="rId235" Type="http://schemas.openxmlformats.org/officeDocument/2006/relationships/hyperlink" Target="https://twitter.com/#!/whittakersnz/status/1149220945472577536" TargetMode="External" /><Relationship Id="rId236" Type="http://schemas.openxmlformats.org/officeDocument/2006/relationships/hyperlink" Target="https://twitter.com/#!/damianrabbitt/status/1149301050957897728" TargetMode="External" /><Relationship Id="rId237" Type="http://schemas.openxmlformats.org/officeDocument/2006/relationships/hyperlink" Target="https://twitter.com/#!/damianrabbitt/status/1149301050957897728" TargetMode="External" /><Relationship Id="rId238" Type="http://schemas.openxmlformats.org/officeDocument/2006/relationships/hyperlink" Target="https://twitter.com/#!/danziffer/status/1149310115771637760" TargetMode="External" /><Relationship Id="rId239" Type="http://schemas.openxmlformats.org/officeDocument/2006/relationships/hyperlink" Target="https://twitter.com/#!/danziffer/status/1149310115771637760" TargetMode="External" /><Relationship Id="rId240" Type="http://schemas.openxmlformats.org/officeDocument/2006/relationships/hyperlink" Target="https://twitter.com/#!/thenzstory/status/1149441073833320448" TargetMode="External" /><Relationship Id="rId241" Type="http://schemas.openxmlformats.org/officeDocument/2006/relationships/hyperlink" Target="https://twitter.com/#!/becs355/status/1149441187587080192" TargetMode="External" /><Relationship Id="rId242" Type="http://schemas.openxmlformats.org/officeDocument/2006/relationships/hyperlink" Target="https://twitter.com/#!/becs355/status/1149441187587080192" TargetMode="External" /><Relationship Id="rId243" Type="http://schemas.openxmlformats.org/officeDocument/2006/relationships/hyperlink" Target="https://twitter.com/#!/alrightraveller/status/1149472738303594497" TargetMode="External" /><Relationship Id="rId244" Type="http://schemas.openxmlformats.org/officeDocument/2006/relationships/hyperlink" Target="https://twitter.com/#!/alrightraveller/status/1149472738303594497" TargetMode="External" /><Relationship Id="rId245" Type="http://schemas.openxmlformats.org/officeDocument/2006/relationships/hyperlink" Target="https://twitter.com/#!/alrightraveller/status/1149472738303594497" TargetMode="External" /><Relationship Id="rId246" Type="http://schemas.openxmlformats.org/officeDocument/2006/relationships/hyperlink" Target="https://twitter.com/#!/alrightraveller/status/1149472738303594497" TargetMode="External" /><Relationship Id="rId247" Type="http://schemas.openxmlformats.org/officeDocument/2006/relationships/hyperlink" Target="https://twitter.com/#!/hirendpatel/status/1149550745131163648" TargetMode="External" /><Relationship Id="rId248" Type="http://schemas.openxmlformats.org/officeDocument/2006/relationships/hyperlink" Target="https://twitter.com/#!/hirendpatel/status/1149550745131163648" TargetMode="External" /><Relationship Id="rId249" Type="http://schemas.openxmlformats.org/officeDocument/2006/relationships/hyperlink" Target="https://api.twitter.com/1.1/geo/id/0022e3c837579650.json" TargetMode="External" /><Relationship Id="rId250" Type="http://schemas.openxmlformats.org/officeDocument/2006/relationships/hyperlink" Target="https://api.twitter.com/1.1/geo/id/0022e3c837579650.json" TargetMode="External" /><Relationship Id="rId251" Type="http://schemas.openxmlformats.org/officeDocument/2006/relationships/hyperlink" Target="https://api.twitter.com/1.1/geo/id/0022e3c837579650.json" TargetMode="External" /><Relationship Id="rId252" Type="http://schemas.openxmlformats.org/officeDocument/2006/relationships/hyperlink" Target="https://api.twitter.com/1.1/geo/id/0022e3c837579650.json" TargetMode="External" /><Relationship Id="rId253" Type="http://schemas.openxmlformats.org/officeDocument/2006/relationships/hyperlink" Target="https://api.twitter.com/1.1/geo/id/0ec0c4fcacbd0083.json" TargetMode="External" /><Relationship Id="rId254" Type="http://schemas.openxmlformats.org/officeDocument/2006/relationships/hyperlink" Target="https://api.twitter.com/1.1/geo/id/0ec0c4fcacbd0083.json" TargetMode="External" /><Relationship Id="rId255" Type="http://schemas.openxmlformats.org/officeDocument/2006/relationships/hyperlink" Target="https://api.twitter.com/1.1/geo/id/2f4cc128bb4fb146.json" TargetMode="External" /><Relationship Id="rId256" Type="http://schemas.openxmlformats.org/officeDocument/2006/relationships/hyperlink" Target="https://api.twitter.com/1.1/geo/id/2f4cc128bb4fb146.json" TargetMode="External" /><Relationship Id="rId257" Type="http://schemas.openxmlformats.org/officeDocument/2006/relationships/hyperlink" Target="https://api.twitter.com/1.1/geo/id/2f4cc128bb4fb146.json" TargetMode="External" /><Relationship Id="rId258" Type="http://schemas.openxmlformats.org/officeDocument/2006/relationships/hyperlink" Target="https://api.twitter.com/1.1/geo/id/0022e3c837579650.json" TargetMode="External" /><Relationship Id="rId259" Type="http://schemas.openxmlformats.org/officeDocument/2006/relationships/hyperlink" Target="https://api.twitter.com/1.1/geo/id/0022e3c837579650.json" TargetMode="External" /><Relationship Id="rId260" Type="http://schemas.openxmlformats.org/officeDocument/2006/relationships/hyperlink" Target="https://api.twitter.com/1.1/geo/id/004ec16c62325149.json" TargetMode="External" /><Relationship Id="rId261" Type="http://schemas.openxmlformats.org/officeDocument/2006/relationships/comments" Target="../comments1.xml" /><Relationship Id="rId262" Type="http://schemas.openxmlformats.org/officeDocument/2006/relationships/vmlDrawing" Target="../drawings/vmlDrawing1.vml" /><Relationship Id="rId263" Type="http://schemas.openxmlformats.org/officeDocument/2006/relationships/table" Target="../tables/table1.xml" /><Relationship Id="rId2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r4i3j11qy" TargetMode="External" /><Relationship Id="rId2" Type="http://schemas.openxmlformats.org/officeDocument/2006/relationships/hyperlink" Target="https://t.co/L0Eb62LIXM" TargetMode="External" /><Relationship Id="rId3" Type="http://schemas.openxmlformats.org/officeDocument/2006/relationships/hyperlink" Target="https://t.co/BzNlxmhGzG" TargetMode="External" /><Relationship Id="rId4" Type="http://schemas.openxmlformats.org/officeDocument/2006/relationships/hyperlink" Target="https://t.co/M0Uqp9keFf" TargetMode="External" /><Relationship Id="rId5" Type="http://schemas.openxmlformats.org/officeDocument/2006/relationships/hyperlink" Target="https://t.co/ixsf3oeV8E" TargetMode="External" /><Relationship Id="rId6" Type="http://schemas.openxmlformats.org/officeDocument/2006/relationships/hyperlink" Target="http://t.co/O1qjvcsyRy" TargetMode="External" /><Relationship Id="rId7" Type="http://schemas.openxmlformats.org/officeDocument/2006/relationships/hyperlink" Target="https://t.co/xPJKA2v0l9" TargetMode="External" /><Relationship Id="rId8" Type="http://schemas.openxmlformats.org/officeDocument/2006/relationships/hyperlink" Target="https://t.co/qLLAcswKCA" TargetMode="External" /><Relationship Id="rId9" Type="http://schemas.openxmlformats.org/officeDocument/2006/relationships/hyperlink" Target="http://t.co/Qdc8TZgvu1" TargetMode="External" /><Relationship Id="rId10" Type="http://schemas.openxmlformats.org/officeDocument/2006/relationships/hyperlink" Target="https://t.co/BKZRG2R9Wf" TargetMode="External" /><Relationship Id="rId11" Type="http://schemas.openxmlformats.org/officeDocument/2006/relationships/hyperlink" Target="https://t.co/tgMo3fe7k1" TargetMode="External" /><Relationship Id="rId12" Type="http://schemas.openxmlformats.org/officeDocument/2006/relationships/hyperlink" Target="https://t.co/iZsiO1pVue" TargetMode="External" /><Relationship Id="rId13" Type="http://schemas.openxmlformats.org/officeDocument/2006/relationships/hyperlink" Target="https://t.co/hr7R6eNrmf" TargetMode="External" /><Relationship Id="rId14" Type="http://schemas.openxmlformats.org/officeDocument/2006/relationships/hyperlink" Target="https://t.co/G5w88s0lR2" TargetMode="External" /><Relationship Id="rId15" Type="http://schemas.openxmlformats.org/officeDocument/2006/relationships/hyperlink" Target="https://t.co/xptX5SSU5W" TargetMode="External" /><Relationship Id="rId16" Type="http://schemas.openxmlformats.org/officeDocument/2006/relationships/hyperlink" Target="http://t.co/wZyqtHxkTc" TargetMode="External" /><Relationship Id="rId17" Type="http://schemas.openxmlformats.org/officeDocument/2006/relationships/hyperlink" Target="https://t.co/XjVWcVLkoD" TargetMode="External" /><Relationship Id="rId18" Type="http://schemas.openxmlformats.org/officeDocument/2006/relationships/hyperlink" Target="https://t.co/zJFZZcfSU1" TargetMode="External" /><Relationship Id="rId19" Type="http://schemas.openxmlformats.org/officeDocument/2006/relationships/hyperlink" Target="https://t.co/jd7mMgxcsL" TargetMode="External" /><Relationship Id="rId20" Type="http://schemas.openxmlformats.org/officeDocument/2006/relationships/hyperlink" Target="https://t.co/zJFZZcfSU1" TargetMode="External" /><Relationship Id="rId21" Type="http://schemas.openxmlformats.org/officeDocument/2006/relationships/hyperlink" Target="https://t.co/8pZlW2O29B" TargetMode="External" /><Relationship Id="rId22" Type="http://schemas.openxmlformats.org/officeDocument/2006/relationships/hyperlink" Target="https://t.co/YL1JKx85aT" TargetMode="External" /><Relationship Id="rId23" Type="http://schemas.openxmlformats.org/officeDocument/2006/relationships/hyperlink" Target="http://t.co/tXSRW9ujpM" TargetMode="External" /><Relationship Id="rId24" Type="http://schemas.openxmlformats.org/officeDocument/2006/relationships/hyperlink" Target="https://t.co/gRwKczwrhI" TargetMode="External" /><Relationship Id="rId25" Type="http://schemas.openxmlformats.org/officeDocument/2006/relationships/hyperlink" Target="https://t.co/MJvyPU4b1R" TargetMode="External" /><Relationship Id="rId26" Type="http://schemas.openxmlformats.org/officeDocument/2006/relationships/hyperlink" Target="https://t.co/afhb7D4Nhr" TargetMode="External" /><Relationship Id="rId27" Type="http://schemas.openxmlformats.org/officeDocument/2006/relationships/hyperlink" Target="https://t.co/kLlvFudHZf" TargetMode="External" /><Relationship Id="rId28" Type="http://schemas.openxmlformats.org/officeDocument/2006/relationships/hyperlink" Target="http://t.co/iGluyrEaV3" TargetMode="External" /><Relationship Id="rId29" Type="http://schemas.openxmlformats.org/officeDocument/2006/relationships/hyperlink" Target="https://t.co/YDa5p437jz" TargetMode="External" /><Relationship Id="rId30" Type="http://schemas.openxmlformats.org/officeDocument/2006/relationships/hyperlink" Target="https://t.co/OeUVYMQhUl" TargetMode="External" /><Relationship Id="rId31" Type="http://schemas.openxmlformats.org/officeDocument/2006/relationships/hyperlink" Target="https://t.co/To6TJuk1W5" TargetMode="External" /><Relationship Id="rId32" Type="http://schemas.openxmlformats.org/officeDocument/2006/relationships/hyperlink" Target="https://t.co/2ocvtSxJmJ" TargetMode="External" /><Relationship Id="rId33" Type="http://schemas.openxmlformats.org/officeDocument/2006/relationships/hyperlink" Target="https://t.co/cBEPir1HSW" TargetMode="External" /><Relationship Id="rId34" Type="http://schemas.openxmlformats.org/officeDocument/2006/relationships/hyperlink" Target="https://t.co/XFjDVSieoI" TargetMode="External" /><Relationship Id="rId35" Type="http://schemas.openxmlformats.org/officeDocument/2006/relationships/hyperlink" Target="https://t.co/eKzLofowYJ" TargetMode="External" /><Relationship Id="rId36" Type="http://schemas.openxmlformats.org/officeDocument/2006/relationships/hyperlink" Target="https://pbs.twimg.com/profile_banners/2578141322/1540420060" TargetMode="External" /><Relationship Id="rId37" Type="http://schemas.openxmlformats.org/officeDocument/2006/relationships/hyperlink" Target="https://pbs.twimg.com/profile_banners/120887703/1512083092" TargetMode="External" /><Relationship Id="rId38" Type="http://schemas.openxmlformats.org/officeDocument/2006/relationships/hyperlink" Target="https://pbs.twimg.com/profile_banners/396260687/1560375314" TargetMode="External" /><Relationship Id="rId39" Type="http://schemas.openxmlformats.org/officeDocument/2006/relationships/hyperlink" Target="https://pbs.twimg.com/profile_banners/1145684153716789248/1561991042" TargetMode="External" /><Relationship Id="rId40" Type="http://schemas.openxmlformats.org/officeDocument/2006/relationships/hyperlink" Target="https://pbs.twimg.com/profile_banners/2176260917/1500407956" TargetMode="External" /><Relationship Id="rId41" Type="http://schemas.openxmlformats.org/officeDocument/2006/relationships/hyperlink" Target="https://pbs.twimg.com/profile_banners/110625784/1558901867" TargetMode="External" /><Relationship Id="rId42" Type="http://schemas.openxmlformats.org/officeDocument/2006/relationships/hyperlink" Target="https://pbs.twimg.com/profile_banners/8371512/1548334149" TargetMode="External" /><Relationship Id="rId43" Type="http://schemas.openxmlformats.org/officeDocument/2006/relationships/hyperlink" Target="https://pbs.twimg.com/profile_banners/15233132/1560876532" TargetMode="External" /><Relationship Id="rId44" Type="http://schemas.openxmlformats.org/officeDocument/2006/relationships/hyperlink" Target="https://pbs.twimg.com/profile_banners/417745172/1550616560" TargetMode="External" /><Relationship Id="rId45" Type="http://schemas.openxmlformats.org/officeDocument/2006/relationships/hyperlink" Target="https://pbs.twimg.com/profile_banners/93973861/1512087117" TargetMode="External" /><Relationship Id="rId46" Type="http://schemas.openxmlformats.org/officeDocument/2006/relationships/hyperlink" Target="https://pbs.twimg.com/profile_banners/811962788990033921/1561790952" TargetMode="External" /><Relationship Id="rId47" Type="http://schemas.openxmlformats.org/officeDocument/2006/relationships/hyperlink" Target="https://pbs.twimg.com/profile_banners/2153105418/1556032087" TargetMode="External" /><Relationship Id="rId48" Type="http://schemas.openxmlformats.org/officeDocument/2006/relationships/hyperlink" Target="https://pbs.twimg.com/profile_banners/83576809/1533911614" TargetMode="External" /><Relationship Id="rId49" Type="http://schemas.openxmlformats.org/officeDocument/2006/relationships/hyperlink" Target="https://pbs.twimg.com/profile_banners/106896913/1490048938" TargetMode="External" /><Relationship Id="rId50" Type="http://schemas.openxmlformats.org/officeDocument/2006/relationships/hyperlink" Target="https://pbs.twimg.com/profile_banners/76584098/1535585710" TargetMode="External" /><Relationship Id="rId51" Type="http://schemas.openxmlformats.org/officeDocument/2006/relationships/hyperlink" Target="https://pbs.twimg.com/profile_banners/154469819/1558243546" TargetMode="External" /><Relationship Id="rId52" Type="http://schemas.openxmlformats.org/officeDocument/2006/relationships/hyperlink" Target="https://pbs.twimg.com/profile_banners/818591626977112065/1562078060" TargetMode="External" /><Relationship Id="rId53" Type="http://schemas.openxmlformats.org/officeDocument/2006/relationships/hyperlink" Target="https://pbs.twimg.com/profile_banners/36767607/1555315340" TargetMode="External" /><Relationship Id="rId54" Type="http://schemas.openxmlformats.org/officeDocument/2006/relationships/hyperlink" Target="https://pbs.twimg.com/profile_banners/83155095/1500464703" TargetMode="External" /><Relationship Id="rId55" Type="http://schemas.openxmlformats.org/officeDocument/2006/relationships/hyperlink" Target="https://pbs.twimg.com/profile_banners/20347431/1467489590" TargetMode="External" /><Relationship Id="rId56" Type="http://schemas.openxmlformats.org/officeDocument/2006/relationships/hyperlink" Target="https://pbs.twimg.com/profile_banners/331311644/1541704734" TargetMode="External" /><Relationship Id="rId57" Type="http://schemas.openxmlformats.org/officeDocument/2006/relationships/hyperlink" Target="https://pbs.twimg.com/profile_banners/19701715/1533725833" TargetMode="External" /><Relationship Id="rId58" Type="http://schemas.openxmlformats.org/officeDocument/2006/relationships/hyperlink" Target="https://pbs.twimg.com/profile_banners/37170550/1405388857" TargetMode="External" /><Relationship Id="rId59" Type="http://schemas.openxmlformats.org/officeDocument/2006/relationships/hyperlink" Target="https://pbs.twimg.com/profile_banners/41764136/1534803774" TargetMode="External" /><Relationship Id="rId60" Type="http://schemas.openxmlformats.org/officeDocument/2006/relationships/hyperlink" Target="https://pbs.twimg.com/profile_banners/112631912/1504480903" TargetMode="External" /><Relationship Id="rId61" Type="http://schemas.openxmlformats.org/officeDocument/2006/relationships/hyperlink" Target="https://pbs.twimg.com/profile_banners/2354026135/1558331965" TargetMode="External" /><Relationship Id="rId62" Type="http://schemas.openxmlformats.org/officeDocument/2006/relationships/hyperlink" Target="https://pbs.twimg.com/profile_banners/281740694/1527281462" TargetMode="External" /><Relationship Id="rId63" Type="http://schemas.openxmlformats.org/officeDocument/2006/relationships/hyperlink" Target="https://pbs.twimg.com/profile_banners/1090689308/1558331943" TargetMode="External" /><Relationship Id="rId64" Type="http://schemas.openxmlformats.org/officeDocument/2006/relationships/hyperlink" Target="https://pbs.twimg.com/profile_banners/839383682242621440/1549188505" TargetMode="External" /><Relationship Id="rId65" Type="http://schemas.openxmlformats.org/officeDocument/2006/relationships/hyperlink" Target="https://pbs.twimg.com/profile_banners/1324969200/1502582877" TargetMode="External" /><Relationship Id="rId66" Type="http://schemas.openxmlformats.org/officeDocument/2006/relationships/hyperlink" Target="https://pbs.twimg.com/profile_banners/1121961943068078080/1559550729" TargetMode="External" /><Relationship Id="rId67" Type="http://schemas.openxmlformats.org/officeDocument/2006/relationships/hyperlink" Target="https://pbs.twimg.com/profile_banners/1926121650/1562471451" TargetMode="External" /><Relationship Id="rId68" Type="http://schemas.openxmlformats.org/officeDocument/2006/relationships/hyperlink" Target="https://pbs.twimg.com/profile_banners/322158748/1561505697" TargetMode="External" /><Relationship Id="rId69" Type="http://schemas.openxmlformats.org/officeDocument/2006/relationships/hyperlink" Target="https://pbs.twimg.com/profile_banners/616718488/1451968810" TargetMode="External" /><Relationship Id="rId70" Type="http://schemas.openxmlformats.org/officeDocument/2006/relationships/hyperlink" Target="https://pbs.twimg.com/profile_banners/343148096/1561424409" TargetMode="External" /><Relationship Id="rId71" Type="http://schemas.openxmlformats.org/officeDocument/2006/relationships/hyperlink" Target="https://pbs.twimg.com/profile_banners/2225917484/1535607399" TargetMode="External" /><Relationship Id="rId72" Type="http://schemas.openxmlformats.org/officeDocument/2006/relationships/hyperlink" Target="https://pbs.twimg.com/profile_banners/150166098/1561098949" TargetMode="External" /><Relationship Id="rId73" Type="http://schemas.openxmlformats.org/officeDocument/2006/relationships/hyperlink" Target="https://pbs.twimg.com/profile_banners/4851753019/1549489619" TargetMode="External" /><Relationship Id="rId74" Type="http://schemas.openxmlformats.org/officeDocument/2006/relationships/hyperlink" Target="https://pbs.twimg.com/profile_banners/91673645/1517997630" TargetMode="External" /><Relationship Id="rId75" Type="http://schemas.openxmlformats.org/officeDocument/2006/relationships/hyperlink" Target="https://pbs.twimg.com/profile_banners/1139161608/1468825504" TargetMode="External" /><Relationship Id="rId76" Type="http://schemas.openxmlformats.org/officeDocument/2006/relationships/hyperlink" Target="https://pbs.twimg.com/profile_banners/334226653/1483325340" TargetMode="External" /><Relationship Id="rId77" Type="http://schemas.openxmlformats.org/officeDocument/2006/relationships/hyperlink" Target="https://pbs.twimg.com/profile_banners/2849469361/1446171502" TargetMode="External" /><Relationship Id="rId78" Type="http://schemas.openxmlformats.org/officeDocument/2006/relationships/hyperlink" Target="https://pbs.twimg.com/profile_banners/165681512/1559022828" TargetMode="External" /><Relationship Id="rId79" Type="http://schemas.openxmlformats.org/officeDocument/2006/relationships/hyperlink" Target="https://pbs.twimg.com/profile_banners/3074442540/1531438194" TargetMode="External" /><Relationship Id="rId80" Type="http://schemas.openxmlformats.org/officeDocument/2006/relationships/hyperlink" Target="https://pbs.twimg.com/profile_banners/33173445/1559047283" TargetMode="External" /><Relationship Id="rId81" Type="http://schemas.openxmlformats.org/officeDocument/2006/relationships/hyperlink" Target="https://pbs.twimg.com/profile_banners/1091723372004728832/1549122966" TargetMode="External" /><Relationship Id="rId82" Type="http://schemas.openxmlformats.org/officeDocument/2006/relationships/hyperlink" Target="https://pbs.twimg.com/profile_banners/1048990325862281217/1543061007" TargetMode="External" /><Relationship Id="rId83" Type="http://schemas.openxmlformats.org/officeDocument/2006/relationships/hyperlink" Target="https://pbs.twimg.com/profile_banners/259750572/1553790204" TargetMode="External" /><Relationship Id="rId84" Type="http://schemas.openxmlformats.org/officeDocument/2006/relationships/hyperlink" Target="https://pbs.twimg.com/profile_banners/15200901/1398637503" TargetMode="External" /><Relationship Id="rId85" Type="http://schemas.openxmlformats.org/officeDocument/2006/relationships/hyperlink" Target="https://pbs.twimg.com/profile_banners/2191205012/1537066971"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8/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6/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3/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8/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4/bg.gif" TargetMode="External" /><Relationship Id="rId105" Type="http://schemas.openxmlformats.org/officeDocument/2006/relationships/hyperlink" Target="http://abs.twimg.com/images/themes/theme5/bg.gif" TargetMode="External" /><Relationship Id="rId106" Type="http://schemas.openxmlformats.org/officeDocument/2006/relationships/hyperlink" Target="http://abs.twimg.com/images/themes/theme3/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9/bg.gif" TargetMode="External" /><Relationship Id="rId109" Type="http://schemas.openxmlformats.org/officeDocument/2006/relationships/hyperlink" Target="http://abs.twimg.com/images/themes/theme4/bg.gif" TargetMode="External" /><Relationship Id="rId110" Type="http://schemas.openxmlformats.org/officeDocument/2006/relationships/hyperlink" Target="http://abs.twimg.com/images/themes/theme20/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0/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5/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2/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2/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4/bg.gif" TargetMode="External" /><Relationship Id="rId136" Type="http://schemas.openxmlformats.org/officeDocument/2006/relationships/hyperlink" Target="http://abs.twimg.com/images/themes/theme2/bg.gif" TargetMode="External" /><Relationship Id="rId137" Type="http://schemas.openxmlformats.org/officeDocument/2006/relationships/hyperlink" Target="http://abs.twimg.com/images/themes/theme9/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pbs.twimg.com/profile_images/1056949835335524352/O5NTFIF__normal.jpg" TargetMode="External" /><Relationship Id="rId140" Type="http://schemas.openxmlformats.org/officeDocument/2006/relationships/hyperlink" Target="http://pbs.twimg.com/profile_images/1014475825650044930/hAVRwNzp_normal.jpg" TargetMode="External" /><Relationship Id="rId141" Type="http://schemas.openxmlformats.org/officeDocument/2006/relationships/hyperlink" Target="http://pbs.twimg.com/profile_images/1143749569999585280/pJvLWT7t_normal.jpg" TargetMode="External" /><Relationship Id="rId142" Type="http://schemas.openxmlformats.org/officeDocument/2006/relationships/hyperlink" Target="http://pbs.twimg.com/profile_images/1145698191335018498/cNfoWJO5_normal.png" TargetMode="External" /><Relationship Id="rId143" Type="http://schemas.openxmlformats.org/officeDocument/2006/relationships/hyperlink" Target="http://pbs.twimg.com/profile_images/842961940611710976/udQ3JNpe_normal.jpg" TargetMode="External" /><Relationship Id="rId144" Type="http://schemas.openxmlformats.org/officeDocument/2006/relationships/hyperlink" Target="http://pbs.twimg.com/profile_images/1127319078228467712/srLM4n5h_normal.png" TargetMode="External" /><Relationship Id="rId145" Type="http://schemas.openxmlformats.org/officeDocument/2006/relationships/hyperlink" Target="http://pbs.twimg.com/profile_images/966149005745860608/uKVpLquu_normal.jpg" TargetMode="External" /><Relationship Id="rId146" Type="http://schemas.openxmlformats.org/officeDocument/2006/relationships/hyperlink" Target="http://pbs.twimg.com/profile_images/1110289568308224000/uoKcNgbg_normal.jpg" TargetMode="External" /><Relationship Id="rId147" Type="http://schemas.openxmlformats.org/officeDocument/2006/relationships/hyperlink" Target="http://pbs.twimg.com/profile_images/1026332070862184448/TrW_tbxs_normal.jpg" TargetMode="External" /><Relationship Id="rId148" Type="http://schemas.openxmlformats.org/officeDocument/2006/relationships/hyperlink" Target="http://pbs.twimg.com/profile_images/1042298393979052033/aL2iFHBE_normal.jpg" TargetMode="External" /><Relationship Id="rId149" Type="http://schemas.openxmlformats.org/officeDocument/2006/relationships/hyperlink" Target="http://pbs.twimg.com/profile_images/1147211994019368963/beTlr6Ol_normal.jpg" TargetMode="External" /><Relationship Id="rId150" Type="http://schemas.openxmlformats.org/officeDocument/2006/relationships/hyperlink" Target="http://pbs.twimg.com/profile_images/777816780274294784/cTUCZ01Z_normal.jpg" TargetMode="External" /><Relationship Id="rId151" Type="http://schemas.openxmlformats.org/officeDocument/2006/relationships/hyperlink" Target="http://pbs.twimg.com/profile_images/960815596802920448/9OikSriI_normal.jpg" TargetMode="External" /><Relationship Id="rId152" Type="http://schemas.openxmlformats.org/officeDocument/2006/relationships/hyperlink" Target="http://pbs.twimg.com/profile_images/995821495753498625/sB8rrEEb_normal.jpg" TargetMode="External" /><Relationship Id="rId153" Type="http://schemas.openxmlformats.org/officeDocument/2006/relationships/hyperlink" Target="http://pbs.twimg.com/profile_images/899451059000688640/5MRXddRp_normal.jpg" TargetMode="External" /><Relationship Id="rId154" Type="http://schemas.openxmlformats.org/officeDocument/2006/relationships/hyperlink" Target="http://pbs.twimg.com/profile_images/1098849960877903878/haxC8kiz_normal.jpg" TargetMode="External" /><Relationship Id="rId155" Type="http://schemas.openxmlformats.org/officeDocument/2006/relationships/hyperlink" Target="http://pbs.twimg.com/profile_images/1134259705709092865/ak4A8HHl_normal.jpg" TargetMode="External" /><Relationship Id="rId156" Type="http://schemas.openxmlformats.org/officeDocument/2006/relationships/hyperlink" Target="http://pbs.twimg.com/profile_images/1114002710712307712/tP1PI5j__normal.jpg" TargetMode="External" /><Relationship Id="rId157" Type="http://schemas.openxmlformats.org/officeDocument/2006/relationships/hyperlink" Target="http://pbs.twimg.com/profile_images/1114402612307156992/SvzqOlfI_normal.jpg" TargetMode="External" /><Relationship Id="rId158" Type="http://schemas.openxmlformats.org/officeDocument/2006/relationships/hyperlink" Target="http://pbs.twimg.com/profile_images/728338336553832448/9pGDHmTP_normal.jpg" TargetMode="External" /><Relationship Id="rId159" Type="http://schemas.openxmlformats.org/officeDocument/2006/relationships/hyperlink" Target="http://pbs.twimg.com/profile_images/841982132981497856/egozMVKe_normal.jpg" TargetMode="External" /><Relationship Id="rId160" Type="http://schemas.openxmlformats.org/officeDocument/2006/relationships/hyperlink" Target="http://pbs.twimg.com/profile_images/378800000418087729/d054703ef29629d26b9540591b76f320_normal.jpeg" TargetMode="External" /><Relationship Id="rId161" Type="http://schemas.openxmlformats.org/officeDocument/2006/relationships/hyperlink" Target="http://pbs.twimg.com/profile_images/378800000279055874/2940fd0bd1dd8bbb79fee19a68dc731a_normal.jpeg" TargetMode="External" /><Relationship Id="rId162" Type="http://schemas.openxmlformats.org/officeDocument/2006/relationships/hyperlink" Target="http://pbs.twimg.com/profile_images/1148090002766647297/jCFT5zzj_normal.png" TargetMode="External" /><Relationship Id="rId163" Type="http://schemas.openxmlformats.org/officeDocument/2006/relationships/hyperlink" Target="http://pbs.twimg.com/profile_images/951030634000125952/YJfqWkRk_normal.jpg" TargetMode="External" /><Relationship Id="rId164" Type="http://schemas.openxmlformats.org/officeDocument/2006/relationships/hyperlink" Target="http://pbs.twimg.com/profile_images/845243524631031808/4XzgUMPo_normal.jpg" TargetMode="External" /><Relationship Id="rId165" Type="http://schemas.openxmlformats.org/officeDocument/2006/relationships/hyperlink" Target="http://pbs.twimg.com/profile_images/1031666242975723520/x8zKbwIC_normal.jpg" TargetMode="External" /><Relationship Id="rId166" Type="http://schemas.openxmlformats.org/officeDocument/2006/relationships/hyperlink" Target="http://pbs.twimg.com/profile_images/378800000599022110/73b5e5b1f3afa718dd4be5ac4e60c052_normal.jpeg" TargetMode="External" /><Relationship Id="rId167" Type="http://schemas.openxmlformats.org/officeDocument/2006/relationships/hyperlink" Target="http://pbs.twimg.com/profile_images/931110595000115200/uvV1SNF__normal.jpg" TargetMode="External" /><Relationship Id="rId168" Type="http://schemas.openxmlformats.org/officeDocument/2006/relationships/hyperlink" Target="http://pbs.twimg.com/profile_images/1000117052043022336/T9MR6wc9_normal.jpg" TargetMode="External" /><Relationship Id="rId169" Type="http://schemas.openxmlformats.org/officeDocument/2006/relationships/hyperlink" Target="http://pbs.twimg.com/profile_images/1113360898985385985/qrVa4iFa_normal.jpg" TargetMode="External" /><Relationship Id="rId170" Type="http://schemas.openxmlformats.org/officeDocument/2006/relationships/hyperlink" Target="http://pbs.twimg.com/profile_images/839387491308220416/NqufX2U3_normal.jpg" TargetMode="External" /><Relationship Id="rId171" Type="http://schemas.openxmlformats.org/officeDocument/2006/relationships/hyperlink" Target="http://pbs.twimg.com/profile_images/1143368728429715456/Zx7QSKCW_normal.jpg" TargetMode="External" /><Relationship Id="rId172" Type="http://schemas.openxmlformats.org/officeDocument/2006/relationships/hyperlink" Target="http://pbs.twimg.com/profile_images/1067695225764626432/AWzQYrtS_normal.jpg" TargetMode="External" /><Relationship Id="rId173" Type="http://schemas.openxmlformats.org/officeDocument/2006/relationships/hyperlink" Target="http://pbs.twimg.com/profile_images/1149608399060926464/p5nDDpQ5_normal.jpg" TargetMode="External" /><Relationship Id="rId174" Type="http://schemas.openxmlformats.org/officeDocument/2006/relationships/hyperlink" Target="http://pbs.twimg.com/profile_images/1149224449175986176/ZfZnPOhN_normal.jpg" TargetMode="External" /><Relationship Id="rId175" Type="http://schemas.openxmlformats.org/officeDocument/2006/relationships/hyperlink" Target="http://pbs.twimg.com/profile_images/973320995330187264/gfseiiiC_normal.jpg" TargetMode="External" /><Relationship Id="rId176" Type="http://schemas.openxmlformats.org/officeDocument/2006/relationships/hyperlink" Target="http://pbs.twimg.com/profile_images/2335425090/image_normal.jpg" TargetMode="External" /><Relationship Id="rId177" Type="http://schemas.openxmlformats.org/officeDocument/2006/relationships/hyperlink" Target="http://pbs.twimg.com/profile_images/807697328526065665/tv2_P2Qp_normal.jpg" TargetMode="External" /><Relationship Id="rId178" Type="http://schemas.openxmlformats.org/officeDocument/2006/relationships/hyperlink" Target="http://pbs.twimg.com/profile_images/1008999918432763904/TATpVIFY_normal.jpg" TargetMode="External" /><Relationship Id="rId179" Type="http://schemas.openxmlformats.org/officeDocument/2006/relationships/hyperlink" Target="http://pbs.twimg.com/profile_images/745744105506897922/wZCkqGeD_normal.jpg" TargetMode="External" /><Relationship Id="rId180" Type="http://schemas.openxmlformats.org/officeDocument/2006/relationships/hyperlink" Target="http://pbs.twimg.com/profile_images/1128498539431022592/qiHKwnNh_normal.jpg" TargetMode="External" /><Relationship Id="rId181" Type="http://schemas.openxmlformats.org/officeDocument/2006/relationships/hyperlink" Target="http://pbs.twimg.com/profile_images/960676751230697472/h-fuS-is_normal.jpg" TargetMode="External" /><Relationship Id="rId182" Type="http://schemas.openxmlformats.org/officeDocument/2006/relationships/hyperlink" Target="http://pbs.twimg.com/profile_images/1120007628107788289/TtD0CK3N_normal.jpg" TargetMode="External" /><Relationship Id="rId183" Type="http://schemas.openxmlformats.org/officeDocument/2006/relationships/hyperlink" Target="http://pbs.twimg.com/profile_images/710075419/_dave_normal.jpg" TargetMode="External" /><Relationship Id="rId184" Type="http://schemas.openxmlformats.org/officeDocument/2006/relationships/hyperlink" Target="http://pbs.twimg.com/profile_images/754935005055361024/m_TgJKeL_normal.jpg" TargetMode="External" /><Relationship Id="rId185" Type="http://schemas.openxmlformats.org/officeDocument/2006/relationships/hyperlink" Target="http://pbs.twimg.com/profile_images/1142675380270030848/4gP0W5VH_normal.jpg" TargetMode="External" /><Relationship Id="rId186" Type="http://schemas.openxmlformats.org/officeDocument/2006/relationships/hyperlink" Target="http://pbs.twimg.com/profile_images/1065831304418082816/8g4T6U9o_normal.jpg" TargetMode="External" /><Relationship Id="rId187" Type="http://schemas.openxmlformats.org/officeDocument/2006/relationships/hyperlink" Target="http://pbs.twimg.com/profile_images/1139000011683844096/h8-0r3ra_normal.jpg" TargetMode="External" /><Relationship Id="rId188" Type="http://schemas.openxmlformats.org/officeDocument/2006/relationships/hyperlink" Target="http://pbs.twimg.com/profile_images/911073261559062529/gOQbJFuS_normal.jpg" TargetMode="External" /><Relationship Id="rId189" Type="http://schemas.openxmlformats.org/officeDocument/2006/relationships/hyperlink" Target="http://pbs.twimg.com/profile_images/1131835580289957888/HS5rscUY_normal.jpg" TargetMode="External" /><Relationship Id="rId190" Type="http://schemas.openxmlformats.org/officeDocument/2006/relationships/hyperlink" Target="http://pbs.twimg.com/profile_images/1091726189218082816/3jgMuF4x_normal.jpg" TargetMode="External" /><Relationship Id="rId191" Type="http://schemas.openxmlformats.org/officeDocument/2006/relationships/hyperlink" Target="http://pbs.twimg.com/profile_images/1088783140309688321/GJEi_RLO_normal.jpg" TargetMode="External" /><Relationship Id="rId192" Type="http://schemas.openxmlformats.org/officeDocument/2006/relationships/hyperlink" Target="http://pbs.twimg.com/profile_images/989107878467440640/2-nAhzl5_normal.jpg" TargetMode="External" /><Relationship Id="rId193" Type="http://schemas.openxmlformats.org/officeDocument/2006/relationships/hyperlink" Target="http://pbs.twimg.com/profile_images/1018083427663450112/TX4DYhMZ_normal.jpg" TargetMode="External" /><Relationship Id="rId194" Type="http://schemas.openxmlformats.org/officeDocument/2006/relationships/hyperlink" Target="http://pbs.twimg.com/profile_images/1040870127883833345/P6cfgC1i_normal.jpg" TargetMode="External" /><Relationship Id="rId195" Type="http://schemas.openxmlformats.org/officeDocument/2006/relationships/hyperlink" Target="http://pbs.twimg.com/profile_images/1060058317756674051/MxdqmN_B_normal.jpg" TargetMode="External" /><Relationship Id="rId196" Type="http://schemas.openxmlformats.org/officeDocument/2006/relationships/hyperlink" Target="https://twitter.com/becx1970" TargetMode="External" /><Relationship Id="rId197" Type="http://schemas.openxmlformats.org/officeDocument/2006/relationships/hyperlink" Target="https://twitter.com/midgeure1" TargetMode="External" /><Relationship Id="rId198" Type="http://schemas.openxmlformats.org/officeDocument/2006/relationships/hyperlink" Target="https://twitter.com/taniadalts" TargetMode="External" /><Relationship Id="rId199" Type="http://schemas.openxmlformats.org/officeDocument/2006/relationships/hyperlink" Target="https://twitter.com/serendipity2150" TargetMode="External" /><Relationship Id="rId200" Type="http://schemas.openxmlformats.org/officeDocument/2006/relationships/hyperlink" Target="https://twitter.com/indiaelectricco" TargetMode="External" /><Relationship Id="rId201" Type="http://schemas.openxmlformats.org/officeDocument/2006/relationships/hyperlink" Target="https://twitter.com/whittakersnz" TargetMode="External" /><Relationship Id="rId202" Type="http://schemas.openxmlformats.org/officeDocument/2006/relationships/hyperlink" Target="https://twitter.com/dharvey" TargetMode="External" /><Relationship Id="rId203" Type="http://schemas.openxmlformats.org/officeDocument/2006/relationships/hyperlink" Target="https://twitter.com/isagenix" TargetMode="External" /><Relationship Id="rId204" Type="http://schemas.openxmlformats.org/officeDocument/2006/relationships/hyperlink" Target="https://twitter.com/isagenixanz" TargetMode="External" /><Relationship Id="rId205" Type="http://schemas.openxmlformats.org/officeDocument/2006/relationships/hyperlink" Target="https://twitter.com/loteight" TargetMode="External" /><Relationship Id="rId206" Type="http://schemas.openxmlformats.org/officeDocument/2006/relationships/hyperlink" Target="https://twitter.com/storm_strang" TargetMode="External" /><Relationship Id="rId207" Type="http://schemas.openxmlformats.org/officeDocument/2006/relationships/hyperlink" Target="https://twitter.com/aerosouthafrica" TargetMode="External" /><Relationship Id="rId208" Type="http://schemas.openxmlformats.org/officeDocument/2006/relationships/hyperlink" Target="https://twitter.com/barone_sa" TargetMode="External" /><Relationship Id="rId209" Type="http://schemas.openxmlformats.org/officeDocument/2006/relationships/hyperlink" Target="https://twitter.com/travelcorkscrew" TargetMode="External" /><Relationship Id="rId210" Type="http://schemas.openxmlformats.org/officeDocument/2006/relationships/hyperlink" Target="https://twitter.com/darenbergwine" TargetMode="External" /><Relationship Id="rId211" Type="http://schemas.openxmlformats.org/officeDocument/2006/relationships/hyperlink" Target="https://twitter.com/icaitlincherry" TargetMode="External" /><Relationship Id="rId212" Type="http://schemas.openxmlformats.org/officeDocument/2006/relationships/hyperlink" Target="https://twitter.com/_lordderpington" TargetMode="External" /><Relationship Id="rId213" Type="http://schemas.openxmlformats.org/officeDocument/2006/relationships/hyperlink" Target="https://twitter.com/napierinframe" TargetMode="External" /><Relationship Id="rId214" Type="http://schemas.openxmlformats.org/officeDocument/2006/relationships/hyperlink" Target="https://twitter.com/zuroo" TargetMode="External" /><Relationship Id="rId215" Type="http://schemas.openxmlformats.org/officeDocument/2006/relationships/hyperlink" Target="https://twitter.com/sampotter10" TargetMode="External" /><Relationship Id="rId216" Type="http://schemas.openxmlformats.org/officeDocument/2006/relationships/hyperlink" Target="https://twitter.com/ladbible" TargetMode="External" /><Relationship Id="rId217" Type="http://schemas.openxmlformats.org/officeDocument/2006/relationships/hyperlink" Target="https://twitter.com/capovillaliz" TargetMode="External" /><Relationship Id="rId218" Type="http://schemas.openxmlformats.org/officeDocument/2006/relationships/hyperlink" Target="https://twitter.com/mrsnickipea" TargetMode="External" /><Relationship Id="rId219" Type="http://schemas.openxmlformats.org/officeDocument/2006/relationships/hyperlink" Target="https://twitter.com/kirstenmakes" TargetMode="External" /><Relationship Id="rId220" Type="http://schemas.openxmlformats.org/officeDocument/2006/relationships/hyperlink" Target="https://twitter.com/lewisedinburgh" TargetMode="External" /><Relationship Id="rId221" Type="http://schemas.openxmlformats.org/officeDocument/2006/relationships/hyperlink" Target="https://twitter.com/alileonardmc" TargetMode="External" /><Relationship Id="rId222" Type="http://schemas.openxmlformats.org/officeDocument/2006/relationships/hyperlink" Target="https://twitter.com/terisasiagatonu" TargetMode="External" /><Relationship Id="rId223" Type="http://schemas.openxmlformats.org/officeDocument/2006/relationships/hyperlink" Target="https://twitter.com/ori_tui" TargetMode="External" /><Relationship Id="rId224" Type="http://schemas.openxmlformats.org/officeDocument/2006/relationships/hyperlink" Target="https://twitter.com/lfcwellington" TargetMode="External" /><Relationship Id="rId225" Type="http://schemas.openxmlformats.org/officeDocument/2006/relationships/hyperlink" Target="https://twitter.com/fourkingswelly" TargetMode="External" /><Relationship Id="rId226" Type="http://schemas.openxmlformats.org/officeDocument/2006/relationships/hyperlink" Target="https://twitter.com/kloppgoff" TargetMode="External" /><Relationship Id="rId227" Type="http://schemas.openxmlformats.org/officeDocument/2006/relationships/hyperlink" Target="https://twitter.com/becks_nz" TargetMode="External" /><Relationship Id="rId228" Type="http://schemas.openxmlformats.org/officeDocument/2006/relationships/hyperlink" Target="https://twitter.com/frostygames203" TargetMode="External" /><Relationship Id="rId229" Type="http://schemas.openxmlformats.org/officeDocument/2006/relationships/hyperlink" Target="https://twitter.com/bucknakednz" TargetMode="External" /><Relationship Id="rId230" Type="http://schemas.openxmlformats.org/officeDocument/2006/relationships/hyperlink" Target="https://twitter.com/tteaghann" TargetMode="External" /><Relationship Id="rId231" Type="http://schemas.openxmlformats.org/officeDocument/2006/relationships/hyperlink" Target="https://twitter.com/cracktfu" TargetMode="External" /><Relationship Id="rId232" Type="http://schemas.openxmlformats.org/officeDocument/2006/relationships/hyperlink" Target="https://twitter.com/vmalolo" TargetMode="External" /><Relationship Id="rId233" Type="http://schemas.openxmlformats.org/officeDocument/2006/relationships/hyperlink" Target="https://twitter.com/montgomerynz" TargetMode="External" /><Relationship Id="rId234" Type="http://schemas.openxmlformats.org/officeDocument/2006/relationships/hyperlink" Target="https://twitter.com/spc_cps" TargetMode="External" /><Relationship Id="rId235" Type="http://schemas.openxmlformats.org/officeDocument/2006/relationships/hyperlink" Target="https://twitter.com/aumuaa" TargetMode="External" /><Relationship Id="rId236" Type="http://schemas.openxmlformats.org/officeDocument/2006/relationships/hyperlink" Target="https://twitter.com/ikubuabola" TargetMode="External" /><Relationship Id="rId237" Type="http://schemas.openxmlformats.org/officeDocument/2006/relationships/hyperlink" Target="https://twitter.com/rach230280" TargetMode="External" /><Relationship Id="rId238" Type="http://schemas.openxmlformats.org/officeDocument/2006/relationships/hyperlink" Target="https://twitter.com/aliwonderlandz" TargetMode="External" /><Relationship Id="rId239" Type="http://schemas.openxmlformats.org/officeDocument/2006/relationships/hyperlink" Target="https://twitter.com/phil500" TargetMode="External" /><Relationship Id="rId240" Type="http://schemas.openxmlformats.org/officeDocument/2006/relationships/hyperlink" Target="https://twitter.com/kiwinoz" TargetMode="External" /><Relationship Id="rId241" Type="http://schemas.openxmlformats.org/officeDocument/2006/relationships/hyperlink" Target="https://twitter.com/philipmccall1" TargetMode="External" /><Relationship Id="rId242" Type="http://schemas.openxmlformats.org/officeDocument/2006/relationships/hyperlink" Target="https://twitter.com/louiseberyllium" TargetMode="External" /><Relationship Id="rId243" Type="http://schemas.openxmlformats.org/officeDocument/2006/relationships/hyperlink" Target="https://twitter.com/damianrabbitt" TargetMode="External" /><Relationship Id="rId244" Type="http://schemas.openxmlformats.org/officeDocument/2006/relationships/hyperlink" Target="https://twitter.com/danziffer" TargetMode="External" /><Relationship Id="rId245" Type="http://schemas.openxmlformats.org/officeDocument/2006/relationships/hyperlink" Target="https://twitter.com/thenzstory" TargetMode="External" /><Relationship Id="rId246" Type="http://schemas.openxmlformats.org/officeDocument/2006/relationships/hyperlink" Target="https://twitter.com/becs355" TargetMode="External" /><Relationship Id="rId247" Type="http://schemas.openxmlformats.org/officeDocument/2006/relationships/hyperlink" Target="https://twitter.com/alrightraveller" TargetMode="External" /><Relationship Id="rId248" Type="http://schemas.openxmlformats.org/officeDocument/2006/relationships/hyperlink" Target="https://twitter.com/offmenuofficial" TargetMode="External" /><Relationship Id="rId249" Type="http://schemas.openxmlformats.org/officeDocument/2006/relationships/hyperlink" Target="https://twitter.com/edgamblecomedy" TargetMode="External" /><Relationship Id="rId250" Type="http://schemas.openxmlformats.org/officeDocument/2006/relationships/hyperlink" Target="https://twitter.com/jamesacaster" TargetMode="External" /><Relationship Id="rId251" Type="http://schemas.openxmlformats.org/officeDocument/2006/relationships/hyperlink" Target="https://twitter.com/hirendpatel" TargetMode="External" /><Relationship Id="rId252" Type="http://schemas.openxmlformats.org/officeDocument/2006/relationships/hyperlink" Target="https://twitter.com/checkpointrnz" TargetMode="External" /><Relationship Id="rId253" Type="http://schemas.openxmlformats.org/officeDocument/2006/relationships/comments" Target="../comments2.xml" /><Relationship Id="rId254" Type="http://schemas.openxmlformats.org/officeDocument/2006/relationships/vmlDrawing" Target="../drawings/vmlDrawing2.vml" /><Relationship Id="rId255" Type="http://schemas.openxmlformats.org/officeDocument/2006/relationships/table" Target="../tables/table2.xml" /><Relationship Id="rId256" Type="http://schemas.openxmlformats.org/officeDocument/2006/relationships/drawing" Target="../drawings/drawing1.xml" /><Relationship Id="rId2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fernmark.nzstory.govt.nz/brands/100270" TargetMode="External" /><Relationship Id="rId2" Type="http://schemas.openxmlformats.org/officeDocument/2006/relationships/hyperlink" Target="https://www.instagram.com/p/BzewtBHHMsS/?igshid=1lcruta5i27e2" TargetMode="External" /><Relationship Id="rId3" Type="http://schemas.openxmlformats.org/officeDocument/2006/relationships/hyperlink" Target="https://twitter.com/spc_live/status/1148088393416335361" TargetMode="External" /><Relationship Id="rId4" Type="http://schemas.openxmlformats.org/officeDocument/2006/relationships/hyperlink" Target="https://www.instagram.com/p/Bzq2FTeJdlt/?igshid=afw8c4b7cxdf" TargetMode="External" /><Relationship Id="rId5" Type="http://schemas.openxmlformats.org/officeDocument/2006/relationships/hyperlink" Target="https://twitter.com/MohamedShuraih/status/1147908349419089926" TargetMode="External" /><Relationship Id="rId6" Type="http://schemas.openxmlformats.org/officeDocument/2006/relationships/hyperlink" Target="https://travellingcorkscrew.com.au/blog/darenberg-the-olive-grove-chardonnay/" TargetMode="External" /><Relationship Id="rId7" Type="http://schemas.openxmlformats.org/officeDocument/2006/relationships/hyperlink" Target="https://www.instagram.com/p/Bzfa0uKAvFT/?igshid=1s21vrb075sbm" TargetMode="External" /><Relationship Id="rId8" Type="http://schemas.openxmlformats.org/officeDocument/2006/relationships/hyperlink" Target="https://www.fernmark.nzstory.govt.nz/brands/100270" TargetMode="External" /><Relationship Id="rId9" Type="http://schemas.openxmlformats.org/officeDocument/2006/relationships/hyperlink" Target="https://www.instagram.com/p/BzewtBHHMsS/?igshid=1lcruta5i27e2" TargetMode="External" /><Relationship Id="rId10" Type="http://schemas.openxmlformats.org/officeDocument/2006/relationships/hyperlink" Target="https://twitter.com/MohamedShuraih/status/1147908349419089926" TargetMode="External" /><Relationship Id="rId11" Type="http://schemas.openxmlformats.org/officeDocument/2006/relationships/hyperlink" Target="https://twitter.com/spc_live/status/1148088393416335361" TargetMode="External" /><Relationship Id="rId12" Type="http://schemas.openxmlformats.org/officeDocument/2006/relationships/hyperlink" Target="https://travellingcorkscrew.com.au/blog/darenberg-the-olive-grove-chardonnay/" TargetMode="External" /><Relationship Id="rId13" Type="http://schemas.openxmlformats.org/officeDocument/2006/relationships/hyperlink" Target="https://www.instagram.com/p/Bzfa0uKAvFT/?igshid=1s21vrb075sbm" TargetMode="Externa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 Id="rId2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1008</v>
      </c>
      <c r="BB2" s="13" t="s">
        <v>1032</v>
      </c>
      <c r="BC2" s="13" t="s">
        <v>1033</v>
      </c>
      <c r="BD2" s="118" t="s">
        <v>1442</v>
      </c>
      <c r="BE2" s="118" t="s">
        <v>1443</v>
      </c>
      <c r="BF2" s="118" t="s">
        <v>1444</v>
      </c>
      <c r="BG2" s="118" t="s">
        <v>1445</v>
      </c>
      <c r="BH2" s="118" t="s">
        <v>1446</v>
      </c>
      <c r="BI2" s="118" t="s">
        <v>1447</v>
      </c>
      <c r="BJ2" s="118" t="s">
        <v>1448</v>
      </c>
      <c r="BK2" s="118" t="s">
        <v>1449</v>
      </c>
      <c r="BL2" s="118" t="s">
        <v>1450</v>
      </c>
    </row>
    <row r="3" spans="1:64" ht="15" customHeight="1">
      <c r="A3" s="64" t="s">
        <v>212</v>
      </c>
      <c r="B3" s="64" t="s">
        <v>252</v>
      </c>
      <c r="C3" s="65" t="s">
        <v>1455</v>
      </c>
      <c r="D3" s="66">
        <v>3</v>
      </c>
      <c r="E3" s="67" t="s">
        <v>132</v>
      </c>
      <c r="F3" s="68">
        <v>32</v>
      </c>
      <c r="G3" s="65"/>
      <c r="H3" s="69"/>
      <c r="I3" s="70"/>
      <c r="J3" s="70"/>
      <c r="K3" s="34" t="s">
        <v>65</v>
      </c>
      <c r="L3" s="71">
        <v>3</v>
      </c>
      <c r="M3" s="71"/>
      <c r="N3" s="72"/>
      <c r="O3" s="78" t="s">
        <v>269</v>
      </c>
      <c r="P3" s="80">
        <v>43650.00599537037</v>
      </c>
      <c r="Q3" s="78" t="s">
        <v>271</v>
      </c>
      <c r="R3" s="78"/>
      <c r="S3" s="78"/>
      <c r="T3" s="78"/>
      <c r="U3" s="78"/>
      <c r="V3" s="83" t="s">
        <v>358</v>
      </c>
      <c r="W3" s="80">
        <v>43650.00599537037</v>
      </c>
      <c r="X3" s="83" t="s">
        <v>389</v>
      </c>
      <c r="Y3" s="78"/>
      <c r="Z3" s="78"/>
      <c r="AA3" s="84" t="s">
        <v>444</v>
      </c>
      <c r="AB3" s="84" t="s">
        <v>499</v>
      </c>
      <c r="AC3" s="78" t="b">
        <v>0</v>
      </c>
      <c r="AD3" s="78">
        <v>3</v>
      </c>
      <c r="AE3" s="84" t="s">
        <v>506</v>
      </c>
      <c r="AF3" s="78" t="b">
        <v>0</v>
      </c>
      <c r="AG3" s="78" t="s">
        <v>532</v>
      </c>
      <c r="AH3" s="78"/>
      <c r="AI3" s="84" t="s">
        <v>509</v>
      </c>
      <c r="AJ3" s="78" t="b">
        <v>0</v>
      </c>
      <c r="AK3" s="78">
        <v>0</v>
      </c>
      <c r="AL3" s="84" t="s">
        <v>509</v>
      </c>
      <c r="AM3" s="78" t="s">
        <v>536</v>
      </c>
      <c r="AN3" s="78" t="b">
        <v>0</v>
      </c>
      <c r="AO3" s="84" t="s">
        <v>499</v>
      </c>
      <c r="AP3" s="78" t="s">
        <v>176</v>
      </c>
      <c r="AQ3" s="78">
        <v>0</v>
      </c>
      <c r="AR3" s="78">
        <v>0</v>
      </c>
      <c r="AS3" s="78" t="s">
        <v>541</v>
      </c>
      <c r="AT3" s="78" t="s">
        <v>545</v>
      </c>
      <c r="AU3" s="78" t="s">
        <v>548</v>
      </c>
      <c r="AV3" s="78" t="s">
        <v>551</v>
      </c>
      <c r="AW3" s="78" t="s">
        <v>554</v>
      </c>
      <c r="AX3" s="78" t="s">
        <v>558</v>
      </c>
      <c r="AY3" s="78" t="s">
        <v>561</v>
      </c>
      <c r="AZ3" s="83" t="s">
        <v>564</v>
      </c>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213</v>
      </c>
      <c r="B4" s="64" t="s">
        <v>252</v>
      </c>
      <c r="C4" s="65" t="s">
        <v>1455</v>
      </c>
      <c r="D4" s="66">
        <v>3</v>
      </c>
      <c r="E4" s="67" t="s">
        <v>132</v>
      </c>
      <c r="F4" s="68">
        <v>32</v>
      </c>
      <c r="G4" s="65"/>
      <c r="H4" s="69"/>
      <c r="I4" s="70"/>
      <c r="J4" s="70"/>
      <c r="K4" s="34" t="s">
        <v>65</v>
      </c>
      <c r="L4" s="77">
        <v>4</v>
      </c>
      <c r="M4" s="77"/>
      <c r="N4" s="72"/>
      <c r="O4" s="79" t="s">
        <v>269</v>
      </c>
      <c r="P4" s="81">
        <v>43650.203194444446</v>
      </c>
      <c r="Q4" s="79" t="s">
        <v>272</v>
      </c>
      <c r="R4" s="79"/>
      <c r="S4" s="79"/>
      <c r="T4" s="79"/>
      <c r="U4" s="82" t="s">
        <v>346</v>
      </c>
      <c r="V4" s="82" t="s">
        <v>346</v>
      </c>
      <c r="W4" s="81">
        <v>43650.203194444446</v>
      </c>
      <c r="X4" s="82" t="s">
        <v>390</v>
      </c>
      <c r="Y4" s="79"/>
      <c r="Z4" s="79"/>
      <c r="AA4" s="85" t="s">
        <v>445</v>
      </c>
      <c r="AB4" s="85" t="s">
        <v>446</v>
      </c>
      <c r="AC4" s="79" t="b">
        <v>0</v>
      </c>
      <c r="AD4" s="79">
        <v>2</v>
      </c>
      <c r="AE4" s="85" t="s">
        <v>506</v>
      </c>
      <c r="AF4" s="79" t="b">
        <v>0</v>
      </c>
      <c r="AG4" s="79" t="s">
        <v>532</v>
      </c>
      <c r="AH4" s="79"/>
      <c r="AI4" s="85" t="s">
        <v>509</v>
      </c>
      <c r="AJ4" s="79" t="b">
        <v>0</v>
      </c>
      <c r="AK4" s="79">
        <v>0</v>
      </c>
      <c r="AL4" s="85" t="s">
        <v>509</v>
      </c>
      <c r="AM4" s="79" t="s">
        <v>537</v>
      </c>
      <c r="AN4" s="79" t="b">
        <v>0</v>
      </c>
      <c r="AO4" s="85" t="s">
        <v>446</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214</v>
      </c>
      <c r="B5" s="64" t="s">
        <v>252</v>
      </c>
      <c r="C5" s="65" t="s">
        <v>1456</v>
      </c>
      <c r="D5" s="66">
        <v>3</v>
      </c>
      <c r="E5" s="67" t="s">
        <v>136</v>
      </c>
      <c r="F5" s="68">
        <v>19</v>
      </c>
      <c r="G5" s="65"/>
      <c r="H5" s="69"/>
      <c r="I5" s="70"/>
      <c r="J5" s="70"/>
      <c r="K5" s="34" t="s">
        <v>65</v>
      </c>
      <c r="L5" s="77">
        <v>5</v>
      </c>
      <c r="M5" s="77"/>
      <c r="N5" s="72"/>
      <c r="O5" s="79" t="s">
        <v>269</v>
      </c>
      <c r="P5" s="81">
        <v>43650.07766203704</v>
      </c>
      <c r="Q5" s="79" t="s">
        <v>273</v>
      </c>
      <c r="R5" s="79"/>
      <c r="S5" s="79"/>
      <c r="T5" s="79"/>
      <c r="U5" s="79"/>
      <c r="V5" s="82" t="s">
        <v>359</v>
      </c>
      <c r="W5" s="81">
        <v>43650.07766203704</v>
      </c>
      <c r="X5" s="82" t="s">
        <v>391</v>
      </c>
      <c r="Y5" s="79"/>
      <c r="Z5" s="79"/>
      <c r="AA5" s="85" t="s">
        <v>446</v>
      </c>
      <c r="AB5" s="85" t="s">
        <v>444</v>
      </c>
      <c r="AC5" s="79" t="b">
        <v>0</v>
      </c>
      <c r="AD5" s="79">
        <v>2</v>
      </c>
      <c r="AE5" s="85" t="s">
        <v>507</v>
      </c>
      <c r="AF5" s="79" t="b">
        <v>0</v>
      </c>
      <c r="AG5" s="79" t="s">
        <v>532</v>
      </c>
      <c r="AH5" s="79"/>
      <c r="AI5" s="85" t="s">
        <v>509</v>
      </c>
      <c r="AJ5" s="79" t="b">
        <v>0</v>
      </c>
      <c r="AK5" s="79">
        <v>0</v>
      </c>
      <c r="AL5" s="85" t="s">
        <v>509</v>
      </c>
      <c r="AM5" s="79" t="s">
        <v>538</v>
      </c>
      <c r="AN5" s="79" t="b">
        <v>0</v>
      </c>
      <c r="AO5" s="85" t="s">
        <v>444</v>
      </c>
      <c r="AP5" s="79" t="s">
        <v>176</v>
      </c>
      <c r="AQ5" s="79">
        <v>0</v>
      </c>
      <c r="AR5" s="79">
        <v>0</v>
      </c>
      <c r="AS5" s="79"/>
      <c r="AT5" s="79"/>
      <c r="AU5" s="79"/>
      <c r="AV5" s="79"/>
      <c r="AW5" s="79"/>
      <c r="AX5" s="79"/>
      <c r="AY5" s="79"/>
      <c r="AZ5" s="79"/>
      <c r="BA5">
        <v>2</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214</v>
      </c>
      <c r="B6" s="64" t="s">
        <v>252</v>
      </c>
      <c r="C6" s="65" t="s">
        <v>1456</v>
      </c>
      <c r="D6" s="66">
        <v>3</v>
      </c>
      <c r="E6" s="67" t="s">
        <v>136</v>
      </c>
      <c r="F6" s="68">
        <v>19</v>
      </c>
      <c r="G6" s="65"/>
      <c r="H6" s="69"/>
      <c r="I6" s="70"/>
      <c r="J6" s="70"/>
      <c r="K6" s="34" t="s">
        <v>65</v>
      </c>
      <c r="L6" s="77">
        <v>6</v>
      </c>
      <c r="M6" s="77"/>
      <c r="N6" s="72"/>
      <c r="O6" s="79" t="s">
        <v>269</v>
      </c>
      <c r="P6" s="81">
        <v>43650.21912037037</v>
      </c>
      <c r="Q6" s="79" t="s">
        <v>274</v>
      </c>
      <c r="R6" s="79"/>
      <c r="S6" s="79"/>
      <c r="T6" s="79"/>
      <c r="U6" s="79"/>
      <c r="V6" s="82" t="s">
        <v>359</v>
      </c>
      <c r="W6" s="81">
        <v>43650.21912037037</v>
      </c>
      <c r="X6" s="82" t="s">
        <v>392</v>
      </c>
      <c r="Y6" s="79"/>
      <c r="Z6" s="79"/>
      <c r="AA6" s="85" t="s">
        <v>447</v>
      </c>
      <c r="AB6" s="85" t="s">
        <v>445</v>
      </c>
      <c r="AC6" s="79" t="b">
        <v>0</v>
      </c>
      <c r="AD6" s="79">
        <v>1</v>
      </c>
      <c r="AE6" s="85" t="s">
        <v>508</v>
      </c>
      <c r="AF6" s="79" t="b">
        <v>0</v>
      </c>
      <c r="AG6" s="79" t="s">
        <v>532</v>
      </c>
      <c r="AH6" s="79"/>
      <c r="AI6" s="85" t="s">
        <v>509</v>
      </c>
      <c r="AJ6" s="79" t="b">
        <v>0</v>
      </c>
      <c r="AK6" s="79">
        <v>0</v>
      </c>
      <c r="AL6" s="85" t="s">
        <v>509</v>
      </c>
      <c r="AM6" s="79" t="s">
        <v>538</v>
      </c>
      <c r="AN6" s="79" t="b">
        <v>0</v>
      </c>
      <c r="AO6" s="85" t="s">
        <v>445</v>
      </c>
      <c r="AP6" s="79" t="s">
        <v>176</v>
      </c>
      <c r="AQ6" s="79">
        <v>0</v>
      </c>
      <c r="AR6" s="79">
        <v>0</v>
      </c>
      <c r="AS6" s="79"/>
      <c r="AT6" s="79"/>
      <c r="AU6" s="79"/>
      <c r="AV6" s="79"/>
      <c r="AW6" s="79"/>
      <c r="AX6" s="79"/>
      <c r="AY6" s="79"/>
      <c r="AZ6" s="79"/>
      <c r="BA6">
        <v>2</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212</v>
      </c>
      <c r="B7" s="64" t="s">
        <v>253</v>
      </c>
      <c r="C7" s="65" t="s">
        <v>1455</v>
      </c>
      <c r="D7" s="66">
        <v>3</v>
      </c>
      <c r="E7" s="67" t="s">
        <v>132</v>
      </c>
      <c r="F7" s="68">
        <v>32</v>
      </c>
      <c r="G7" s="65"/>
      <c r="H7" s="69"/>
      <c r="I7" s="70"/>
      <c r="J7" s="70"/>
      <c r="K7" s="34" t="s">
        <v>65</v>
      </c>
      <c r="L7" s="77">
        <v>7</v>
      </c>
      <c r="M7" s="77"/>
      <c r="N7" s="72"/>
      <c r="O7" s="79" t="s">
        <v>269</v>
      </c>
      <c r="P7" s="81">
        <v>43650.00599537037</v>
      </c>
      <c r="Q7" s="79" t="s">
        <v>271</v>
      </c>
      <c r="R7" s="79"/>
      <c r="S7" s="79"/>
      <c r="T7" s="79"/>
      <c r="U7" s="79"/>
      <c r="V7" s="82" t="s">
        <v>358</v>
      </c>
      <c r="W7" s="81">
        <v>43650.00599537037</v>
      </c>
      <c r="X7" s="82" t="s">
        <v>389</v>
      </c>
      <c r="Y7" s="79"/>
      <c r="Z7" s="79"/>
      <c r="AA7" s="85" t="s">
        <v>444</v>
      </c>
      <c r="AB7" s="85" t="s">
        <v>499</v>
      </c>
      <c r="AC7" s="79" t="b">
        <v>0</v>
      </c>
      <c r="AD7" s="79">
        <v>3</v>
      </c>
      <c r="AE7" s="85" t="s">
        <v>506</v>
      </c>
      <c r="AF7" s="79" t="b">
        <v>0</v>
      </c>
      <c r="AG7" s="79" t="s">
        <v>532</v>
      </c>
      <c r="AH7" s="79"/>
      <c r="AI7" s="85" t="s">
        <v>509</v>
      </c>
      <c r="AJ7" s="79" t="b">
        <v>0</v>
      </c>
      <c r="AK7" s="79">
        <v>0</v>
      </c>
      <c r="AL7" s="85" t="s">
        <v>509</v>
      </c>
      <c r="AM7" s="79" t="s">
        <v>536</v>
      </c>
      <c r="AN7" s="79" t="b">
        <v>0</v>
      </c>
      <c r="AO7" s="85" t="s">
        <v>499</v>
      </c>
      <c r="AP7" s="79" t="s">
        <v>176</v>
      </c>
      <c r="AQ7" s="79">
        <v>0</v>
      </c>
      <c r="AR7" s="79">
        <v>0</v>
      </c>
      <c r="AS7" s="79" t="s">
        <v>541</v>
      </c>
      <c r="AT7" s="79" t="s">
        <v>545</v>
      </c>
      <c r="AU7" s="79" t="s">
        <v>548</v>
      </c>
      <c r="AV7" s="79" t="s">
        <v>551</v>
      </c>
      <c r="AW7" s="79" t="s">
        <v>554</v>
      </c>
      <c r="AX7" s="79" t="s">
        <v>558</v>
      </c>
      <c r="AY7" s="79" t="s">
        <v>561</v>
      </c>
      <c r="AZ7" s="82" t="s">
        <v>564</v>
      </c>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213</v>
      </c>
      <c r="B8" s="64" t="s">
        <v>253</v>
      </c>
      <c r="C8" s="65" t="s">
        <v>1455</v>
      </c>
      <c r="D8" s="66">
        <v>3</v>
      </c>
      <c r="E8" s="67" t="s">
        <v>132</v>
      </c>
      <c r="F8" s="68">
        <v>32</v>
      </c>
      <c r="G8" s="65"/>
      <c r="H8" s="69"/>
      <c r="I8" s="70"/>
      <c r="J8" s="70"/>
      <c r="K8" s="34" t="s">
        <v>65</v>
      </c>
      <c r="L8" s="77">
        <v>8</v>
      </c>
      <c r="M8" s="77"/>
      <c r="N8" s="72"/>
      <c r="O8" s="79" t="s">
        <v>269</v>
      </c>
      <c r="P8" s="81">
        <v>43650.203194444446</v>
      </c>
      <c r="Q8" s="79" t="s">
        <v>272</v>
      </c>
      <c r="R8" s="79"/>
      <c r="S8" s="79"/>
      <c r="T8" s="79"/>
      <c r="U8" s="82" t="s">
        <v>346</v>
      </c>
      <c r="V8" s="82" t="s">
        <v>346</v>
      </c>
      <c r="W8" s="81">
        <v>43650.203194444446</v>
      </c>
      <c r="X8" s="82" t="s">
        <v>390</v>
      </c>
      <c r="Y8" s="79"/>
      <c r="Z8" s="79"/>
      <c r="AA8" s="85" t="s">
        <v>445</v>
      </c>
      <c r="AB8" s="85" t="s">
        <v>446</v>
      </c>
      <c r="AC8" s="79" t="b">
        <v>0</v>
      </c>
      <c r="AD8" s="79">
        <v>2</v>
      </c>
      <c r="AE8" s="85" t="s">
        <v>506</v>
      </c>
      <c r="AF8" s="79" t="b">
        <v>0</v>
      </c>
      <c r="AG8" s="79" t="s">
        <v>532</v>
      </c>
      <c r="AH8" s="79"/>
      <c r="AI8" s="85" t="s">
        <v>509</v>
      </c>
      <c r="AJ8" s="79" t="b">
        <v>0</v>
      </c>
      <c r="AK8" s="79">
        <v>0</v>
      </c>
      <c r="AL8" s="85" t="s">
        <v>509</v>
      </c>
      <c r="AM8" s="79" t="s">
        <v>537</v>
      </c>
      <c r="AN8" s="79" t="b">
        <v>0</v>
      </c>
      <c r="AO8" s="85" t="s">
        <v>446</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214</v>
      </c>
      <c r="B9" s="64" t="s">
        <v>253</v>
      </c>
      <c r="C9" s="65" t="s">
        <v>1456</v>
      </c>
      <c r="D9" s="66">
        <v>3</v>
      </c>
      <c r="E9" s="67" t="s">
        <v>136</v>
      </c>
      <c r="F9" s="68">
        <v>19</v>
      </c>
      <c r="G9" s="65"/>
      <c r="H9" s="69"/>
      <c r="I9" s="70"/>
      <c r="J9" s="70"/>
      <c r="K9" s="34" t="s">
        <v>65</v>
      </c>
      <c r="L9" s="77">
        <v>9</v>
      </c>
      <c r="M9" s="77"/>
      <c r="N9" s="72"/>
      <c r="O9" s="79" t="s">
        <v>269</v>
      </c>
      <c r="P9" s="81">
        <v>43650.07766203704</v>
      </c>
      <c r="Q9" s="79" t="s">
        <v>273</v>
      </c>
      <c r="R9" s="79"/>
      <c r="S9" s="79"/>
      <c r="T9" s="79"/>
      <c r="U9" s="79"/>
      <c r="V9" s="82" t="s">
        <v>359</v>
      </c>
      <c r="W9" s="81">
        <v>43650.07766203704</v>
      </c>
      <c r="X9" s="82" t="s">
        <v>391</v>
      </c>
      <c r="Y9" s="79"/>
      <c r="Z9" s="79"/>
      <c r="AA9" s="85" t="s">
        <v>446</v>
      </c>
      <c r="AB9" s="85" t="s">
        <v>444</v>
      </c>
      <c r="AC9" s="79" t="b">
        <v>0</v>
      </c>
      <c r="AD9" s="79">
        <v>2</v>
      </c>
      <c r="AE9" s="85" t="s">
        <v>507</v>
      </c>
      <c r="AF9" s="79" t="b">
        <v>0</v>
      </c>
      <c r="AG9" s="79" t="s">
        <v>532</v>
      </c>
      <c r="AH9" s="79"/>
      <c r="AI9" s="85" t="s">
        <v>509</v>
      </c>
      <c r="AJ9" s="79" t="b">
        <v>0</v>
      </c>
      <c r="AK9" s="79">
        <v>0</v>
      </c>
      <c r="AL9" s="85" t="s">
        <v>509</v>
      </c>
      <c r="AM9" s="79" t="s">
        <v>538</v>
      </c>
      <c r="AN9" s="79" t="b">
        <v>0</v>
      </c>
      <c r="AO9" s="85" t="s">
        <v>444</v>
      </c>
      <c r="AP9" s="79" t="s">
        <v>176</v>
      </c>
      <c r="AQ9" s="79">
        <v>0</v>
      </c>
      <c r="AR9" s="79">
        <v>0</v>
      </c>
      <c r="AS9" s="79"/>
      <c r="AT9" s="79"/>
      <c r="AU9" s="79"/>
      <c r="AV9" s="79"/>
      <c r="AW9" s="79"/>
      <c r="AX9" s="79"/>
      <c r="AY9" s="79"/>
      <c r="AZ9" s="79"/>
      <c r="BA9">
        <v>2</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214</v>
      </c>
      <c r="B10" s="64" t="s">
        <v>253</v>
      </c>
      <c r="C10" s="65" t="s">
        <v>1456</v>
      </c>
      <c r="D10" s="66">
        <v>3</v>
      </c>
      <c r="E10" s="67" t="s">
        <v>136</v>
      </c>
      <c r="F10" s="68">
        <v>19</v>
      </c>
      <c r="G10" s="65"/>
      <c r="H10" s="69"/>
      <c r="I10" s="70"/>
      <c r="J10" s="70"/>
      <c r="K10" s="34" t="s">
        <v>65</v>
      </c>
      <c r="L10" s="77">
        <v>10</v>
      </c>
      <c r="M10" s="77"/>
      <c r="N10" s="72"/>
      <c r="O10" s="79" t="s">
        <v>269</v>
      </c>
      <c r="P10" s="81">
        <v>43650.21912037037</v>
      </c>
      <c r="Q10" s="79" t="s">
        <v>274</v>
      </c>
      <c r="R10" s="79"/>
      <c r="S10" s="79"/>
      <c r="T10" s="79"/>
      <c r="U10" s="79"/>
      <c r="V10" s="82" t="s">
        <v>359</v>
      </c>
      <c r="W10" s="81">
        <v>43650.21912037037</v>
      </c>
      <c r="X10" s="82" t="s">
        <v>392</v>
      </c>
      <c r="Y10" s="79"/>
      <c r="Z10" s="79"/>
      <c r="AA10" s="85" t="s">
        <v>447</v>
      </c>
      <c r="AB10" s="85" t="s">
        <v>445</v>
      </c>
      <c r="AC10" s="79" t="b">
        <v>0</v>
      </c>
      <c r="AD10" s="79">
        <v>1</v>
      </c>
      <c r="AE10" s="85" t="s">
        <v>508</v>
      </c>
      <c r="AF10" s="79" t="b">
        <v>0</v>
      </c>
      <c r="AG10" s="79" t="s">
        <v>532</v>
      </c>
      <c r="AH10" s="79"/>
      <c r="AI10" s="85" t="s">
        <v>509</v>
      </c>
      <c r="AJ10" s="79" t="b">
        <v>0</v>
      </c>
      <c r="AK10" s="79">
        <v>0</v>
      </c>
      <c r="AL10" s="85" t="s">
        <v>509</v>
      </c>
      <c r="AM10" s="79" t="s">
        <v>538</v>
      </c>
      <c r="AN10" s="79" t="b">
        <v>0</v>
      </c>
      <c r="AO10" s="85" t="s">
        <v>445</v>
      </c>
      <c r="AP10" s="79" t="s">
        <v>176</v>
      </c>
      <c r="AQ10" s="79">
        <v>0</v>
      </c>
      <c r="AR10" s="79">
        <v>0</v>
      </c>
      <c r="AS10" s="79"/>
      <c r="AT10" s="79"/>
      <c r="AU10" s="79"/>
      <c r="AV10" s="79"/>
      <c r="AW10" s="79"/>
      <c r="AX10" s="79"/>
      <c r="AY10" s="79"/>
      <c r="AZ10" s="79"/>
      <c r="BA10">
        <v>2</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212</v>
      </c>
      <c r="B11" s="64" t="s">
        <v>240</v>
      </c>
      <c r="C11" s="65" t="s">
        <v>1455</v>
      </c>
      <c r="D11" s="66">
        <v>3</v>
      </c>
      <c r="E11" s="67" t="s">
        <v>132</v>
      </c>
      <c r="F11" s="68">
        <v>32</v>
      </c>
      <c r="G11" s="65"/>
      <c r="H11" s="69"/>
      <c r="I11" s="70"/>
      <c r="J11" s="70"/>
      <c r="K11" s="34" t="s">
        <v>65</v>
      </c>
      <c r="L11" s="77">
        <v>11</v>
      </c>
      <c r="M11" s="77"/>
      <c r="N11" s="72"/>
      <c r="O11" s="79" t="s">
        <v>269</v>
      </c>
      <c r="P11" s="81">
        <v>43650.00599537037</v>
      </c>
      <c r="Q11" s="79" t="s">
        <v>271</v>
      </c>
      <c r="R11" s="79"/>
      <c r="S11" s="79"/>
      <c r="T11" s="79"/>
      <c r="U11" s="79"/>
      <c r="V11" s="82" t="s">
        <v>358</v>
      </c>
      <c r="W11" s="81">
        <v>43650.00599537037</v>
      </c>
      <c r="X11" s="82" t="s">
        <v>389</v>
      </c>
      <c r="Y11" s="79"/>
      <c r="Z11" s="79"/>
      <c r="AA11" s="85" t="s">
        <v>444</v>
      </c>
      <c r="AB11" s="85" t="s">
        <v>499</v>
      </c>
      <c r="AC11" s="79" t="b">
        <v>0</v>
      </c>
      <c r="AD11" s="79">
        <v>3</v>
      </c>
      <c r="AE11" s="85" t="s">
        <v>506</v>
      </c>
      <c r="AF11" s="79" t="b">
        <v>0</v>
      </c>
      <c r="AG11" s="79" t="s">
        <v>532</v>
      </c>
      <c r="AH11" s="79"/>
      <c r="AI11" s="85" t="s">
        <v>509</v>
      </c>
      <c r="AJ11" s="79" t="b">
        <v>0</v>
      </c>
      <c r="AK11" s="79">
        <v>0</v>
      </c>
      <c r="AL11" s="85" t="s">
        <v>509</v>
      </c>
      <c r="AM11" s="79" t="s">
        <v>536</v>
      </c>
      <c r="AN11" s="79" t="b">
        <v>0</v>
      </c>
      <c r="AO11" s="85" t="s">
        <v>499</v>
      </c>
      <c r="AP11" s="79" t="s">
        <v>176</v>
      </c>
      <c r="AQ11" s="79">
        <v>0</v>
      </c>
      <c r="AR11" s="79">
        <v>0</v>
      </c>
      <c r="AS11" s="79" t="s">
        <v>541</v>
      </c>
      <c r="AT11" s="79" t="s">
        <v>545</v>
      </c>
      <c r="AU11" s="79" t="s">
        <v>548</v>
      </c>
      <c r="AV11" s="79" t="s">
        <v>551</v>
      </c>
      <c r="AW11" s="79" t="s">
        <v>554</v>
      </c>
      <c r="AX11" s="79" t="s">
        <v>558</v>
      </c>
      <c r="AY11" s="79" t="s">
        <v>561</v>
      </c>
      <c r="AZ11" s="82" t="s">
        <v>564</v>
      </c>
      <c r="BA11">
        <v>1</v>
      </c>
      <c r="BB11" s="78" t="str">
        <f>REPLACE(INDEX(GroupVertices[Group],MATCH(Edges[[#This Row],[Vertex 1]],GroupVertices[Vertex],0)),1,1,"")</f>
        <v>4</v>
      </c>
      <c r="BC11" s="78" t="str">
        <f>REPLACE(INDEX(GroupVertices[Group],MATCH(Edges[[#This Row],[Vertex 2]],GroupVertices[Vertex],0)),1,1,"")</f>
        <v>1</v>
      </c>
      <c r="BD11" s="48">
        <v>0</v>
      </c>
      <c r="BE11" s="49">
        <v>0</v>
      </c>
      <c r="BF11" s="48">
        <v>0</v>
      </c>
      <c r="BG11" s="49">
        <v>0</v>
      </c>
      <c r="BH11" s="48">
        <v>0</v>
      </c>
      <c r="BI11" s="49">
        <v>0</v>
      </c>
      <c r="BJ11" s="48">
        <v>11</v>
      </c>
      <c r="BK11" s="49">
        <v>100</v>
      </c>
      <c r="BL11" s="48">
        <v>11</v>
      </c>
    </row>
    <row r="12" spans="1:64" ht="15">
      <c r="A12" s="64" t="s">
        <v>212</v>
      </c>
      <c r="B12" s="64" t="s">
        <v>214</v>
      </c>
      <c r="C12" s="65" t="s">
        <v>1455</v>
      </c>
      <c r="D12" s="66">
        <v>3</v>
      </c>
      <c r="E12" s="67" t="s">
        <v>132</v>
      </c>
      <c r="F12" s="68">
        <v>32</v>
      </c>
      <c r="G12" s="65"/>
      <c r="H12" s="69"/>
      <c r="I12" s="70"/>
      <c r="J12" s="70"/>
      <c r="K12" s="34" t="s">
        <v>66</v>
      </c>
      <c r="L12" s="77">
        <v>12</v>
      </c>
      <c r="M12" s="77"/>
      <c r="N12" s="72"/>
      <c r="O12" s="79" t="s">
        <v>270</v>
      </c>
      <c r="P12" s="81">
        <v>43650.00599537037</v>
      </c>
      <c r="Q12" s="79" t="s">
        <v>271</v>
      </c>
      <c r="R12" s="79"/>
      <c r="S12" s="79"/>
      <c r="T12" s="79"/>
      <c r="U12" s="79"/>
      <c r="V12" s="82" t="s">
        <v>358</v>
      </c>
      <c r="W12" s="81">
        <v>43650.00599537037</v>
      </c>
      <c r="X12" s="82" t="s">
        <v>389</v>
      </c>
      <c r="Y12" s="79"/>
      <c r="Z12" s="79"/>
      <c r="AA12" s="85" t="s">
        <v>444</v>
      </c>
      <c r="AB12" s="85" t="s">
        <v>499</v>
      </c>
      <c r="AC12" s="79" t="b">
        <v>0</v>
      </c>
      <c r="AD12" s="79">
        <v>3</v>
      </c>
      <c r="AE12" s="85" t="s">
        <v>506</v>
      </c>
      <c r="AF12" s="79" t="b">
        <v>0</v>
      </c>
      <c r="AG12" s="79" t="s">
        <v>532</v>
      </c>
      <c r="AH12" s="79"/>
      <c r="AI12" s="85" t="s">
        <v>509</v>
      </c>
      <c r="AJ12" s="79" t="b">
        <v>0</v>
      </c>
      <c r="AK12" s="79">
        <v>0</v>
      </c>
      <c r="AL12" s="85" t="s">
        <v>509</v>
      </c>
      <c r="AM12" s="79" t="s">
        <v>536</v>
      </c>
      <c r="AN12" s="79" t="b">
        <v>0</v>
      </c>
      <c r="AO12" s="85" t="s">
        <v>499</v>
      </c>
      <c r="AP12" s="79" t="s">
        <v>176</v>
      </c>
      <c r="AQ12" s="79">
        <v>0</v>
      </c>
      <c r="AR12" s="79">
        <v>0</v>
      </c>
      <c r="AS12" s="79" t="s">
        <v>541</v>
      </c>
      <c r="AT12" s="79" t="s">
        <v>545</v>
      </c>
      <c r="AU12" s="79" t="s">
        <v>548</v>
      </c>
      <c r="AV12" s="79" t="s">
        <v>551</v>
      </c>
      <c r="AW12" s="79" t="s">
        <v>554</v>
      </c>
      <c r="AX12" s="79" t="s">
        <v>558</v>
      </c>
      <c r="AY12" s="79" t="s">
        <v>561</v>
      </c>
      <c r="AZ12" s="82" t="s">
        <v>564</v>
      </c>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213</v>
      </c>
      <c r="B13" s="64" t="s">
        <v>212</v>
      </c>
      <c r="C13" s="65" t="s">
        <v>1455</v>
      </c>
      <c r="D13" s="66">
        <v>3</v>
      </c>
      <c r="E13" s="67" t="s">
        <v>132</v>
      </c>
      <c r="F13" s="68">
        <v>32</v>
      </c>
      <c r="G13" s="65"/>
      <c r="H13" s="69"/>
      <c r="I13" s="70"/>
      <c r="J13" s="70"/>
      <c r="K13" s="34" t="s">
        <v>65</v>
      </c>
      <c r="L13" s="77">
        <v>13</v>
      </c>
      <c r="M13" s="77"/>
      <c r="N13" s="72"/>
      <c r="O13" s="79" t="s">
        <v>269</v>
      </c>
      <c r="P13" s="81">
        <v>43650.203194444446</v>
      </c>
      <c r="Q13" s="79" t="s">
        <v>272</v>
      </c>
      <c r="R13" s="79"/>
      <c r="S13" s="79"/>
      <c r="T13" s="79"/>
      <c r="U13" s="82" t="s">
        <v>346</v>
      </c>
      <c r="V13" s="82" t="s">
        <v>346</v>
      </c>
      <c r="W13" s="81">
        <v>43650.203194444446</v>
      </c>
      <c r="X13" s="82" t="s">
        <v>390</v>
      </c>
      <c r="Y13" s="79"/>
      <c r="Z13" s="79"/>
      <c r="AA13" s="85" t="s">
        <v>445</v>
      </c>
      <c r="AB13" s="85" t="s">
        <v>446</v>
      </c>
      <c r="AC13" s="79" t="b">
        <v>0</v>
      </c>
      <c r="AD13" s="79">
        <v>2</v>
      </c>
      <c r="AE13" s="85" t="s">
        <v>506</v>
      </c>
      <c r="AF13" s="79" t="b">
        <v>0</v>
      </c>
      <c r="AG13" s="79" t="s">
        <v>532</v>
      </c>
      <c r="AH13" s="79"/>
      <c r="AI13" s="85" t="s">
        <v>509</v>
      </c>
      <c r="AJ13" s="79" t="b">
        <v>0</v>
      </c>
      <c r="AK13" s="79">
        <v>0</v>
      </c>
      <c r="AL13" s="85" t="s">
        <v>509</v>
      </c>
      <c r="AM13" s="79" t="s">
        <v>537</v>
      </c>
      <c r="AN13" s="79" t="b">
        <v>0</v>
      </c>
      <c r="AO13" s="85" t="s">
        <v>446</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214</v>
      </c>
      <c r="B14" s="64" t="s">
        <v>212</v>
      </c>
      <c r="C14" s="65" t="s">
        <v>1455</v>
      </c>
      <c r="D14" s="66">
        <v>3</v>
      </c>
      <c r="E14" s="67" t="s">
        <v>132</v>
      </c>
      <c r="F14" s="68">
        <v>32</v>
      </c>
      <c r="G14" s="65"/>
      <c r="H14" s="69"/>
      <c r="I14" s="70"/>
      <c r="J14" s="70"/>
      <c r="K14" s="34" t="s">
        <v>66</v>
      </c>
      <c r="L14" s="77">
        <v>14</v>
      </c>
      <c r="M14" s="77"/>
      <c r="N14" s="72"/>
      <c r="O14" s="79" t="s">
        <v>270</v>
      </c>
      <c r="P14" s="81">
        <v>43650.07766203704</v>
      </c>
      <c r="Q14" s="79" t="s">
        <v>273</v>
      </c>
      <c r="R14" s="79"/>
      <c r="S14" s="79"/>
      <c r="T14" s="79"/>
      <c r="U14" s="79"/>
      <c r="V14" s="82" t="s">
        <v>359</v>
      </c>
      <c r="W14" s="81">
        <v>43650.07766203704</v>
      </c>
      <c r="X14" s="82" t="s">
        <v>391</v>
      </c>
      <c r="Y14" s="79"/>
      <c r="Z14" s="79"/>
      <c r="AA14" s="85" t="s">
        <v>446</v>
      </c>
      <c r="AB14" s="85" t="s">
        <v>444</v>
      </c>
      <c r="AC14" s="79" t="b">
        <v>0</v>
      </c>
      <c r="AD14" s="79">
        <v>2</v>
      </c>
      <c r="AE14" s="85" t="s">
        <v>507</v>
      </c>
      <c r="AF14" s="79" t="b">
        <v>0</v>
      </c>
      <c r="AG14" s="79" t="s">
        <v>532</v>
      </c>
      <c r="AH14" s="79"/>
      <c r="AI14" s="85" t="s">
        <v>509</v>
      </c>
      <c r="AJ14" s="79" t="b">
        <v>0</v>
      </c>
      <c r="AK14" s="79">
        <v>0</v>
      </c>
      <c r="AL14" s="85" t="s">
        <v>509</v>
      </c>
      <c r="AM14" s="79" t="s">
        <v>538</v>
      </c>
      <c r="AN14" s="79" t="b">
        <v>0</v>
      </c>
      <c r="AO14" s="85" t="s">
        <v>444</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214</v>
      </c>
      <c r="B15" s="64" t="s">
        <v>212</v>
      </c>
      <c r="C15" s="65" t="s">
        <v>1455</v>
      </c>
      <c r="D15" s="66">
        <v>3</v>
      </c>
      <c r="E15" s="67" t="s">
        <v>132</v>
      </c>
      <c r="F15" s="68">
        <v>32</v>
      </c>
      <c r="G15" s="65"/>
      <c r="H15" s="69"/>
      <c r="I15" s="70"/>
      <c r="J15" s="70"/>
      <c r="K15" s="34" t="s">
        <v>66</v>
      </c>
      <c r="L15" s="77">
        <v>15</v>
      </c>
      <c r="M15" s="77"/>
      <c r="N15" s="72"/>
      <c r="O15" s="79" t="s">
        <v>269</v>
      </c>
      <c r="P15" s="81">
        <v>43650.21912037037</v>
      </c>
      <c r="Q15" s="79" t="s">
        <v>274</v>
      </c>
      <c r="R15" s="79"/>
      <c r="S15" s="79"/>
      <c r="T15" s="79"/>
      <c r="U15" s="79"/>
      <c r="V15" s="82" t="s">
        <v>359</v>
      </c>
      <c r="W15" s="81">
        <v>43650.21912037037</v>
      </c>
      <c r="X15" s="82" t="s">
        <v>392</v>
      </c>
      <c r="Y15" s="79"/>
      <c r="Z15" s="79"/>
      <c r="AA15" s="85" t="s">
        <v>447</v>
      </c>
      <c r="AB15" s="85" t="s">
        <v>445</v>
      </c>
      <c r="AC15" s="79" t="b">
        <v>0</v>
      </c>
      <c r="AD15" s="79">
        <v>1</v>
      </c>
      <c r="AE15" s="85" t="s">
        <v>508</v>
      </c>
      <c r="AF15" s="79" t="b">
        <v>0</v>
      </c>
      <c r="AG15" s="79" t="s">
        <v>532</v>
      </c>
      <c r="AH15" s="79"/>
      <c r="AI15" s="85" t="s">
        <v>509</v>
      </c>
      <c r="AJ15" s="79" t="b">
        <v>0</v>
      </c>
      <c r="AK15" s="79">
        <v>0</v>
      </c>
      <c r="AL15" s="85" t="s">
        <v>509</v>
      </c>
      <c r="AM15" s="79" t="s">
        <v>538</v>
      </c>
      <c r="AN15" s="79" t="b">
        <v>0</v>
      </c>
      <c r="AO15" s="85" t="s">
        <v>445</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213</v>
      </c>
      <c r="B16" s="64" t="s">
        <v>240</v>
      </c>
      <c r="C16" s="65" t="s">
        <v>1455</v>
      </c>
      <c r="D16" s="66">
        <v>3</v>
      </c>
      <c r="E16" s="67" t="s">
        <v>132</v>
      </c>
      <c r="F16" s="68">
        <v>32</v>
      </c>
      <c r="G16" s="65"/>
      <c r="H16" s="69"/>
      <c r="I16" s="70"/>
      <c r="J16" s="70"/>
      <c r="K16" s="34" t="s">
        <v>65</v>
      </c>
      <c r="L16" s="77">
        <v>16</v>
      </c>
      <c r="M16" s="77"/>
      <c r="N16" s="72"/>
      <c r="O16" s="79" t="s">
        <v>269</v>
      </c>
      <c r="P16" s="81">
        <v>43650.203194444446</v>
      </c>
      <c r="Q16" s="79" t="s">
        <v>272</v>
      </c>
      <c r="R16" s="79"/>
      <c r="S16" s="79"/>
      <c r="T16" s="79"/>
      <c r="U16" s="82" t="s">
        <v>346</v>
      </c>
      <c r="V16" s="82" t="s">
        <v>346</v>
      </c>
      <c r="W16" s="81">
        <v>43650.203194444446</v>
      </c>
      <c r="X16" s="82" t="s">
        <v>390</v>
      </c>
      <c r="Y16" s="79"/>
      <c r="Z16" s="79"/>
      <c r="AA16" s="85" t="s">
        <v>445</v>
      </c>
      <c r="AB16" s="85" t="s">
        <v>446</v>
      </c>
      <c r="AC16" s="79" t="b">
        <v>0</v>
      </c>
      <c r="AD16" s="79">
        <v>2</v>
      </c>
      <c r="AE16" s="85" t="s">
        <v>506</v>
      </c>
      <c r="AF16" s="79" t="b">
        <v>0</v>
      </c>
      <c r="AG16" s="79" t="s">
        <v>532</v>
      </c>
      <c r="AH16" s="79"/>
      <c r="AI16" s="85" t="s">
        <v>509</v>
      </c>
      <c r="AJ16" s="79" t="b">
        <v>0</v>
      </c>
      <c r="AK16" s="79">
        <v>0</v>
      </c>
      <c r="AL16" s="85" t="s">
        <v>509</v>
      </c>
      <c r="AM16" s="79" t="s">
        <v>537</v>
      </c>
      <c r="AN16" s="79" t="b">
        <v>0</v>
      </c>
      <c r="AO16" s="85" t="s">
        <v>446</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1</v>
      </c>
      <c r="BD16" s="48">
        <v>0</v>
      </c>
      <c r="BE16" s="49">
        <v>0</v>
      </c>
      <c r="BF16" s="48">
        <v>0</v>
      </c>
      <c r="BG16" s="49">
        <v>0</v>
      </c>
      <c r="BH16" s="48">
        <v>0</v>
      </c>
      <c r="BI16" s="49">
        <v>0</v>
      </c>
      <c r="BJ16" s="48">
        <v>16</v>
      </c>
      <c r="BK16" s="49">
        <v>100</v>
      </c>
      <c r="BL16" s="48">
        <v>16</v>
      </c>
    </row>
    <row r="17" spans="1:64" ht="15">
      <c r="A17" s="64" t="s">
        <v>213</v>
      </c>
      <c r="B17" s="64" t="s">
        <v>214</v>
      </c>
      <c r="C17" s="65" t="s">
        <v>1455</v>
      </c>
      <c r="D17" s="66">
        <v>3</v>
      </c>
      <c r="E17" s="67" t="s">
        <v>132</v>
      </c>
      <c r="F17" s="68">
        <v>32</v>
      </c>
      <c r="G17" s="65"/>
      <c r="H17" s="69"/>
      <c r="I17" s="70"/>
      <c r="J17" s="70"/>
      <c r="K17" s="34" t="s">
        <v>66</v>
      </c>
      <c r="L17" s="77">
        <v>17</v>
      </c>
      <c r="M17" s="77"/>
      <c r="N17" s="72"/>
      <c r="O17" s="79" t="s">
        <v>270</v>
      </c>
      <c r="P17" s="81">
        <v>43650.203194444446</v>
      </c>
      <c r="Q17" s="79" t="s">
        <v>272</v>
      </c>
      <c r="R17" s="79"/>
      <c r="S17" s="79"/>
      <c r="T17" s="79"/>
      <c r="U17" s="82" t="s">
        <v>346</v>
      </c>
      <c r="V17" s="82" t="s">
        <v>346</v>
      </c>
      <c r="W17" s="81">
        <v>43650.203194444446</v>
      </c>
      <c r="X17" s="82" t="s">
        <v>390</v>
      </c>
      <c r="Y17" s="79"/>
      <c r="Z17" s="79"/>
      <c r="AA17" s="85" t="s">
        <v>445</v>
      </c>
      <c r="AB17" s="85" t="s">
        <v>446</v>
      </c>
      <c r="AC17" s="79" t="b">
        <v>0</v>
      </c>
      <c r="AD17" s="79">
        <v>2</v>
      </c>
      <c r="AE17" s="85" t="s">
        <v>506</v>
      </c>
      <c r="AF17" s="79" t="b">
        <v>0</v>
      </c>
      <c r="AG17" s="79" t="s">
        <v>532</v>
      </c>
      <c r="AH17" s="79"/>
      <c r="AI17" s="85" t="s">
        <v>509</v>
      </c>
      <c r="AJ17" s="79" t="b">
        <v>0</v>
      </c>
      <c r="AK17" s="79">
        <v>0</v>
      </c>
      <c r="AL17" s="85" t="s">
        <v>509</v>
      </c>
      <c r="AM17" s="79" t="s">
        <v>537</v>
      </c>
      <c r="AN17" s="79" t="b">
        <v>0</v>
      </c>
      <c r="AO17" s="85" t="s">
        <v>446</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214</v>
      </c>
      <c r="B18" s="64" t="s">
        <v>213</v>
      </c>
      <c r="C18" s="65" t="s">
        <v>1455</v>
      </c>
      <c r="D18" s="66">
        <v>3</v>
      </c>
      <c r="E18" s="67" t="s">
        <v>132</v>
      </c>
      <c r="F18" s="68">
        <v>32</v>
      </c>
      <c r="G18" s="65"/>
      <c r="H18" s="69"/>
      <c r="I18" s="70"/>
      <c r="J18" s="70"/>
      <c r="K18" s="34" t="s">
        <v>66</v>
      </c>
      <c r="L18" s="77">
        <v>18</v>
      </c>
      <c r="M18" s="77"/>
      <c r="N18" s="72"/>
      <c r="O18" s="79" t="s">
        <v>270</v>
      </c>
      <c r="P18" s="81">
        <v>43650.21912037037</v>
      </c>
      <c r="Q18" s="79" t="s">
        <v>274</v>
      </c>
      <c r="R18" s="79"/>
      <c r="S18" s="79"/>
      <c r="T18" s="79"/>
      <c r="U18" s="79"/>
      <c r="V18" s="82" t="s">
        <v>359</v>
      </c>
      <c r="W18" s="81">
        <v>43650.21912037037</v>
      </c>
      <c r="X18" s="82" t="s">
        <v>392</v>
      </c>
      <c r="Y18" s="79"/>
      <c r="Z18" s="79"/>
      <c r="AA18" s="85" t="s">
        <v>447</v>
      </c>
      <c r="AB18" s="85" t="s">
        <v>445</v>
      </c>
      <c r="AC18" s="79" t="b">
        <v>0</v>
      </c>
      <c r="AD18" s="79">
        <v>1</v>
      </c>
      <c r="AE18" s="85" t="s">
        <v>508</v>
      </c>
      <c r="AF18" s="79" t="b">
        <v>0</v>
      </c>
      <c r="AG18" s="79" t="s">
        <v>532</v>
      </c>
      <c r="AH18" s="79"/>
      <c r="AI18" s="85" t="s">
        <v>509</v>
      </c>
      <c r="AJ18" s="79" t="b">
        <v>0</v>
      </c>
      <c r="AK18" s="79">
        <v>0</v>
      </c>
      <c r="AL18" s="85" t="s">
        <v>509</v>
      </c>
      <c r="AM18" s="79" t="s">
        <v>538</v>
      </c>
      <c r="AN18" s="79" t="b">
        <v>0</v>
      </c>
      <c r="AO18" s="85" t="s">
        <v>445</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214</v>
      </c>
      <c r="B19" s="64" t="s">
        <v>240</v>
      </c>
      <c r="C19" s="65" t="s">
        <v>1456</v>
      </c>
      <c r="D19" s="66">
        <v>3</v>
      </c>
      <c r="E19" s="67" t="s">
        <v>136</v>
      </c>
      <c r="F19" s="68">
        <v>19</v>
      </c>
      <c r="G19" s="65"/>
      <c r="H19" s="69"/>
      <c r="I19" s="70"/>
      <c r="J19" s="70"/>
      <c r="K19" s="34" t="s">
        <v>65</v>
      </c>
      <c r="L19" s="77">
        <v>19</v>
      </c>
      <c r="M19" s="77"/>
      <c r="N19" s="72"/>
      <c r="O19" s="79" t="s">
        <v>269</v>
      </c>
      <c r="P19" s="81">
        <v>43650.07766203704</v>
      </c>
      <c r="Q19" s="79" t="s">
        <v>273</v>
      </c>
      <c r="R19" s="79"/>
      <c r="S19" s="79"/>
      <c r="T19" s="79"/>
      <c r="U19" s="79"/>
      <c r="V19" s="82" t="s">
        <v>359</v>
      </c>
      <c r="W19" s="81">
        <v>43650.07766203704</v>
      </c>
      <c r="X19" s="82" t="s">
        <v>391</v>
      </c>
      <c r="Y19" s="79"/>
      <c r="Z19" s="79"/>
      <c r="AA19" s="85" t="s">
        <v>446</v>
      </c>
      <c r="AB19" s="85" t="s">
        <v>444</v>
      </c>
      <c r="AC19" s="79" t="b">
        <v>0</v>
      </c>
      <c r="AD19" s="79">
        <v>2</v>
      </c>
      <c r="AE19" s="85" t="s">
        <v>507</v>
      </c>
      <c r="AF19" s="79" t="b">
        <v>0</v>
      </c>
      <c r="AG19" s="79" t="s">
        <v>532</v>
      </c>
      <c r="AH19" s="79"/>
      <c r="AI19" s="85" t="s">
        <v>509</v>
      </c>
      <c r="AJ19" s="79" t="b">
        <v>0</v>
      </c>
      <c r="AK19" s="79">
        <v>0</v>
      </c>
      <c r="AL19" s="85" t="s">
        <v>509</v>
      </c>
      <c r="AM19" s="79" t="s">
        <v>538</v>
      </c>
      <c r="AN19" s="79" t="b">
        <v>0</v>
      </c>
      <c r="AO19" s="85" t="s">
        <v>444</v>
      </c>
      <c r="AP19" s="79" t="s">
        <v>176</v>
      </c>
      <c r="AQ19" s="79">
        <v>0</v>
      </c>
      <c r="AR19" s="79">
        <v>0</v>
      </c>
      <c r="AS19" s="79"/>
      <c r="AT19" s="79"/>
      <c r="AU19" s="79"/>
      <c r="AV19" s="79"/>
      <c r="AW19" s="79"/>
      <c r="AX19" s="79"/>
      <c r="AY19" s="79"/>
      <c r="AZ19" s="79"/>
      <c r="BA19">
        <v>2</v>
      </c>
      <c r="BB19" s="78" t="str">
        <f>REPLACE(INDEX(GroupVertices[Group],MATCH(Edges[[#This Row],[Vertex 1]],GroupVertices[Vertex],0)),1,1,"")</f>
        <v>4</v>
      </c>
      <c r="BC19" s="78" t="str">
        <f>REPLACE(INDEX(GroupVertices[Group],MATCH(Edges[[#This Row],[Vertex 2]],GroupVertices[Vertex],0)),1,1,"")</f>
        <v>1</v>
      </c>
      <c r="BD19" s="48">
        <v>0</v>
      </c>
      <c r="BE19" s="49">
        <v>0</v>
      </c>
      <c r="BF19" s="48">
        <v>0</v>
      </c>
      <c r="BG19" s="49">
        <v>0</v>
      </c>
      <c r="BH19" s="48">
        <v>0</v>
      </c>
      <c r="BI19" s="49">
        <v>0</v>
      </c>
      <c r="BJ19" s="48">
        <v>16</v>
      </c>
      <c r="BK19" s="49">
        <v>100</v>
      </c>
      <c r="BL19" s="48">
        <v>16</v>
      </c>
    </row>
    <row r="20" spans="1:64" ht="15">
      <c r="A20" s="64" t="s">
        <v>214</v>
      </c>
      <c r="B20" s="64" t="s">
        <v>240</v>
      </c>
      <c r="C20" s="65" t="s">
        <v>1456</v>
      </c>
      <c r="D20" s="66">
        <v>3</v>
      </c>
      <c r="E20" s="67" t="s">
        <v>136</v>
      </c>
      <c r="F20" s="68">
        <v>19</v>
      </c>
      <c r="G20" s="65"/>
      <c r="H20" s="69"/>
      <c r="I20" s="70"/>
      <c r="J20" s="70"/>
      <c r="K20" s="34" t="s">
        <v>65</v>
      </c>
      <c r="L20" s="77">
        <v>20</v>
      </c>
      <c r="M20" s="77"/>
      <c r="N20" s="72"/>
      <c r="O20" s="79" t="s">
        <v>269</v>
      </c>
      <c r="P20" s="81">
        <v>43650.21912037037</v>
      </c>
      <c r="Q20" s="79" t="s">
        <v>274</v>
      </c>
      <c r="R20" s="79"/>
      <c r="S20" s="79"/>
      <c r="T20" s="79"/>
      <c r="U20" s="79"/>
      <c r="V20" s="82" t="s">
        <v>359</v>
      </c>
      <c r="W20" s="81">
        <v>43650.21912037037</v>
      </c>
      <c r="X20" s="82" t="s">
        <v>392</v>
      </c>
      <c r="Y20" s="79"/>
      <c r="Z20" s="79"/>
      <c r="AA20" s="85" t="s">
        <v>447</v>
      </c>
      <c r="AB20" s="85" t="s">
        <v>445</v>
      </c>
      <c r="AC20" s="79" t="b">
        <v>0</v>
      </c>
      <c r="AD20" s="79">
        <v>1</v>
      </c>
      <c r="AE20" s="85" t="s">
        <v>508</v>
      </c>
      <c r="AF20" s="79" t="b">
        <v>0</v>
      </c>
      <c r="AG20" s="79" t="s">
        <v>532</v>
      </c>
      <c r="AH20" s="79"/>
      <c r="AI20" s="85" t="s">
        <v>509</v>
      </c>
      <c r="AJ20" s="79" t="b">
        <v>0</v>
      </c>
      <c r="AK20" s="79">
        <v>0</v>
      </c>
      <c r="AL20" s="85" t="s">
        <v>509</v>
      </c>
      <c r="AM20" s="79" t="s">
        <v>538</v>
      </c>
      <c r="AN20" s="79" t="b">
        <v>0</v>
      </c>
      <c r="AO20" s="85" t="s">
        <v>445</v>
      </c>
      <c r="AP20" s="79" t="s">
        <v>176</v>
      </c>
      <c r="AQ20" s="79">
        <v>0</v>
      </c>
      <c r="AR20" s="79">
        <v>0</v>
      </c>
      <c r="AS20" s="79"/>
      <c r="AT20" s="79"/>
      <c r="AU20" s="79"/>
      <c r="AV20" s="79"/>
      <c r="AW20" s="79"/>
      <c r="AX20" s="79"/>
      <c r="AY20" s="79"/>
      <c r="AZ20" s="79"/>
      <c r="BA20">
        <v>2</v>
      </c>
      <c r="BB20" s="78" t="str">
        <f>REPLACE(INDEX(GroupVertices[Group],MATCH(Edges[[#This Row],[Vertex 1]],GroupVertices[Vertex],0)),1,1,"")</f>
        <v>4</v>
      </c>
      <c r="BC20" s="78" t="str">
        <f>REPLACE(INDEX(GroupVertices[Group],MATCH(Edges[[#This Row],[Vertex 2]],GroupVertices[Vertex],0)),1,1,"")</f>
        <v>1</v>
      </c>
      <c r="BD20" s="48">
        <v>0</v>
      </c>
      <c r="BE20" s="49">
        <v>0</v>
      </c>
      <c r="BF20" s="48">
        <v>0</v>
      </c>
      <c r="BG20" s="49">
        <v>0</v>
      </c>
      <c r="BH20" s="48">
        <v>0</v>
      </c>
      <c r="BI20" s="49">
        <v>0</v>
      </c>
      <c r="BJ20" s="48">
        <v>21</v>
      </c>
      <c r="BK20" s="49">
        <v>100</v>
      </c>
      <c r="BL20" s="48">
        <v>21</v>
      </c>
    </row>
    <row r="21" spans="1:64" ht="15">
      <c r="A21" s="64" t="s">
        <v>215</v>
      </c>
      <c r="B21" s="64" t="s">
        <v>254</v>
      </c>
      <c r="C21" s="65" t="s">
        <v>1455</v>
      </c>
      <c r="D21" s="66">
        <v>3</v>
      </c>
      <c r="E21" s="67" t="s">
        <v>132</v>
      </c>
      <c r="F21" s="68">
        <v>32</v>
      </c>
      <c r="G21" s="65"/>
      <c r="H21" s="69"/>
      <c r="I21" s="70"/>
      <c r="J21" s="70"/>
      <c r="K21" s="34" t="s">
        <v>65</v>
      </c>
      <c r="L21" s="77">
        <v>21</v>
      </c>
      <c r="M21" s="77"/>
      <c r="N21" s="72"/>
      <c r="O21" s="79" t="s">
        <v>269</v>
      </c>
      <c r="P21" s="81">
        <v>43650.427569444444</v>
      </c>
      <c r="Q21" s="79" t="s">
        <v>275</v>
      </c>
      <c r="R21" s="82" t="s">
        <v>324</v>
      </c>
      <c r="S21" s="79" t="s">
        <v>331</v>
      </c>
      <c r="T21" s="79" t="s">
        <v>335</v>
      </c>
      <c r="U21" s="79"/>
      <c r="V21" s="82" t="s">
        <v>360</v>
      </c>
      <c r="W21" s="81">
        <v>43650.427569444444</v>
      </c>
      <c r="X21" s="82" t="s">
        <v>393</v>
      </c>
      <c r="Y21" s="79"/>
      <c r="Z21" s="79"/>
      <c r="AA21" s="85" t="s">
        <v>448</v>
      </c>
      <c r="AB21" s="79"/>
      <c r="AC21" s="79" t="b">
        <v>0</v>
      </c>
      <c r="AD21" s="79">
        <v>0</v>
      </c>
      <c r="AE21" s="85" t="s">
        <v>509</v>
      </c>
      <c r="AF21" s="79" t="b">
        <v>0</v>
      </c>
      <c r="AG21" s="79" t="s">
        <v>532</v>
      </c>
      <c r="AH21" s="79"/>
      <c r="AI21" s="85" t="s">
        <v>509</v>
      </c>
      <c r="AJ21" s="79" t="b">
        <v>0</v>
      </c>
      <c r="AK21" s="79">
        <v>0</v>
      </c>
      <c r="AL21" s="85" t="s">
        <v>509</v>
      </c>
      <c r="AM21" s="79" t="s">
        <v>539</v>
      </c>
      <c r="AN21" s="79" t="b">
        <v>0</v>
      </c>
      <c r="AO21" s="85" t="s">
        <v>448</v>
      </c>
      <c r="AP21" s="79" t="s">
        <v>176</v>
      </c>
      <c r="AQ21" s="79">
        <v>0</v>
      </c>
      <c r="AR21" s="79">
        <v>0</v>
      </c>
      <c r="AS21" s="79"/>
      <c r="AT21" s="79"/>
      <c r="AU21" s="79"/>
      <c r="AV21" s="79"/>
      <c r="AW21" s="79"/>
      <c r="AX21" s="79"/>
      <c r="AY21" s="79"/>
      <c r="AZ21" s="79"/>
      <c r="BA21">
        <v>1</v>
      </c>
      <c r="BB21" s="78" t="str">
        <f>REPLACE(INDEX(GroupVertices[Group],MATCH(Edges[[#This Row],[Vertex 1]],GroupVertices[Vertex],0)),1,1,"")</f>
        <v>8</v>
      </c>
      <c r="BC21" s="78" t="str">
        <f>REPLACE(INDEX(GroupVertices[Group],MATCH(Edges[[#This Row],[Vertex 2]],GroupVertices[Vertex],0)),1,1,"")</f>
        <v>8</v>
      </c>
      <c r="BD21" s="48"/>
      <c r="BE21" s="49"/>
      <c r="BF21" s="48"/>
      <c r="BG21" s="49"/>
      <c r="BH21" s="48"/>
      <c r="BI21" s="49"/>
      <c r="BJ21" s="48"/>
      <c r="BK21" s="49"/>
      <c r="BL21" s="48"/>
    </row>
    <row r="22" spans="1:64" ht="15">
      <c r="A22" s="64" t="s">
        <v>215</v>
      </c>
      <c r="B22" s="64" t="s">
        <v>255</v>
      </c>
      <c r="C22" s="65" t="s">
        <v>1455</v>
      </c>
      <c r="D22" s="66">
        <v>3</v>
      </c>
      <c r="E22" s="67" t="s">
        <v>132</v>
      </c>
      <c r="F22" s="68">
        <v>32</v>
      </c>
      <c r="G22" s="65"/>
      <c r="H22" s="69"/>
      <c r="I22" s="70"/>
      <c r="J22" s="70"/>
      <c r="K22" s="34" t="s">
        <v>65</v>
      </c>
      <c r="L22" s="77">
        <v>22</v>
      </c>
      <c r="M22" s="77"/>
      <c r="N22" s="72"/>
      <c r="O22" s="79" t="s">
        <v>269</v>
      </c>
      <c r="P22" s="81">
        <v>43650.427569444444</v>
      </c>
      <c r="Q22" s="79" t="s">
        <v>275</v>
      </c>
      <c r="R22" s="82" t="s">
        <v>324</v>
      </c>
      <c r="S22" s="79" t="s">
        <v>331</v>
      </c>
      <c r="T22" s="79" t="s">
        <v>335</v>
      </c>
      <c r="U22" s="79"/>
      <c r="V22" s="82" t="s">
        <v>360</v>
      </c>
      <c r="W22" s="81">
        <v>43650.427569444444</v>
      </c>
      <c r="X22" s="82" t="s">
        <v>393</v>
      </c>
      <c r="Y22" s="79"/>
      <c r="Z22" s="79"/>
      <c r="AA22" s="85" t="s">
        <v>448</v>
      </c>
      <c r="AB22" s="79"/>
      <c r="AC22" s="79" t="b">
        <v>0</v>
      </c>
      <c r="AD22" s="79">
        <v>0</v>
      </c>
      <c r="AE22" s="85" t="s">
        <v>509</v>
      </c>
      <c r="AF22" s="79" t="b">
        <v>0</v>
      </c>
      <c r="AG22" s="79" t="s">
        <v>532</v>
      </c>
      <c r="AH22" s="79"/>
      <c r="AI22" s="85" t="s">
        <v>509</v>
      </c>
      <c r="AJ22" s="79" t="b">
        <v>0</v>
      </c>
      <c r="AK22" s="79">
        <v>0</v>
      </c>
      <c r="AL22" s="85" t="s">
        <v>509</v>
      </c>
      <c r="AM22" s="79" t="s">
        <v>539</v>
      </c>
      <c r="AN22" s="79" t="b">
        <v>0</v>
      </c>
      <c r="AO22" s="85" t="s">
        <v>448</v>
      </c>
      <c r="AP22" s="79" t="s">
        <v>176</v>
      </c>
      <c r="AQ22" s="79">
        <v>0</v>
      </c>
      <c r="AR22" s="79">
        <v>0</v>
      </c>
      <c r="AS22" s="79"/>
      <c r="AT22" s="79"/>
      <c r="AU22" s="79"/>
      <c r="AV22" s="79"/>
      <c r="AW22" s="79"/>
      <c r="AX22" s="79"/>
      <c r="AY22" s="79"/>
      <c r="AZ22" s="79"/>
      <c r="BA22">
        <v>1</v>
      </c>
      <c r="BB22" s="78" t="str">
        <f>REPLACE(INDEX(GroupVertices[Group],MATCH(Edges[[#This Row],[Vertex 1]],GroupVertices[Vertex],0)),1,1,"")</f>
        <v>8</v>
      </c>
      <c r="BC22" s="78" t="str">
        <f>REPLACE(INDEX(GroupVertices[Group],MATCH(Edges[[#This Row],[Vertex 2]],GroupVertices[Vertex],0)),1,1,"")</f>
        <v>8</v>
      </c>
      <c r="BD22" s="48">
        <v>0</v>
      </c>
      <c r="BE22" s="49">
        <v>0</v>
      </c>
      <c r="BF22" s="48">
        <v>0</v>
      </c>
      <c r="BG22" s="49">
        <v>0</v>
      </c>
      <c r="BH22" s="48">
        <v>0</v>
      </c>
      <c r="BI22" s="49">
        <v>0</v>
      </c>
      <c r="BJ22" s="48">
        <v>8</v>
      </c>
      <c r="BK22" s="49">
        <v>100</v>
      </c>
      <c r="BL22" s="48">
        <v>8</v>
      </c>
    </row>
    <row r="23" spans="1:64" ht="15">
      <c r="A23" s="64" t="s">
        <v>216</v>
      </c>
      <c r="B23" s="64" t="s">
        <v>240</v>
      </c>
      <c r="C23" s="65" t="s">
        <v>1455</v>
      </c>
      <c r="D23" s="66">
        <v>3</v>
      </c>
      <c r="E23" s="67" t="s">
        <v>132</v>
      </c>
      <c r="F23" s="68">
        <v>32</v>
      </c>
      <c r="G23" s="65"/>
      <c r="H23" s="69"/>
      <c r="I23" s="70"/>
      <c r="J23" s="70"/>
      <c r="K23" s="34" t="s">
        <v>65</v>
      </c>
      <c r="L23" s="77">
        <v>23</v>
      </c>
      <c r="M23" s="77"/>
      <c r="N23" s="72"/>
      <c r="O23" s="79" t="s">
        <v>269</v>
      </c>
      <c r="P23" s="81">
        <v>43652.075520833336</v>
      </c>
      <c r="Q23" s="79" t="s">
        <v>276</v>
      </c>
      <c r="R23" s="79"/>
      <c r="S23" s="79"/>
      <c r="T23" s="79" t="s">
        <v>336</v>
      </c>
      <c r="U23" s="82" t="s">
        <v>347</v>
      </c>
      <c r="V23" s="82" t="s">
        <v>347</v>
      </c>
      <c r="W23" s="81">
        <v>43652.075520833336</v>
      </c>
      <c r="X23" s="82" t="s">
        <v>394</v>
      </c>
      <c r="Y23" s="79"/>
      <c r="Z23" s="79"/>
      <c r="AA23" s="85" t="s">
        <v>449</v>
      </c>
      <c r="AB23" s="79"/>
      <c r="AC23" s="79" t="b">
        <v>0</v>
      </c>
      <c r="AD23" s="79">
        <v>1</v>
      </c>
      <c r="AE23" s="85" t="s">
        <v>509</v>
      </c>
      <c r="AF23" s="79" t="b">
        <v>0</v>
      </c>
      <c r="AG23" s="79" t="s">
        <v>532</v>
      </c>
      <c r="AH23" s="79"/>
      <c r="AI23" s="85" t="s">
        <v>509</v>
      </c>
      <c r="AJ23" s="79" t="b">
        <v>0</v>
      </c>
      <c r="AK23" s="79">
        <v>0</v>
      </c>
      <c r="AL23" s="85" t="s">
        <v>509</v>
      </c>
      <c r="AM23" s="79" t="s">
        <v>537</v>
      </c>
      <c r="AN23" s="79" t="b">
        <v>0</v>
      </c>
      <c r="AO23" s="85" t="s">
        <v>449</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2</v>
      </c>
      <c r="BE23" s="49">
        <v>4.3478260869565215</v>
      </c>
      <c r="BF23" s="48">
        <v>1</v>
      </c>
      <c r="BG23" s="49">
        <v>2.1739130434782608</v>
      </c>
      <c r="BH23" s="48">
        <v>0</v>
      </c>
      <c r="BI23" s="49">
        <v>0</v>
      </c>
      <c r="BJ23" s="48">
        <v>43</v>
      </c>
      <c r="BK23" s="49">
        <v>93.47826086956522</v>
      </c>
      <c r="BL23" s="48">
        <v>46</v>
      </c>
    </row>
    <row r="24" spans="1:64" ht="15">
      <c r="A24" s="64" t="s">
        <v>217</v>
      </c>
      <c r="B24" s="64" t="s">
        <v>256</v>
      </c>
      <c r="C24" s="65" t="s">
        <v>1455</v>
      </c>
      <c r="D24" s="66">
        <v>3</v>
      </c>
      <c r="E24" s="67" t="s">
        <v>132</v>
      </c>
      <c r="F24" s="68">
        <v>32</v>
      </c>
      <c r="G24" s="65"/>
      <c r="H24" s="69"/>
      <c r="I24" s="70"/>
      <c r="J24" s="70"/>
      <c r="K24" s="34" t="s">
        <v>65</v>
      </c>
      <c r="L24" s="77">
        <v>24</v>
      </c>
      <c r="M24" s="77"/>
      <c r="N24" s="72"/>
      <c r="O24" s="79" t="s">
        <v>269</v>
      </c>
      <c r="P24" s="81">
        <v>43653.01726851852</v>
      </c>
      <c r="Q24" s="79" t="s">
        <v>277</v>
      </c>
      <c r="R24" s="79"/>
      <c r="S24" s="79"/>
      <c r="T24" s="79" t="s">
        <v>337</v>
      </c>
      <c r="U24" s="79"/>
      <c r="V24" s="82" t="s">
        <v>361</v>
      </c>
      <c r="W24" s="81">
        <v>43653.01726851852</v>
      </c>
      <c r="X24" s="82" t="s">
        <v>395</v>
      </c>
      <c r="Y24" s="79"/>
      <c r="Z24" s="79"/>
      <c r="AA24" s="85" t="s">
        <v>450</v>
      </c>
      <c r="AB24" s="85" t="s">
        <v>452</v>
      </c>
      <c r="AC24" s="79" t="b">
        <v>0</v>
      </c>
      <c r="AD24" s="79">
        <v>0</v>
      </c>
      <c r="AE24" s="85" t="s">
        <v>510</v>
      </c>
      <c r="AF24" s="79" t="b">
        <v>0</v>
      </c>
      <c r="AG24" s="79" t="s">
        <v>533</v>
      </c>
      <c r="AH24" s="79"/>
      <c r="AI24" s="85" t="s">
        <v>509</v>
      </c>
      <c r="AJ24" s="79" t="b">
        <v>0</v>
      </c>
      <c r="AK24" s="79">
        <v>0</v>
      </c>
      <c r="AL24" s="85" t="s">
        <v>509</v>
      </c>
      <c r="AM24" s="79" t="s">
        <v>536</v>
      </c>
      <c r="AN24" s="79" t="b">
        <v>0</v>
      </c>
      <c r="AO24" s="85" t="s">
        <v>452</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217</v>
      </c>
      <c r="B25" s="64" t="s">
        <v>257</v>
      </c>
      <c r="C25" s="65" t="s">
        <v>1455</v>
      </c>
      <c r="D25" s="66">
        <v>3</v>
      </c>
      <c r="E25" s="67" t="s">
        <v>132</v>
      </c>
      <c r="F25" s="68">
        <v>32</v>
      </c>
      <c r="G25" s="65"/>
      <c r="H25" s="69"/>
      <c r="I25" s="70"/>
      <c r="J25" s="70"/>
      <c r="K25" s="34" t="s">
        <v>65</v>
      </c>
      <c r="L25" s="77">
        <v>25</v>
      </c>
      <c r="M25" s="77"/>
      <c r="N25" s="72"/>
      <c r="O25" s="79" t="s">
        <v>269</v>
      </c>
      <c r="P25" s="81">
        <v>43653.017384259256</v>
      </c>
      <c r="Q25" s="79" t="s">
        <v>278</v>
      </c>
      <c r="R25" s="79"/>
      <c r="S25" s="79"/>
      <c r="T25" s="79" t="s">
        <v>337</v>
      </c>
      <c r="U25" s="79"/>
      <c r="V25" s="82" t="s">
        <v>361</v>
      </c>
      <c r="W25" s="81">
        <v>43653.017384259256</v>
      </c>
      <c r="X25" s="82" t="s">
        <v>396</v>
      </c>
      <c r="Y25" s="79"/>
      <c r="Z25" s="79"/>
      <c r="AA25" s="85" t="s">
        <v>451</v>
      </c>
      <c r="AB25" s="85" t="s">
        <v>452</v>
      </c>
      <c r="AC25" s="79" t="b">
        <v>0</v>
      </c>
      <c r="AD25" s="79">
        <v>0</v>
      </c>
      <c r="AE25" s="85" t="s">
        <v>510</v>
      </c>
      <c r="AF25" s="79" t="b">
        <v>0</v>
      </c>
      <c r="AG25" s="79" t="s">
        <v>533</v>
      </c>
      <c r="AH25" s="79"/>
      <c r="AI25" s="85" t="s">
        <v>509</v>
      </c>
      <c r="AJ25" s="79" t="b">
        <v>0</v>
      </c>
      <c r="AK25" s="79">
        <v>0</v>
      </c>
      <c r="AL25" s="85" t="s">
        <v>509</v>
      </c>
      <c r="AM25" s="79" t="s">
        <v>536</v>
      </c>
      <c r="AN25" s="79" t="b">
        <v>0</v>
      </c>
      <c r="AO25" s="85" t="s">
        <v>452</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218</v>
      </c>
      <c r="B26" s="64" t="s">
        <v>258</v>
      </c>
      <c r="C26" s="65" t="s">
        <v>1455</v>
      </c>
      <c r="D26" s="66">
        <v>3</v>
      </c>
      <c r="E26" s="67" t="s">
        <v>132</v>
      </c>
      <c r="F26" s="68">
        <v>32</v>
      </c>
      <c r="G26" s="65"/>
      <c r="H26" s="69"/>
      <c r="I26" s="70"/>
      <c r="J26" s="70"/>
      <c r="K26" s="34" t="s">
        <v>65</v>
      </c>
      <c r="L26" s="77">
        <v>26</v>
      </c>
      <c r="M26" s="77"/>
      <c r="N26" s="72"/>
      <c r="O26" s="79" t="s">
        <v>270</v>
      </c>
      <c r="P26" s="81">
        <v>43652.98496527778</v>
      </c>
      <c r="Q26" s="79" t="s">
        <v>279</v>
      </c>
      <c r="R26" s="82" t="s">
        <v>325</v>
      </c>
      <c r="S26" s="79" t="s">
        <v>332</v>
      </c>
      <c r="T26" s="79" t="s">
        <v>338</v>
      </c>
      <c r="U26" s="79"/>
      <c r="V26" s="82" t="s">
        <v>362</v>
      </c>
      <c r="W26" s="81">
        <v>43652.98496527778</v>
      </c>
      <c r="X26" s="82" t="s">
        <v>397</v>
      </c>
      <c r="Y26" s="79"/>
      <c r="Z26" s="79"/>
      <c r="AA26" s="85" t="s">
        <v>452</v>
      </c>
      <c r="AB26" s="79"/>
      <c r="AC26" s="79" t="b">
        <v>0</v>
      </c>
      <c r="AD26" s="79">
        <v>2</v>
      </c>
      <c r="AE26" s="85" t="s">
        <v>511</v>
      </c>
      <c r="AF26" s="79" t="b">
        <v>0</v>
      </c>
      <c r="AG26" s="79" t="s">
        <v>532</v>
      </c>
      <c r="AH26" s="79"/>
      <c r="AI26" s="85" t="s">
        <v>509</v>
      </c>
      <c r="AJ26" s="79" t="b">
        <v>0</v>
      </c>
      <c r="AK26" s="79">
        <v>1</v>
      </c>
      <c r="AL26" s="85" t="s">
        <v>509</v>
      </c>
      <c r="AM26" s="79" t="s">
        <v>537</v>
      </c>
      <c r="AN26" s="79" t="b">
        <v>0</v>
      </c>
      <c r="AO26" s="85" t="s">
        <v>452</v>
      </c>
      <c r="AP26" s="79" t="s">
        <v>176</v>
      </c>
      <c r="AQ26" s="79">
        <v>0</v>
      </c>
      <c r="AR26" s="79">
        <v>0</v>
      </c>
      <c r="AS26" s="79" t="s">
        <v>542</v>
      </c>
      <c r="AT26" s="79" t="s">
        <v>546</v>
      </c>
      <c r="AU26" s="79" t="s">
        <v>549</v>
      </c>
      <c r="AV26" s="79" t="s">
        <v>552</v>
      </c>
      <c r="AW26" s="79" t="s">
        <v>555</v>
      </c>
      <c r="AX26" s="79" t="s">
        <v>559</v>
      </c>
      <c r="AY26" s="79" t="s">
        <v>562</v>
      </c>
      <c r="AZ26" s="82" t="s">
        <v>565</v>
      </c>
      <c r="BA26">
        <v>1</v>
      </c>
      <c r="BB26" s="78" t="str">
        <f>REPLACE(INDEX(GroupVertices[Group],MATCH(Edges[[#This Row],[Vertex 1]],GroupVertices[Vertex],0)),1,1,"")</f>
        <v>3</v>
      </c>
      <c r="BC26" s="78" t="str">
        <f>REPLACE(INDEX(GroupVertices[Group],MATCH(Edges[[#This Row],[Vertex 2]],GroupVertices[Vertex],0)),1,1,"")</f>
        <v>3</v>
      </c>
      <c r="BD26" s="48">
        <v>0</v>
      </c>
      <c r="BE26" s="49">
        <v>0</v>
      </c>
      <c r="BF26" s="48">
        <v>1</v>
      </c>
      <c r="BG26" s="49">
        <v>7.6923076923076925</v>
      </c>
      <c r="BH26" s="48">
        <v>0</v>
      </c>
      <c r="BI26" s="49">
        <v>0</v>
      </c>
      <c r="BJ26" s="48">
        <v>12</v>
      </c>
      <c r="BK26" s="49">
        <v>92.3076923076923</v>
      </c>
      <c r="BL26" s="48">
        <v>13</v>
      </c>
    </row>
    <row r="27" spans="1:64" ht="15">
      <c r="A27" s="64" t="s">
        <v>217</v>
      </c>
      <c r="B27" s="64" t="s">
        <v>258</v>
      </c>
      <c r="C27" s="65" t="s">
        <v>1456</v>
      </c>
      <c r="D27" s="66">
        <v>3</v>
      </c>
      <c r="E27" s="67" t="s">
        <v>136</v>
      </c>
      <c r="F27" s="68">
        <v>19</v>
      </c>
      <c r="G27" s="65"/>
      <c r="H27" s="69"/>
      <c r="I27" s="70"/>
      <c r="J27" s="70"/>
      <c r="K27" s="34" t="s">
        <v>65</v>
      </c>
      <c r="L27" s="77">
        <v>27</v>
      </c>
      <c r="M27" s="77"/>
      <c r="N27" s="72"/>
      <c r="O27" s="79" t="s">
        <v>269</v>
      </c>
      <c r="P27" s="81">
        <v>43653.01726851852</v>
      </c>
      <c r="Q27" s="79" t="s">
        <v>277</v>
      </c>
      <c r="R27" s="79"/>
      <c r="S27" s="79"/>
      <c r="T27" s="79" t="s">
        <v>337</v>
      </c>
      <c r="U27" s="79"/>
      <c r="V27" s="82" t="s">
        <v>361</v>
      </c>
      <c r="W27" s="81">
        <v>43653.01726851852</v>
      </c>
      <c r="X27" s="82" t="s">
        <v>395</v>
      </c>
      <c r="Y27" s="79"/>
      <c r="Z27" s="79"/>
      <c r="AA27" s="85" t="s">
        <v>450</v>
      </c>
      <c r="AB27" s="85" t="s">
        <v>452</v>
      </c>
      <c r="AC27" s="79" t="b">
        <v>0</v>
      </c>
      <c r="AD27" s="79">
        <v>0</v>
      </c>
      <c r="AE27" s="85" t="s">
        <v>510</v>
      </c>
      <c r="AF27" s="79" t="b">
        <v>0</v>
      </c>
      <c r="AG27" s="79" t="s">
        <v>533</v>
      </c>
      <c r="AH27" s="79"/>
      <c r="AI27" s="85" t="s">
        <v>509</v>
      </c>
      <c r="AJ27" s="79" t="b">
        <v>0</v>
      </c>
      <c r="AK27" s="79">
        <v>0</v>
      </c>
      <c r="AL27" s="85" t="s">
        <v>509</v>
      </c>
      <c r="AM27" s="79" t="s">
        <v>536</v>
      </c>
      <c r="AN27" s="79" t="b">
        <v>0</v>
      </c>
      <c r="AO27" s="85" t="s">
        <v>452</v>
      </c>
      <c r="AP27" s="79" t="s">
        <v>176</v>
      </c>
      <c r="AQ27" s="79">
        <v>0</v>
      </c>
      <c r="AR27" s="79">
        <v>0</v>
      </c>
      <c r="AS27" s="79"/>
      <c r="AT27" s="79"/>
      <c r="AU27" s="79"/>
      <c r="AV27" s="79"/>
      <c r="AW27" s="79"/>
      <c r="AX27" s="79"/>
      <c r="AY27" s="79"/>
      <c r="AZ27" s="79"/>
      <c r="BA27">
        <v>2</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6</v>
      </c>
      <c r="BK27" s="49">
        <v>100</v>
      </c>
      <c r="BL27" s="48">
        <v>6</v>
      </c>
    </row>
    <row r="28" spans="1:64" ht="15">
      <c r="A28" s="64" t="s">
        <v>217</v>
      </c>
      <c r="B28" s="64" t="s">
        <v>258</v>
      </c>
      <c r="C28" s="65" t="s">
        <v>1456</v>
      </c>
      <c r="D28" s="66">
        <v>3</v>
      </c>
      <c r="E28" s="67" t="s">
        <v>136</v>
      </c>
      <c r="F28" s="68">
        <v>19</v>
      </c>
      <c r="G28" s="65"/>
      <c r="H28" s="69"/>
      <c r="I28" s="70"/>
      <c r="J28" s="70"/>
      <c r="K28" s="34" t="s">
        <v>65</v>
      </c>
      <c r="L28" s="77">
        <v>28</v>
      </c>
      <c r="M28" s="77"/>
      <c r="N28" s="72"/>
      <c r="O28" s="79" t="s">
        <v>269</v>
      </c>
      <c r="P28" s="81">
        <v>43653.017384259256</v>
      </c>
      <c r="Q28" s="79" t="s">
        <v>278</v>
      </c>
      <c r="R28" s="79"/>
      <c r="S28" s="79"/>
      <c r="T28" s="79" t="s">
        <v>337</v>
      </c>
      <c r="U28" s="79"/>
      <c r="V28" s="82" t="s">
        <v>361</v>
      </c>
      <c r="W28" s="81">
        <v>43653.017384259256</v>
      </c>
      <c r="X28" s="82" t="s">
        <v>396</v>
      </c>
      <c r="Y28" s="79"/>
      <c r="Z28" s="79"/>
      <c r="AA28" s="85" t="s">
        <v>451</v>
      </c>
      <c r="AB28" s="85" t="s">
        <v>452</v>
      </c>
      <c r="AC28" s="79" t="b">
        <v>0</v>
      </c>
      <c r="AD28" s="79">
        <v>0</v>
      </c>
      <c r="AE28" s="85" t="s">
        <v>510</v>
      </c>
      <c r="AF28" s="79" t="b">
        <v>0</v>
      </c>
      <c r="AG28" s="79" t="s">
        <v>533</v>
      </c>
      <c r="AH28" s="79"/>
      <c r="AI28" s="85" t="s">
        <v>509</v>
      </c>
      <c r="AJ28" s="79" t="b">
        <v>0</v>
      </c>
      <c r="AK28" s="79">
        <v>0</v>
      </c>
      <c r="AL28" s="85" t="s">
        <v>509</v>
      </c>
      <c r="AM28" s="79" t="s">
        <v>536</v>
      </c>
      <c r="AN28" s="79" t="b">
        <v>0</v>
      </c>
      <c r="AO28" s="85" t="s">
        <v>452</v>
      </c>
      <c r="AP28" s="79" t="s">
        <v>176</v>
      </c>
      <c r="AQ28" s="79">
        <v>0</v>
      </c>
      <c r="AR28" s="79">
        <v>0</v>
      </c>
      <c r="AS28" s="79"/>
      <c r="AT28" s="79"/>
      <c r="AU28" s="79"/>
      <c r="AV28" s="79"/>
      <c r="AW28" s="79"/>
      <c r="AX28" s="79"/>
      <c r="AY28" s="79"/>
      <c r="AZ28" s="79"/>
      <c r="BA28">
        <v>2</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6</v>
      </c>
      <c r="BK28" s="49">
        <v>100</v>
      </c>
      <c r="BL28" s="48">
        <v>6</v>
      </c>
    </row>
    <row r="29" spans="1:64" ht="15">
      <c r="A29" s="64" t="s">
        <v>218</v>
      </c>
      <c r="B29" s="64" t="s">
        <v>240</v>
      </c>
      <c r="C29" s="65" t="s">
        <v>1455</v>
      </c>
      <c r="D29" s="66">
        <v>3</v>
      </c>
      <c r="E29" s="67" t="s">
        <v>132</v>
      </c>
      <c r="F29" s="68">
        <v>32</v>
      </c>
      <c r="G29" s="65"/>
      <c r="H29" s="69"/>
      <c r="I29" s="70"/>
      <c r="J29" s="70"/>
      <c r="K29" s="34" t="s">
        <v>65</v>
      </c>
      <c r="L29" s="77">
        <v>29</v>
      </c>
      <c r="M29" s="77"/>
      <c r="N29" s="72"/>
      <c r="O29" s="79" t="s">
        <v>269</v>
      </c>
      <c r="P29" s="81">
        <v>43652.98496527778</v>
      </c>
      <c r="Q29" s="79" t="s">
        <v>279</v>
      </c>
      <c r="R29" s="82" t="s">
        <v>325</v>
      </c>
      <c r="S29" s="79" t="s">
        <v>332</v>
      </c>
      <c r="T29" s="79" t="s">
        <v>338</v>
      </c>
      <c r="U29" s="79"/>
      <c r="V29" s="82" t="s">
        <v>362</v>
      </c>
      <c r="W29" s="81">
        <v>43652.98496527778</v>
      </c>
      <c r="X29" s="82" t="s">
        <v>397</v>
      </c>
      <c r="Y29" s="79"/>
      <c r="Z29" s="79"/>
      <c r="AA29" s="85" t="s">
        <v>452</v>
      </c>
      <c r="AB29" s="79"/>
      <c r="AC29" s="79" t="b">
        <v>0</v>
      </c>
      <c r="AD29" s="79">
        <v>2</v>
      </c>
      <c r="AE29" s="85" t="s">
        <v>511</v>
      </c>
      <c r="AF29" s="79" t="b">
        <v>0</v>
      </c>
      <c r="AG29" s="79" t="s">
        <v>532</v>
      </c>
      <c r="AH29" s="79"/>
      <c r="AI29" s="85" t="s">
        <v>509</v>
      </c>
      <c r="AJ29" s="79" t="b">
        <v>0</v>
      </c>
      <c r="AK29" s="79">
        <v>1</v>
      </c>
      <c r="AL29" s="85" t="s">
        <v>509</v>
      </c>
      <c r="AM29" s="79" t="s">
        <v>537</v>
      </c>
      <c r="AN29" s="79" t="b">
        <v>0</v>
      </c>
      <c r="AO29" s="85" t="s">
        <v>452</v>
      </c>
      <c r="AP29" s="79" t="s">
        <v>176</v>
      </c>
      <c r="AQ29" s="79">
        <v>0</v>
      </c>
      <c r="AR29" s="79">
        <v>0</v>
      </c>
      <c r="AS29" s="79" t="s">
        <v>542</v>
      </c>
      <c r="AT29" s="79" t="s">
        <v>546</v>
      </c>
      <c r="AU29" s="79" t="s">
        <v>549</v>
      </c>
      <c r="AV29" s="79" t="s">
        <v>552</v>
      </c>
      <c r="AW29" s="79" t="s">
        <v>555</v>
      </c>
      <c r="AX29" s="79" t="s">
        <v>559</v>
      </c>
      <c r="AY29" s="79" t="s">
        <v>562</v>
      </c>
      <c r="AZ29" s="82" t="s">
        <v>565</v>
      </c>
      <c r="BA29">
        <v>1</v>
      </c>
      <c r="BB29" s="78" t="str">
        <f>REPLACE(INDEX(GroupVertices[Group],MATCH(Edges[[#This Row],[Vertex 1]],GroupVertices[Vertex],0)),1,1,"")</f>
        <v>3</v>
      </c>
      <c r="BC29" s="78" t="str">
        <f>REPLACE(INDEX(GroupVertices[Group],MATCH(Edges[[#This Row],[Vertex 2]],GroupVertices[Vertex],0)),1,1,"")</f>
        <v>1</v>
      </c>
      <c r="BD29" s="48"/>
      <c r="BE29" s="49"/>
      <c r="BF29" s="48"/>
      <c r="BG29" s="49"/>
      <c r="BH29" s="48"/>
      <c r="BI29" s="49"/>
      <c r="BJ29" s="48"/>
      <c r="BK29" s="49"/>
      <c r="BL29" s="48"/>
    </row>
    <row r="30" spans="1:64" ht="15">
      <c r="A30" s="64" t="s">
        <v>217</v>
      </c>
      <c r="B30" s="64" t="s">
        <v>218</v>
      </c>
      <c r="C30" s="65" t="s">
        <v>1456</v>
      </c>
      <c r="D30" s="66">
        <v>3</v>
      </c>
      <c r="E30" s="67" t="s">
        <v>136</v>
      </c>
      <c r="F30" s="68">
        <v>19</v>
      </c>
      <c r="G30" s="65"/>
      <c r="H30" s="69"/>
      <c r="I30" s="70"/>
      <c r="J30" s="70"/>
      <c r="K30" s="34" t="s">
        <v>65</v>
      </c>
      <c r="L30" s="77">
        <v>30</v>
      </c>
      <c r="M30" s="77"/>
      <c r="N30" s="72"/>
      <c r="O30" s="79" t="s">
        <v>270</v>
      </c>
      <c r="P30" s="81">
        <v>43653.01726851852</v>
      </c>
      <c r="Q30" s="79" t="s">
        <v>277</v>
      </c>
      <c r="R30" s="79"/>
      <c r="S30" s="79"/>
      <c r="T30" s="79" t="s">
        <v>337</v>
      </c>
      <c r="U30" s="79"/>
      <c r="V30" s="82" t="s">
        <v>361</v>
      </c>
      <c r="W30" s="81">
        <v>43653.01726851852</v>
      </c>
      <c r="X30" s="82" t="s">
        <v>395</v>
      </c>
      <c r="Y30" s="79"/>
      <c r="Z30" s="79"/>
      <c r="AA30" s="85" t="s">
        <v>450</v>
      </c>
      <c r="AB30" s="85" t="s">
        <v>452</v>
      </c>
      <c r="AC30" s="79" t="b">
        <v>0</v>
      </c>
      <c r="AD30" s="79">
        <v>0</v>
      </c>
      <c r="AE30" s="85" t="s">
        <v>510</v>
      </c>
      <c r="AF30" s="79" t="b">
        <v>0</v>
      </c>
      <c r="AG30" s="79" t="s">
        <v>533</v>
      </c>
      <c r="AH30" s="79"/>
      <c r="AI30" s="85" t="s">
        <v>509</v>
      </c>
      <c r="AJ30" s="79" t="b">
        <v>0</v>
      </c>
      <c r="AK30" s="79">
        <v>0</v>
      </c>
      <c r="AL30" s="85" t="s">
        <v>509</v>
      </c>
      <c r="AM30" s="79" t="s">
        <v>536</v>
      </c>
      <c r="AN30" s="79" t="b">
        <v>0</v>
      </c>
      <c r="AO30" s="85" t="s">
        <v>452</v>
      </c>
      <c r="AP30" s="79" t="s">
        <v>176</v>
      </c>
      <c r="AQ30" s="79">
        <v>0</v>
      </c>
      <c r="AR30" s="79">
        <v>0</v>
      </c>
      <c r="AS30" s="79"/>
      <c r="AT30" s="79"/>
      <c r="AU30" s="79"/>
      <c r="AV30" s="79"/>
      <c r="AW30" s="79"/>
      <c r="AX30" s="79"/>
      <c r="AY30" s="79"/>
      <c r="AZ30" s="79"/>
      <c r="BA30">
        <v>2</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217</v>
      </c>
      <c r="B31" s="64" t="s">
        <v>218</v>
      </c>
      <c r="C31" s="65" t="s">
        <v>1456</v>
      </c>
      <c r="D31" s="66">
        <v>3</v>
      </c>
      <c r="E31" s="67" t="s">
        <v>136</v>
      </c>
      <c r="F31" s="68">
        <v>19</v>
      </c>
      <c r="G31" s="65"/>
      <c r="H31" s="69"/>
      <c r="I31" s="70"/>
      <c r="J31" s="70"/>
      <c r="K31" s="34" t="s">
        <v>65</v>
      </c>
      <c r="L31" s="77">
        <v>31</v>
      </c>
      <c r="M31" s="77"/>
      <c r="N31" s="72"/>
      <c r="O31" s="79" t="s">
        <v>270</v>
      </c>
      <c r="P31" s="81">
        <v>43653.017384259256</v>
      </c>
      <c r="Q31" s="79" t="s">
        <v>278</v>
      </c>
      <c r="R31" s="79"/>
      <c r="S31" s="79"/>
      <c r="T31" s="79" t="s">
        <v>337</v>
      </c>
      <c r="U31" s="79"/>
      <c r="V31" s="82" t="s">
        <v>361</v>
      </c>
      <c r="W31" s="81">
        <v>43653.017384259256</v>
      </c>
      <c r="X31" s="82" t="s">
        <v>396</v>
      </c>
      <c r="Y31" s="79"/>
      <c r="Z31" s="79"/>
      <c r="AA31" s="85" t="s">
        <v>451</v>
      </c>
      <c r="AB31" s="85" t="s">
        <v>452</v>
      </c>
      <c r="AC31" s="79" t="b">
        <v>0</v>
      </c>
      <c r="AD31" s="79">
        <v>0</v>
      </c>
      <c r="AE31" s="85" t="s">
        <v>510</v>
      </c>
      <c r="AF31" s="79" t="b">
        <v>0</v>
      </c>
      <c r="AG31" s="79" t="s">
        <v>533</v>
      </c>
      <c r="AH31" s="79"/>
      <c r="AI31" s="85" t="s">
        <v>509</v>
      </c>
      <c r="AJ31" s="79" t="b">
        <v>0</v>
      </c>
      <c r="AK31" s="79">
        <v>0</v>
      </c>
      <c r="AL31" s="85" t="s">
        <v>509</v>
      </c>
      <c r="AM31" s="79" t="s">
        <v>536</v>
      </c>
      <c r="AN31" s="79" t="b">
        <v>0</v>
      </c>
      <c r="AO31" s="85" t="s">
        <v>452</v>
      </c>
      <c r="AP31" s="79" t="s">
        <v>176</v>
      </c>
      <c r="AQ31" s="79">
        <v>0</v>
      </c>
      <c r="AR31" s="79">
        <v>0</v>
      </c>
      <c r="AS31" s="79"/>
      <c r="AT31" s="79"/>
      <c r="AU31" s="79"/>
      <c r="AV31" s="79"/>
      <c r="AW31" s="79"/>
      <c r="AX31" s="79"/>
      <c r="AY31" s="79"/>
      <c r="AZ31" s="79"/>
      <c r="BA31">
        <v>2</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217</v>
      </c>
      <c r="B32" s="64" t="s">
        <v>240</v>
      </c>
      <c r="C32" s="65" t="s">
        <v>1456</v>
      </c>
      <c r="D32" s="66">
        <v>3</v>
      </c>
      <c r="E32" s="67" t="s">
        <v>136</v>
      </c>
      <c r="F32" s="68">
        <v>19</v>
      </c>
      <c r="G32" s="65"/>
      <c r="H32" s="69"/>
      <c r="I32" s="70"/>
      <c r="J32" s="70"/>
      <c r="K32" s="34" t="s">
        <v>65</v>
      </c>
      <c r="L32" s="77">
        <v>32</v>
      </c>
      <c r="M32" s="77"/>
      <c r="N32" s="72"/>
      <c r="O32" s="79" t="s">
        <v>269</v>
      </c>
      <c r="P32" s="81">
        <v>43653.01726851852</v>
      </c>
      <c r="Q32" s="79" t="s">
        <v>277</v>
      </c>
      <c r="R32" s="79"/>
      <c r="S32" s="79"/>
      <c r="T32" s="79" t="s">
        <v>337</v>
      </c>
      <c r="U32" s="79"/>
      <c r="V32" s="82" t="s">
        <v>361</v>
      </c>
      <c r="W32" s="81">
        <v>43653.01726851852</v>
      </c>
      <c r="X32" s="82" t="s">
        <v>395</v>
      </c>
      <c r="Y32" s="79"/>
      <c r="Z32" s="79"/>
      <c r="AA32" s="85" t="s">
        <v>450</v>
      </c>
      <c r="AB32" s="85" t="s">
        <v>452</v>
      </c>
      <c r="AC32" s="79" t="b">
        <v>0</v>
      </c>
      <c r="AD32" s="79">
        <v>0</v>
      </c>
      <c r="AE32" s="85" t="s">
        <v>510</v>
      </c>
      <c r="AF32" s="79" t="b">
        <v>0</v>
      </c>
      <c r="AG32" s="79" t="s">
        <v>533</v>
      </c>
      <c r="AH32" s="79"/>
      <c r="AI32" s="85" t="s">
        <v>509</v>
      </c>
      <c r="AJ32" s="79" t="b">
        <v>0</v>
      </c>
      <c r="AK32" s="79">
        <v>0</v>
      </c>
      <c r="AL32" s="85" t="s">
        <v>509</v>
      </c>
      <c r="AM32" s="79" t="s">
        <v>536</v>
      </c>
      <c r="AN32" s="79" t="b">
        <v>0</v>
      </c>
      <c r="AO32" s="85" t="s">
        <v>452</v>
      </c>
      <c r="AP32" s="79" t="s">
        <v>176</v>
      </c>
      <c r="AQ32" s="79">
        <v>0</v>
      </c>
      <c r="AR32" s="79">
        <v>0</v>
      </c>
      <c r="AS32" s="79"/>
      <c r="AT32" s="79"/>
      <c r="AU32" s="79"/>
      <c r="AV32" s="79"/>
      <c r="AW32" s="79"/>
      <c r="AX32" s="79"/>
      <c r="AY32" s="79"/>
      <c r="AZ32" s="79"/>
      <c r="BA32">
        <v>2</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217</v>
      </c>
      <c r="B33" s="64" t="s">
        <v>240</v>
      </c>
      <c r="C33" s="65" t="s">
        <v>1456</v>
      </c>
      <c r="D33" s="66">
        <v>3</v>
      </c>
      <c r="E33" s="67" t="s">
        <v>136</v>
      </c>
      <c r="F33" s="68">
        <v>19</v>
      </c>
      <c r="G33" s="65"/>
      <c r="H33" s="69"/>
      <c r="I33" s="70"/>
      <c r="J33" s="70"/>
      <c r="K33" s="34" t="s">
        <v>65</v>
      </c>
      <c r="L33" s="77">
        <v>33</v>
      </c>
      <c r="M33" s="77"/>
      <c r="N33" s="72"/>
      <c r="O33" s="79" t="s">
        <v>269</v>
      </c>
      <c r="P33" s="81">
        <v>43653.017384259256</v>
      </c>
      <c r="Q33" s="79" t="s">
        <v>278</v>
      </c>
      <c r="R33" s="79"/>
      <c r="S33" s="79"/>
      <c r="T33" s="79" t="s">
        <v>337</v>
      </c>
      <c r="U33" s="79"/>
      <c r="V33" s="82" t="s">
        <v>361</v>
      </c>
      <c r="W33" s="81">
        <v>43653.017384259256</v>
      </c>
      <c r="X33" s="82" t="s">
        <v>396</v>
      </c>
      <c r="Y33" s="79"/>
      <c r="Z33" s="79"/>
      <c r="AA33" s="85" t="s">
        <v>451</v>
      </c>
      <c r="AB33" s="85" t="s">
        <v>452</v>
      </c>
      <c r="AC33" s="79" t="b">
        <v>0</v>
      </c>
      <c r="AD33" s="79">
        <v>0</v>
      </c>
      <c r="AE33" s="85" t="s">
        <v>510</v>
      </c>
      <c r="AF33" s="79" t="b">
        <v>0</v>
      </c>
      <c r="AG33" s="79" t="s">
        <v>533</v>
      </c>
      <c r="AH33" s="79"/>
      <c r="AI33" s="85" t="s">
        <v>509</v>
      </c>
      <c r="AJ33" s="79" t="b">
        <v>0</v>
      </c>
      <c r="AK33" s="79">
        <v>0</v>
      </c>
      <c r="AL33" s="85" t="s">
        <v>509</v>
      </c>
      <c r="AM33" s="79" t="s">
        <v>536</v>
      </c>
      <c r="AN33" s="79" t="b">
        <v>0</v>
      </c>
      <c r="AO33" s="85" t="s">
        <v>452</v>
      </c>
      <c r="AP33" s="79" t="s">
        <v>176</v>
      </c>
      <c r="AQ33" s="79">
        <v>0</v>
      </c>
      <c r="AR33" s="79">
        <v>0</v>
      </c>
      <c r="AS33" s="79"/>
      <c r="AT33" s="79"/>
      <c r="AU33" s="79"/>
      <c r="AV33" s="79"/>
      <c r="AW33" s="79"/>
      <c r="AX33" s="79"/>
      <c r="AY33" s="79"/>
      <c r="AZ33" s="79"/>
      <c r="BA33">
        <v>2</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219</v>
      </c>
      <c r="B34" s="64" t="s">
        <v>259</v>
      </c>
      <c r="C34" s="65" t="s">
        <v>1455</v>
      </c>
      <c r="D34" s="66">
        <v>3</v>
      </c>
      <c r="E34" s="67" t="s">
        <v>132</v>
      </c>
      <c r="F34" s="68">
        <v>32</v>
      </c>
      <c r="G34" s="65"/>
      <c r="H34" s="69"/>
      <c r="I34" s="70"/>
      <c r="J34" s="70"/>
      <c r="K34" s="34" t="s">
        <v>65</v>
      </c>
      <c r="L34" s="77">
        <v>34</v>
      </c>
      <c r="M34" s="77"/>
      <c r="N34" s="72"/>
      <c r="O34" s="79" t="s">
        <v>269</v>
      </c>
      <c r="P34" s="81">
        <v>43653.187743055554</v>
      </c>
      <c r="Q34" s="79" t="s">
        <v>280</v>
      </c>
      <c r="R34" s="79"/>
      <c r="S34" s="79"/>
      <c r="T34" s="79"/>
      <c r="U34" s="82" t="s">
        <v>348</v>
      </c>
      <c r="V34" s="82" t="s">
        <v>348</v>
      </c>
      <c r="W34" s="81">
        <v>43653.187743055554</v>
      </c>
      <c r="X34" s="82" t="s">
        <v>398</v>
      </c>
      <c r="Y34" s="79"/>
      <c r="Z34" s="79"/>
      <c r="AA34" s="85" t="s">
        <v>453</v>
      </c>
      <c r="AB34" s="85" t="s">
        <v>454</v>
      </c>
      <c r="AC34" s="79" t="b">
        <v>0</v>
      </c>
      <c r="AD34" s="79">
        <v>1</v>
      </c>
      <c r="AE34" s="85" t="s">
        <v>512</v>
      </c>
      <c r="AF34" s="79" t="b">
        <v>0</v>
      </c>
      <c r="AG34" s="79" t="s">
        <v>533</v>
      </c>
      <c r="AH34" s="79"/>
      <c r="AI34" s="85" t="s">
        <v>509</v>
      </c>
      <c r="AJ34" s="79" t="b">
        <v>0</v>
      </c>
      <c r="AK34" s="79">
        <v>0</v>
      </c>
      <c r="AL34" s="85" t="s">
        <v>509</v>
      </c>
      <c r="AM34" s="79" t="s">
        <v>537</v>
      </c>
      <c r="AN34" s="79" t="b">
        <v>0</v>
      </c>
      <c r="AO34" s="85" t="s">
        <v>454</v>
      </c>
      <c r="AP34" s="79" t="s">
        <v>176</v>
      </c>
      <c r="AQ34" s="79">
        <v>0</v>
      </c>
      <c r="AR34" s="79">
        <v>0</v>
      </c>
      <c r="AS34" s="79"/>
      <c r="AT34" s="79"/>
      <c r="AU34" s="79"/>
      <c r="AV34" s="79"/>
      <c r="AW34" s="79"/>
      <c r="AX34" s="79"/>
      <c r="AY34" s="79"/>
      <c r="AZ34" s="79"/>
      <c r="BA34">
        <v>1</v>
      </c>
      <c r="BB34" s="78" t="str">
        <f>REPLACE(INDEX(GroupVertices[Group],MATCH(Edges[[#This Row],[Vertex 1]],GroupVertices[Vertex],0)),1,1,"")</f>
        <v>7</v>
      </c>
      <c r="BC34" s="78" t="str">
        <f>REPLACE(INDEX(GroupVertices[Group],MATCH(Edges[[#This Row],[Vertex 2]],GroupVertices[Vertex],0)),1,1,"")</f>
        <v>7</v>
      </c>
      <c r="BD34" s="48"/>
      <c r="BE34" s="49"/>
      <c r="BF34" s="48"/>
      <c r="BG34" s="49"/>
      <c r="BH34" s="48"/>
      <c r="BI34" s="49"/>
      <c r="BJ34" s="48"/>
      <c r="BK34" s="49"/>
      <c r="BL34" s="48"/>
    </row>
    <row r="35" spans="1:64" ht="15">
      <c r="A35" s="64" t="s">
        <v>220</v>
      </c>
      <c r="B35" s="64" t="s">
        <v>259</v>
      </c>
      <c r="C35" s="65" t="s">
        <v>1455</v>
      </c>
      <c r="D35" s="66">
        <v>3</v>
      </c>
      <c r="E35" s="67" t="s">
        <v>132</v>
      </c>
      <c r="F35" s="68">
        <v>32</v>
      </c>
      <c r="G35" s="65"/>
      <c r="H35" s="69"/>
      <c r="I35" s="70"/>
      <c r="J35" s="70"/>
      <c r="K35" s="34" t="s">
        <v>65</v>
      </c>
      <c r="L35" s="77">
        <v>35</v>
      </c>
      <c r="M35" s="77"/>
      <c r="N35" s="72"/>
      <c r="O35" s="79" t="s">
        <v>270</v>
      </c>
      <c r="P35" s="81">
        <v>43653.18361111111</v>
      </c>
      <c r="Q35" s="79" t="s">
        <v>281</v>
      </c>
      <c r="R35" s="79"/>
      <c r="S35" s="79"/>
      <c r="T35" s="79"/>
      <c r="U35" s="79"/>
      <c r="V35" s="82" t="s">
        <v>363</v>
      </c>
      <c r="W35" s="81">
        <v>43653.18361111111</v>
      </c>
      <c r="X35" s="82" t="s">
        <v>399</v>
      </c>
      <c r="Y35" s="79"/>
      <c r="Z35" s="79"/>
      <c r="AA35" s="85" t="s">
        <v>454</v>
      </c>
      <c r="AB35" s="85" t="s">
        <v>500</v>
      </c>
      <c r="AC35" s="79" t="b">
        <v>0</v>
      </c>
      <c r="AD35" s="79">
        <v>0</v>
      </c>
      <c r="AE35" s="85" t="s">
        <v>513</v>
      </c>
      <c r="AF35" s="79" t="b">
        <v>0</v>
      </c>
      <c r="AG35" s="79" t="s">
        <v>533</v>
      </c>
      <c r="AH35" s="79"/>
      <c r="AI35" s="85" t="s">
        <v>509</v>
      </c>
      <c r="AJ35" s="79" t="b">
        <v>0</v>
      </c>
      <c r="AK35" s="79">
        <v>0</v>
      </c>
      <c r="AL35" s="85" t="s">
        <v>509</v>
      </c>
      <c r="AM35" s="79" t="s">
        <v>536</v>
      </c>
      <c r="AN35" s="79" t="b">
        <v>0</v>
      </c>
      <c r="AO35" s="85" t="s">
        <v>500</v>
      </c>
      <c r="AP35" s="79" t="s">
        <v>176</v>
      </c>
      <c r="AQ35" s="79">
        <v>0</v>
      </c>
      <c r="AR35" s="79">
        <v>0</v>
      </c>
      <c r="AS35" s="79"/>
      <c r="AT35" s="79"/>
      <c r="AU35" s="79"/>
      <c r="AV35" s="79"/>
      <c r="AW35" s="79"/>
      <c r="AX35" s="79"/>
      <c r="AY35" s="79"/>
      <c r="AZ35" s="79"/>
      <c r="BA35">
        <v>1</v>
      </c>
      <c r="BB35" s="78" t="str">
        <f>REPLACE(INDEX(GroupVertices[Group],MATCH(Edges[[#This Row],[Vertex 1]],GroupVertices[Vertex],0)),1,1,"")</f>
        <v>7</v>
      </c>
      <c r="BC35" s="78" t="str">
        <f>REPLACE(INDEX(GroupVertices[Group],MATCH(Edges[[#This Row],[Vertex 2]],GroupVertices[Vertex],0)),1,1,"")</f>
        <v>7</v>
      </c>
      <c r="BD35" s="48"/>
      <c r="BE35" s="49"/>
      <c r="BF35" s="48"/>
      <c r="BG35" s="49"/>
      <c r="BH35" s="48"/>
      <c r="BI35" s="49"/>
      <c r="BJ35" s="48"/>
      <c r="BK35" s="49"/>
      <c r="BL35" s="48"/>
    </row>
    <row r="36" spans="1:64" ht="15">
      <c r="A36" s="64" t="s">
        <v>220</v>
      </c>
      <c r="B36" s="64" t="s">
        <v>259</v>
      </c>
      <c r="C36" s="65" t="s">
        <v>1455</v>
      </c>
      <c r="D36" s="66">
        <v>3</v>
      </c>
      <c r="E36" s="67" t="s">
        <v>132</v>
      </c>
      <c r="F36" s="68">
        <v>32</v>
      </c>
      <c r="G36" s="65"/>
      <c r="H36" s="69"/>
      <c r="I36" s="70"/>
      <c r="J36" s="70"/>
      <c r="K36" s="34" t="s">
        <v>65</v>
      </c>
      <c r="L36" s="77">
        <v>36</v>
      </c>
      <c r="M36" s="77"/>
      <c r="N36" s="72"/>
      <c r="O36" s="79" t="s">
        <v>269</v>
      </c>
      <c r="P36" s="81">
        <v>43653.244097222225</v>
      </c>
      <c r="Q36" s="79" t="s">
        <v>282</v>
      </c>
      <c r="R36" s="79"/>
      <c r="S36" s="79"/>
      <c r="T36" s="79"/>
      <c r="U36" s="82" t="s">
        <v>349</v>
      </c>
      <c r="V36" s="82" t="s">
        <v>349</v>
      </c>
      <c r="W36" s="81">
        <v>43653.244097222225</v>
      </c>
      <c r="X36" s="82" t="s">
        <v>400</v>
      </c>
      <c r="Y36" s="79"/>
      <c r="Z36" s="79"/>
      <c r="AA36" s="85" t="s">
        <v>455</v>
      </c>
      <c r="AB36" s="85" t="s">
        <v>453</v>
      </c>
      <c r="AC36" s="79" t="b">
        <v>0</v>
      </c>
      <c r="AD36" s="79">
        <v>0</v>
      </c>
      <c r="AE36" s="85" t="s">
        <v>514</v>
      </c>
      <c r="AF36" s="79" t="b">
        <v>0</v>
      </c>
      <c r="AG36" s="79" t="s">
        <v>532</v>
      </c>
      <c r="AH36" s="79"/>
      <c r="AI36" s="85" t="s">
        <v>509</v>
      </c>
      <c r="AJ36" s="79" t="b">
        <v>0</v>
      </c>
      <c r="AK36" s="79">
        <v>0</v>
      </c>
      <c r="AL36" s="85" t="s">
        <v>509</v>
      </c>
      <c r="AM36" s="79" t="s">
        <v>536</v>
      </c>
      <c r="AN36" s="79" t="b">
        <v>0</v>
      </c>
      <c r="AO36" s="85" t="s">
        <v>453</v>
      </c>
      <c r="AP36" s="79" t="s">
        <v>176</v>
      </c>
      <c r="AQ36" s="79">
        <v>0</v>
      </c>
      <c r="AR36" s="79">
        <v>0</v>
      </c>
      <c r="AS36" s="79"/>
      <c r="AT36" s="79"/>
      <c r="AU36" s="79"/>
      <c r="AV36" s="79"/>
      <c r="AW36" s="79"/>
      <c r="AX36" s="79"/>
      <c r="AY36" s="79"/>
      <c r="AZ36" s="79"/>
      <c r="BA36">
        <v>1</v>
      </c>
      <c r="BB36" s="78" t="str">
        <f>REPLACE(INDEX(GroupVertices[Group],MATCH(Edges[[#This Row],[Vertex 1]],GroupVertices[Vertex],0)),1,1,"")</f>
        <v>7</v>
      </c>
      <c r="BC36" s="78" t="str">
        <f>REPLACE(INDEX(GroupVertices[Group],MATCH(Edges[[#This Row],[Vertex 2]],GroupVertices[Vertex],0)),1,1,"")</f>
        <v>7</v>
      </c>
      <c r="BD36" s="48"/>
      <c r="BE36" s="49"/>
      <c r="BF36" s="48"/>
      <c r="BG36" s="49"/>
      <c r="BH36" s="48"/>
      <c r="BI36" s="49"/>
      <c r="BJ36" s="48"/>
      <c r="BK36" s="49"/>
      <c r="BL36" s="48"/>
    </row>
    <row r="37" spans="1:64" ht="15">
      <c r="A37" s="64" t="s">
        <v>219</v>
      </c>
      <c r="B37" s="64" t="s">
        <v>240</v>
      </c>
      <c r="C37" s="65" t="s">
        <v>1455</v>
      </c>
      <c r="D37" s="66">
        <v>3</v>
      </c>
      <c r="E37" s="67" t="s">
        <v>132</v>
      </c>
      <c r="F37" s="68">
        <v>32</v>
      </c>
      <c r="G37" s="65"/>
      <c r="H37" s="69"/>
      <c r="I37" s="70"/>
      <c r="J37" s="70"/>
      <c r="K37" s="34" t="s">
        <v>65</v>
      </c>
      <c r="L37" s="77">
        <v>37</v>
      </c>
      <c r="M37" s="77"/>
      <c r="N37" s="72"/>
      <c r="O37" s="79" t="s">
        <v>269</v>
      </c>
      <c r="P37" s="81">
        <v>43653.187743055554</v>
      </c>
      <c r="Q37" s="79" t="s">
        <v>280</v>
      </c>
      <c r="R37" s="79"/>
      <c r="S37" s="79"/>
      <c r="T37" s="79"/>
      <c r="U37" s="82" t="s">
        <v>348</v>
      </c>
      <c r="V37" s="82" t="s">
        <v>348</v>
      </c>
      <c r="W37" s="81">
        <v>43653.187743055554</v>
      </c>
      <c r="X37" s="82" t="s">
        <v>398</v>
      </c>
      <c r="Y37" s="79"/>
      <c r="Z37" s="79"/>
      <c r="AA37" s="85" t="s">
        <v>453</v>
      </c>
      <c r="AB37" s="85" t="s">
        <v>454</v>
      </c>
      <c r="AC37" s="79" t="b">
        <v>0</v>
      </c>
      <c r="AD37" s="79">
        <v>1</v>
      </c>
      <c r="AE37" s="85" t="s">
        <v>512</v>
      </c>
      <c r="AF37" s="79" t="b">
        <v>0</v>
      </c>
      <c r="AG37" s="79" t="s">
        <v>533</v>
      </c>
      <c r="AH37" s="79"/>
      <c r="AI37" s="85" t="s">
        <v>509</v>
      </c>
      <c r="AJ37" s="79" t="b">
        <v>0</v>
      </c>
      <c r="AK37" s="79">
        <v>0</v>
      </c>
      <c r="AL37" s="85" t="s">
        <v>509</v>
      </c>
      <c r="AM37" s="79" t="s">
        <v>537</v>
      </c>
      <c r="AN37" s="79" t="b">
        <v>0</v>
      </c>
      <c r="AO37" s="85" t="s">
        <v>454</v>
      </c>
      <c r="AP37" s="79" t="s">
        <v>176</v>
      </c>
      <c r="AQ37" s="79">
        <v>0</v>
      </c>
      <c r="AR37" s="79">
        <v>0</v>
      </c>
      <c r="AS37" s="79"/>
      <c r="AT37" s="79"/>
      <c r="AU37" s="79"/>
      <c r="AV37" s="79"/>
      <c r="AW37" s="79"/>
      <c r="AX37" s="79"/>
      <c r="AY37" s="79"/>
      <c r="AZ37" s="79"/>
      <c r="BA37">
        <v>1</v>
      </c>
      <c r="BB37" s="78" t="str">
        <f>REPLACE(INDEX(GroupVertices[Group],MATCH(Edges[[#This Row],[Vertex 1]],GroupVertices[Vertex],0)),1,1,"")</f>
        <v>7</v>
      </c>
      <c r="BC37" s="78" t="str">
        <f>REPLACE(INDEX(GroupVertices[Group],MATCH(Edges[[#This Row],[Vertex 2]],GroupVertices[Vertex],0)),1,1,"")</f>
        <v>1</v>
      </c>
      <c r="BD37" s="48"/>
      <c r="BE37" s="49"/>
      <c r="BF37" s="48"/>
      <c r="BG37" s="49"/>
      <c r="BH37" s="48"/>
      <c r="BI37" s="49"/>
      <c r="BJ37" s="48"/>
      <c r="BK37" s="49"/>
      <c r="BL37" s="48"/>
    </row>
    <row r="38" spans="1:64" ht="15">
      <c r="A38" s="64" t="s">
        <v>219</v>
      </c>
      <c r="B38" s="64" t="s">
        <v>220</v>
      </c>
      <c r="C38" s="65" t="s">
        <v>1455</v>
      </c>
      <c r="D38" s="66">
        <v>3</v>
      </c>
      <c r="E38" s="67" t="s">
        <v>132</v>
      </c>
      <c r="F38" s="68">
        <v>32</v>
      </c>
      <c r="G38" s="65"/>
      <c r="H38" s="69"/>
      <c r="I38" s="70"/>
      <c r="J38" s="70"/>
      <c r="K38" s="34" t="s">
        <v>66</v>
      </c>
      <c r="L38" s="77">
        <v>38</v>
      </c>
      <c r="M38" s="77"/>
      <c r="N38" s="72"/>
      <c r="O38" s="79" t="s">
        <v>270</v>
      </c>
      <c r="P38" s="81">
        <v>43653.187743055554</v>
      </c>
      <c r="Q38" s="79" t="s">
        <v>280</v>
      </c>
      <c r="R38" s="79"/>
      <c r="S38" s="79"/>
      <c r="T38" s="79"/>
      <c r="U38" s="82" t="s">
        <v>348</v>
      </c>
      <c r="V38" s="82" t="s">
        <v>348</v>
      </c>
      <c r="W38" s="81">
        <v>43653.187743055554</v>
      </c>
      <c r="X38" s="82" t="s">
        <v>398</v>
      </c>
      <c r="Y38" s="79"/>
      <c r="Z38" s="79"/>
      <c r="AA38" s="85" t="s">
        <v>453</v>
      </c>
      <c r="AB38" s="85" t="s">
        <v>454</v>
      </c>
      <c r="AC38" s="79" t="b">
        <v>0</v>
      </c>
      <c r="AD38" s="79">
        <v>1</v>
      </c>
      <c r="AE38" s="85" t="s">
        <v>512</v>
      </c>
      <c r="AF38" s="79" t="b">
        <v>0</v>
      </c>
      <c r="AG38" s="79" t="s">
        <v>533</v>
      </c>
      <c r="AH38" s="79"/>
      <c r="AI38" s="85" t="s">
        <v>509</v>
      </c>
      <c r="AJ38" s="79" t="b">
        <v>0</v>
      </c>
      <c r="AK38" s="79">
        <v>0</v>
      </c>
      <c r="AL38" s="85" t="s">
        <v>509</v>
      </c>
      <c r="AM38" s="79" t="s">
        <v>537</v>
      </c>
      <c r="AN38" s="79" t="b">
        <v>0</v>
      </c>
      <c r="AO38" s="85" t="s">
        <v>454</v>
      </c>
      <c r="AP38" s="79" t="s">
        <v>176</v>
      </c>
      <c r="AQ38" s="79">
        <v>0</v>
      </c>
      <c r="AR38" s="79">
        <v>0</v>
      </c>
      <c r="AS38" s="79"/>
      <c r="AT38" s="79"/>
      <c r="AU38" s="79"/>
      <c r="AV38" s="79"/>
      <c r="AW38" s="79"/>
      <c r="AX38" s="79"/>
      <c r="AY38" s="79"/>
      <c r="AZ38" s="79"/>
      <c r="BA38">
        <v>1</v>
      </c>
      <c r="BB38" s="78" t="str">
        <f>REPLACE(INDEX(GroupVertices[Group],MATCH(Edges[[#This Row],[Vertex 1]],GroupVertices[Vertex],0)),1,1,"")</f>
        <v>7</v>
      </c>
      <c r="BC38" s="78" t="str">
        <f>REPLACE(INDEX(GroupVertices[Group],MATCH(Edges[[#This Row],[Vertex 2]],GroupVertices[Vertex],0)),1,1,"")</f>
        <v>7</v>
      </c>
      <c r="BD38" s="48">
        <v>0</v>
      </c>
      <c r="BE38" s="49">
        <v>0</v>
      </c>
      <c r="BF38" s="48">
        <v>0</v>
      </c>
      <c r="BG38" s="49">
        <v>0</v>
      </c>
      <c r="BH38" s="48">
        <v>0</v>
      </c>
      <c r="BI38" s="49">
        <v>0</v>
      </c>
      <c r="BJ38" s="48">
        <v>3</v>
      </c>
      <c r="BK38" s="49">
        <v>100</v>
      </c>
      <c r="BL38" s="48">
        <v>3</v>
      </c>
    </row>
    <row r="39" spans="1:64" ht="15">
      <c r="A39" s="64" t="s">
        <v>220</v>
      </c>
      <c r="B39" s="64" t="s">
        <v>219</v>
      </c>
      <c r="C39" s="65" t="s">
        <v>1455</v>
      </c>
      <c r="D39" s="66">
        <v>3</v>
      </c>
      <c r="E39" s="67" t="s">
        <v>132</v>
      </c>
      <c r="F39" s="68">
        <v>32</v>
      </c>
      <c r="G39" s="65"/>
      <c r="H39" s="69"/>
      <c r="I39" s="70"/>
      <c r="J39" s="70"/>
      <c r="K39" s="34" t="s">
        <v>66</v>
      </c>
      <c r="L39" s="77">
        <v>39</v>
      </c>
      <c r="M39" s="77"/>
      <c r="N39" s="72"/>
      <c r="O39" s="79" t="s">
        <v>269</v>
      </c>
      <c r="P39" s="81">
        <v>43653.18361111111</v>
      </c>
      <c r="Q39" s="79" t="s">
        <v>281</v>
      </c>
      <c r="R39" s="79"/>
      <c r="S39" s="79"/>
      <c r="T39" s="79"/>
      <c r="U39" s="79"/>
      <c r="V39" s="82" t="s">
        <v>363</v>
      </c>
      <c r="W39" s="81">
        <v>43653.18361111111</v>
      </c>
      <c r="X39" s="82" t="s">
        <v>399</v>
      </c>
      <c r="Y39" s="79"/>
      <c r="Z39" s="79"/>
      <c r="AA39" s="85" t="s">
        <v>454</v>
      </c>
      <c r="AB39" s="85" t="s">
        <v>500</v>
      </c>
      <c r="AC39" s="79" t="b">
        <v>0</v>
      </c>
      <c r="AD39" s="79">
        <v>0</v>
      </c>
      <c r="AE39" s="85" t="s">
        <v>513</v>
      </c>
      <c r="AF39" s="79" t="b">
        <v>0</v>
      </c>
      <c r="AG39" s="79" t="s">
        <v>533</v>
      </c>
      <c r="AH39" s="79"/>
      <c r="AI39" s="85" t="s">
        <v>509</v>
      </c>
      <c r="AJ39" s="79" t="b">
        <v>0</v>
      </c>
      <c r="AK39" s="79">
        <v>0</v>
      </c>
      <c r="AL39" s="85" t="s">
        <v>509</v>
      </c>
      <c r="AM39" s="79" t="s">
        <v>536</v>
      </c>
      <c r="AN39" s="79" t="b">
        <v>0</v>
      </c>
      <c r="AO39" s="85" t="s">
        <v>500</v>
      </c>
      <c r="AP39" s="79" t="s">
        <v>176</v>
      </c>
      <c r="AQ39" s="79">
        <v>0</v>
      </c>
      <c r="AR39" s="79">
        <v>0</v>
      </c>
      <c r="AS39" s="79"/>
      <c r="AT39" s="79"/>
      <c r="AU39" s="79"/>
      <c r="AV39" s="79"/>
      <c r="AW39" s="79"/>
      <c r="AX39" s="79"/>
      <c r="AY39" s="79"/>
      <c r="AZ39" s="79"/>
      <c r="BA39">
        <v>1</v>
      </c>
      <c r="BB39" s="78" t="str">
        <f>REPLACE(INDEX(GroupVertices[Group],MATCH(Edges[[#This Row],[Vertex 1]],GroupVertices[Vertex],0)),1,1,"")</f>
        <v>7</v>
      </c>
      <c r="BC39" s="78" t="str">
        <f>REPLACE(INDEX(GroupVertices[Group],MATCH(Edges[[#This Row],[Vertex 2]],GroupVertices[Vertex],0)),1,1,"")</f>
        <v>7</v>
      </c>
      <c r="BD39" s="48"/>
      <c r="BE39" s="49"/>
      <c r="BF39" s="48"/>
      <c r="BG39" s="49"/>
      <c r="BH39" s="48"/>
      <c r="BI39" s="49"/>
      <c r="BJ39" s="48"/>
      <c r="BK39" s="49"/>
      <c r="BL39" s="48"/>
    </row>
    <row r="40" spans="1:64" ht="15">
      <c r="A40" s="64" t="s">
        <v>220</v>
      </c>
      <c r="B40" s="64" t="s">
        <v>219</v>
      </c>
      <c r="C40" s="65" t="s">
        <v>1455</v>
      </c>
      <c r="D40" s="66">
        <v>3</v>
      </c>
      <c r="E40" s="67" t="s">
        <v>132</v>
      </c>
      <c r="F40" s="68">
        <v>32</v>
      </c>
      <c r="G40" s="65"/>
      <c r="H40" s="69"/>
      <c r="I40" s="70"/>
      <c r="J40" s="70"/>
      <c r="K40" s="34" t="s">
        <v>66</v>
      </c>
      <c r="L40" s="77">
        <v>40</v>
      </c>
      <c r="M40" s="77"/>
      <c r="N40" s="72"/>
      <c r="O40" s="79" t="s">
        <v>270</v>
      </c>
      <c r="P40" s="81">
        <v>43653.244097222225</v>
      </c>
      <c r="Q40" s="79" t="s">
        <v>282</v>
      </c>
      <c r="R40" s="79"/>
      <c r="S40" s="79"/>
      <c r="T40" s="79"/>
      <c r="U40" s="82" t="s">
        <v>349</v>
      </c>
      <c r="V40" s="82" t="s">
        <v>349</v>
      </c>
      <c r="W40" s="81">
        <v>43653.244097222225</v>
      </c>
      <c r="X40" s="82" t="s">
        <v>400</v>
      </c>
      <c r="Y40" s="79"/>
      <c r="Z40" s="79"/>
      <c r="AA40" s="85" t="s">
        <v>455</v>
      </c>
      <c r="AB40" s="85" t="s">
        <v>453</v>
      </c>
      <c r="AC40" s="79" t="b">
        <v>0</v>
      </c>
      <c r="AD40" s="79">
        <v>0</v>
      </c>
      <c r="AE40" s="85" t="s">
        <v>514</v>
      </c>
      <c r="AF40" s="79" t="b">
        <v>0</v>
      </c>
      <c r="AG40" s="79" t="s">
        <v>532</v>
      </c>
      <c r="AH40" s="79"/>
      <c r="AI40" s="85" t="s">
        <v>509</v>
      </c>
      <c r="AJ40" s="79" t="b">
        <v>0</v>
      </c>
      <c r="AK40" s="79">
        <v>0</v>
      </c>
      <c r="AL40" s="85" t="s">
        <v>509</v>
      </c>
      <c r="AM40" s="79" t="s">
        <v>536</v>
      </c>
      <c r="AN40" s="79" t="b">
        <v>0</v>
      </c>
      <c r="AO40" s="85" t="s">
        <v>453</v>
      </c>
      <c r="AP40" s="79" t="s">
        <v>176</v>
      </c>
      <c r="AQ40" s="79">
        <v>0</v>
      </c>
      <c r="AR40" s="79">
        <v>0</v>
      </c>
      <c r="AS40" s="79"/>
      <c r="AT40" s="79"/>
      <c r="AU40" s="79"/>
      <c r="AV40" s="79"/>
      <c r="AW40" s="79"/>
      <c r="AX40" s="79"/>
      <c r="AY40" s="79"/>
      <c r="AZ40" s="79"/>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220</v>
      </c>
      <c r="B41" s="64" t="s">
        <v>240</v>
      </c>
      <c r="C41" s="65" t="s">
        <v>1457</v>
      </c>
      <c r="D41" s="66">
        <v>3</v>
      </c>
      <c r="E41" s="67" t="s">
        <v>136</v>
      </c>
      <c r="F41" s="68">
        <v>6</v>
      </c>
      <c r="G41" s="65"/>
      <c r="H41" s="69"/>
      <c r="I41" s="70"/>
      <c r="J41" s="70"/>
      <c r="K41" s="34" t="s">
        <v>65</v>
      </c>
      <c r="L41" s="77">
        <v>41</v>
      </c>
      <c r="M41" s="77"/>
      <c r="N41" s="72"/>
      <c r="O41" s="79" t="s">
        <v>269</v>
      </c>
      <c r="P41" s="81">
        <v>43653.15056712963</v>
      </c>
      <c r="Q41" s="79" t="s">
        <v>283</v>
      </c>
      <c r="R41" s="79"/>
      <c r="S41" s="79"/>
      <c r="T41" s="79"/>
      <c r="U41" s="82" t="s">
        <v>350</v>
      </c>
      <c r="V41" s="82" t="s">
        <v>350</v>
      </c>
      <c r="W41" s="81">
        <v>43653.15056712963</v>
      </c>
      <c r="X41" s="82" t="s">
        <v>401</v>
      </c>
      <c r="Y41" s="79"/>
      <c r="Z41" s="79"/>
      <c r="AA41" s="85" t="s">
        <v>456</v>
      </c>
      <c r="AB41" s="79"/>
      <c r="AC41" s="79" t="b">
        <v>0</v>
      </c>
      <c r="AD41" s="79">
        <v>12</v>
      </c>
      <c r="AE41" s="85" t="s">
        <v>509</v>
      </c>
      <c r="AF41" s="79" t="b">
        <v>0</v>
      </c>
      <c r="AG41" s="79" t="s">
        <v>532</v>
      </c>
      <c r="AH41" s="79"/>
      <c r="AI41" s="85" t="s">
        <v>509</v>
      </c>
      <c r="AJ41" s="79" t="b">
        <v>0</v>
      </c>
      <c r="AK41" s="79">
        <v>0</v>
      </c>
      <c r="AL41" s="85" t="s">
        <v>509</v>
      </c>
      <c r="AM41" s="79" t="s">
        <v>536</v>
      </c>
      <c r="AN41" s="79" t="b">
        <v>0</v>
      </c>
      <c r="AO41" s="85" t="s">
        <v>456</v>
      </c>
      <c r="AP41" s="79" t="s">
        <v>176</v>
      </c>
      <c r="AQ41" s="79">
        <v>0</v>
      </c>
      <c r="AR41" s="79">
        <v>0</v>
      </c>
      <c r="AS41" s="79"/>
      <c r="AT41" s="79"/>
      <c r="AU41" s="79"/>
      <c r="AV41" s="79"/>
      <c r="AW41" s="79"/>
      <c r="AX41" s="79"/>
      <c r="AY41" s="79"/>
      <c r="AZ41" s="79"/>
      <c r="BA41">
        <v>3</v>
      </c>
      <c r="BB41" s="78" t="str">
        <f>REPLACE(INDEX(GroupVertices[Group],MATCH(Edges[[#This Row],[Vertex 1]],GroupVertices[Vertex],0)),1,1,"")</f>
        <v>7</v>
      </c>
      <c r="BC41" s="78" t="str">
        <f>REPLACE(INDEX(GroupVertices[Group],MATCH(Edges[[#This Row],[Vertex 2]],GroupVertices[Vertex],0)),1,1,"")</f>
        <v>1</v>
      </c>
      <c r="BD41" s="48">
        <v>0</v>
      </c>
      <c r="BE41" s="49">
        <v>0</v>
      </c>
      <c r="BF41" s="48">
        <v>0</v>
      </c>
      <c r="BG41" s="49">
        <v>0</v>
      </c>
      <c r="BH41" s="48">
        <v>0</v>
      </c>
      <c r="BI41" s="49">
        <v>0</v>
      </c>
      <c r="BJ41" s="48">
        <v>8</v>
      </c>
      <c r="BK41" s="49">
        <v>100</v>
      </c>
      <c r="BL41" s="48">
        <v>8</v>
      </c>
    </row>
    <row r="42" spans="1:64" ht="15">
      <c r="A42" s="64" t="s">
        <v>220</v>
      </c>
      <c r="B42" s="64" t="s">
        <v>240</v>
      </c>
      <c r="C42" s="65" t="s">
        <v>1457</v>
      </c>
      <c r="D42" s="66">
        <v>3</v>
      </c>
      <c r="E42" s="67" t="s">
        <v>136</v>
      </c>
      <c r="F42" s="68">
        <v>6</v>
      </c>
      <c r="G42" s="65"/>
      <c r="H42" s="69"/>
      <c r="I42" s="70"/>
      <c r="J42" s="70"/>
      <c r="K42" s="34" t="s">
        <v>65</v>
      </c>
      <c r="L42" s="77">
        <v>42</v>
      </c>
      <c r="M42" s="77"/>
      <c r="N42" s="72"/>
      <c r="O42" s="79" t="s">
        <v>269</v>
      </c>
      <c r="P42" s="81">
        <v>43653.18361111111</v>
      </c>
      <c r="Q42" s="79" t="s">
        <v>281</v>
      </c>
      <c r="R42" s="79"/>
      <c r="S42" s="79"/>
      <c r="T42" s="79"/>
      <c r="U42" s="79"/>
      <c r="V42" s="82" t="s">
        <v>363</v>
      </c>
      <c r="W42" s="81">
        <v>43653.18361111111</v>
      </c>
      <c r="X42" s="82" t="s">
        <v>399</v>
      </c>
      <c r="Y42" s="79"/>
      <c r="Z42" s="79"/>
      <c r="AA42" s="85" t="s">
        <v>454</v>
      </c>
      <c r="AB42" s="85" t="s">
        <v>500</v>
      </c>
      <c r="AC42" s="79" t="b">
        <v>0</v>
      </c>
      <c r="AD42" s="79">
        <v>0</v>
      </c>
      <c r="AE42" s="85" t="s">
        <v>513</v>
      </c>
      <c r="AF42" s="79" t="b">
        <v>0</v>
      </c>
      <c r="AG42" s="79" t="s">
        <v>533</v>
      </c>
      <c r="AH42" s="79"/>
      <c r="AI42" s="85" t="s">
        <v>509</v>
      </c>
      <c r="AJ42" s="79" t="b">
        <v>0</v>
      </c>
      <c r="AK42" s="79">
        <v>0</v>
      </c>
      <c r="AL42" s="85" t="s">
        <v>509</v>
      </c>
      <c r="AM42" s="79" t="s">
        <v>536</v>
      </c>
      <c r="AN42" s="79" t="b">
        <v>0</v>
      </c>
      <c r="AO42" s="85" t="s">
        <v>500</v>
      </c>
      <c r="AP42" s="79" t="s">
        <v>176</v>
      </c>
      <c r="AQ42" s="79">
        <v>0</v>
      </c>
      <c r="AR42" s="79">
        <v>0</v>
      </c>
      <c r="AS42" s="79"/>
      <c r="AT42" s="79"/>
      <c r="AU42" s="79"/>
      <c r="AV42" s="79"/>
      <c r="AW42" s="79"/>
      <c r="AX42" s="79"/>
      <c r="AY42" s="79"/>
      <c r="AZ42" s="79"/>
      <c r="BA42">
        <v>3</v>
      </c>
      <c r="BB42" s="78" t="str">
        <f>REPLACE(INDEX(GroupVertices[Group],MATCH(Edges[[#This Row],[Vertex 1]],GroupVertices[Vertex],0)),1,1,"")</f>
        <v>7</v>
      </c>
      <c r="BC42" s="78" t="str">
        <f>REPLACE(INDEX(GroupVertices[Group],MATCH(Edges[[#This Row],[Vertex 2]],GroupVertices[Vertex],0)),1,1,"")</f>
        <v>1</v>
      </c>
      <c r="BD42" s="48">
        <v>0</v>
      </c>
      <c r="BE42" s="49">
        <v>0</v>
      </c>
      <c r="BF42" s="48">
        <v>0</v>
      </c>
      <c r="BG42" s="49">
        <v>0</v>
      </c>
      <c r="BH42" s="48">
        <v>0</v>
      </c>
      <c r="BI42" s="49">
        <v>0</v>
      </c>
      <c r="BJ42" s="48">
        <v>3</v>
      </c>
      <c r="BK42" s="49">
        <v>100</v>
      </c>
      <c r="BL42" s="48">
        <v>3</v>
      </c>
    </row>
    <row r="43" spans="1:64" ht="15">
      <c r="A43" s="64" t="s">
        <v>220</v>
      </c>
      <c r="B43" s="64" t="s">
        <v>240</v>
      </c>
      <c r="C43" s="65" t="s">
        <v>1457</v>
      </c>
      <c r="D43" s="66">
        <v>3</v>
      </c>
      <c r="E43" s="67" t="s">
        <v>136</v>
      </c>
      <c r="F43" s="68">
        <v>6</v>
      </c>
      <c r="G43" s="65"/>
      <c r="H43" s="69"/>
      <c r="I43" s="70"/>
      <c r="J43" s="70"/>
      <c r="K43" s="34" t="s">
        <v>65</v>
      </c>
      <c r="L43" s="77">
        <v>43</v>
      </c>
      <c r="M43" s="77"/>
      <c r="N43" s="72"/>
      <c r="O43" s="79" t="s">
        <v>269</v>
      </c>
      <c r="P43" s="81">
        <v>43653.244097222225</v>
      </c>
      <c r="Q43" s="79" t="s">
        <v>282</v>
      </c>
      <c r="R43" s="79"/>
      <c r="S43" s="79"/>
      <c r="T43" s="79"/>
      <c r="U43" s="82" t="s">
        <v>349</v>
      </c>
      <c r="V43" s="82" t="s">
        <v>349</v>
      </c>
      <c r="W43" s="81">
        <v>43653.244097222225</v>
      </c>
      <c r="X43" s="82" t="s">
        <v>400</v>
      </c>
      <c r="Y43" s="79"/>
      <c r="Z43" s="79"/>
      <c r="AA43" s="85" t="s">
        <v>455</v>
      </c>
      <c r="AB43" s="85" t="s">
        <v>453</v>
      </c>
      <c r="AC43" s="79" t="b">
        <v>0</v>
      </c>
      <c r="AD43" s="79">
        <v>0</v>
      </c>
      <c r="AE43" s="85" t="s">
        <v>514</v>
      </c>
      <c r="AF43" s="79" t="b">
        <v>0</v>
      </c>
      <c r="AG43" s="79" t="s">
        <v>532</v>
      </c>
      <c r="AH43" s="79"/>
      <c r="AI43" s="85" t="s">
        <v>509</v>
      </c>
      <c r="AJ43" s="79" t="b">
        <v>0</v>
      </c>
      <c r="AK43" s="79">
        <v>0</v>
      </c>
      <c r="AL43" s="85" t="s">
        <v>509</v>
      </c>
      <c r="AM43" s="79" t="s">
        <v>536</v>
      </c>
      <c r="AN43" s="79" t="b">
        <v>0</v>
      </c>
      <c r="AO43" s="85" t="s">
        <v>453</v>
      </c>
      <c r="AP43" s="79" t="s">
        <v>176</v>
      </c>
      <c r="AQ43" s="79">
        <v>0</v>
      </c>
      <c r="AR43" s="79">
        <v>0</v>
      </c>
      <c r="AS43" s="79"/>
      <c r="AT43" s="79"/>
      <c r="AU43" s="79"/>
      <c r="AV43" s="79"/>
      <c r="AW43" s="79"/>
      <c r="AX43" s="79"/>
      <c r="AY43" s="79"/>
      <c r="AZ43" s="79"/>
      <c r="BA43">
        <v>3</v>
      </c>
      <c r="BB43" s="78" t="str">
        <f>REPLACE(INDEX(GroupVertices[Group],MATCH(Edges[[#This Row],[Vertex 1]],GroupVertices[Vertex],0)),1,1,"")</f>
        <v>7</v>
      </c>
      <c r="BC43" s="78" t="str">
        <f>REPLACE(INDEX(GroupVertices[Group],MATCH(Edges[[#This Row],[Vertex 2]],GroupVertices[Vertex],0)),1,1,"")</f>
        <v>1</v>
      </c>
      <c r="BD43" s="48">
        <v>1</v>
      </c>
      <c r="BE43" s="49">
        <v>16.666666666666668</v>
      </c>
      <c r="BF43" s="48">
        <v>0</v>
      </c>
      <c r="BG43" s="49">
        <v>0</v>
      </c>
      <c r="BH43" s="48">
        <v>0</v>
      </c>
      <c r="BI43" s="49">
        <v>0</v>
      </c>
      <c r="BJ43" s="48">
        <v>5</v>
      </c>
      <c r="BK43" s="49">
        <v>83.33333333333333</v>
      </c>
      <c r="BL43" s="48">
        <v>6</v>
      </c>
    </row>
    <row r="44" spans="1:64" ht="15">
      <c r="A44" s="64" t="s">
        <v>221</v>
      </c>
      <c r="B44" s="64" t="s">
        <v>240</v>
      </c>
      <c r="C44" s="65" t="s">
        <v>1455</v>
      </c>
      <c r="D44" s="66">
        <v>3</v>
      </c>
      <c r="E44" s="67" t="s">
        <v>132</v>
      </c>
      <c r="F44" s="68">
        <v>32</v>
      </c>
      <c r="G44" s="65"/>
      <c r="H44" s="69"/>
      <c r="I44" s="70"/>
      <c r="J44" s="70"/>
      <c r="K44" s="34" t="s">
        <v>65</v>
      </c>
      <c r="L44" s="77">
        <v>44</v>
      </c>
      <c r="M44" s="77"/>
      <c r="N44" s="72"/>
      <c r="O44" s="79" t="s">
        <v>270</v>
      </c>
      <c r="P44" s="81">
        <v>43653.70644675926</v>
      </c>
      <c r="Q44" s="79" t="s">
        <v>284</v>
      </c>
      <c r="R44" s="82" t="s">
        <v>326</v>
      </c>
      <c r="S44" s="79" t="s">
        <v>333</v>
      </c>
      <c r="T44" s="79"/>
      <c r="U44" s="79"/>
      <c r="V44" s="82" t="s">
        <v>364</v>
      </c>
      <c r="W44" s="81">
        <v>43653.70644675926</v>
      </c>
      <c r="X44" s="82" t="s">
        <v>402</v>
      </c>
      <c r="Y44" s="79"/>
      <c r="Z44" s="79"/>
      <c r="AA44" s="85" t="s">
        <v>457</v>
      </c>
      <c r="AB44" s="79"/>
      <c r="AC44" s="79" t="b">
        <v>0</v>
      </c>
      <c r="AD44" s="79">
        <v>0</v>
      </c>
      <c r="AE44" s="85" t="s">
        <v>515</v>
      </c>
      <c r="AF44" s="79" t="b">
        <v>1</v>
      </c>
      <c r="AG44" s="79" t="s">
        <v>533</v>
      </c>
      <c r="AH44" s="79"/>
      <c r="AI44" s="85" t="s">
        <v>534</v>
      </c>
      <c r="AJ44" s="79" t="b">
        <v>0</v>
      </c>
      <c r="AK44" s="79">
        <v>0</v>
      </c>
      <c r="AL44" s="85" t="s">
        <v>509</v>
      </c>
      <c r="AM44" s="79" t="s">
        <v>536</v>
      </c>
      <c r="AN44" s="79" t="b">
        <v>0</v>
      </c>
      <c r="AO44" s="85" t="s">
        <v>457</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v>
      </c>
      <c r="BK44" s="49">
        <v>100</v>
      </c>
      <c r="BL44" s="48">
        <v>1</v>
      </c>
    </row>
    <row r="45" spans="1:64" ht="15">
      <c r="A45" s="64" t="s">
        <v>222</v>
      </c>
      <c r="B45" s="64" t="s">
        <v>260</v>
      </c>
      <c r="C45" s="65" t="s">
        <v>1455</v>
      </c>
      <c r="D45" s="66">
        <v>3</v>
      </c>
      <c r="E45" s="67" t="s">
        <v>132</v>
      </c>
      <c r="F45" s="68">
        <v>32</v>
      </c>
      <c r="G45" s="65"/>
      <c r="H45" s="69"/>
      <c r="I45" s="70"/>
      <c r="J45" s="70"/>
      <c r="K45" s="34" t="s">
        <v>65</v>
      </c>
      <c r="L45" s="77">
        <v>45</v>
      </c>
      <c r="M45" s="77"/>
      <c r="N45" s="72"/>
      <c r="O45" s="79" t="s">
        <v>270</v>
      </c>
      <c r="P45" s="81">
        <v>43654.03616898148</v>
      </c>
      <c r="Q45" s="79" t="s">
        <v>285</v>
      </c>
      <c r="R45" s="79"/>
      <c r="S45" s="79"/>
      <c r="T45" s="79"/>
      <c r="U45" s="79"/>
      <c r="V45" s="82" t="s">
        <v>365</v>
      </c>
      <c r="W45" s="81">
        <v>43654.03616898148</v>
      </c>
      <c r="X45" s="82" t="s">
        <v>403</v>
      </c>
      <c r="Y45" s="79"/>
      <c r="Z45" s="79"/>
      <c r="AA45" s="85" t="s">
        <v>458</v>
      </c>
      <c r="AB45" s="85" t="s">
        <v>501</v>
      </c>
      <c r="AC45" s="79" t="b">
        <v>0</v>
      </c>
      <c r="AD45" s="79">
        <v>3</v>
      </c>
      <c r="AE45" s="85" t="s">
        <v>516</v>
      </c>
      <c r="AF45" s="79" t="b">
        <v>0</v>
      </c>
      <c r="AG45" s="79" t="s">
        <v>532</v>
      </c>
      <c r="AH45" s="79"/>
      <c r="AI45" s="85" t="s">
        <v>509</v>
      </c>
      <c r="AJ45" s="79" t="b">
        <v>0</v>
      </c>
      <c r="AK45" s="79">
        <v>0</v>
      </c>
      <c r="AL45" s="85" t="s">
        <v>509</v>
      </c>
      <c r="AM45" s="79" t="s">
        <v>537</v>
      </c>
      <c r="AN45" s="79" t="b">
        <v>0</v>
      </c>
      <c r="AO45" s="85" t="s">
        <v>501</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0</v>
      </c>
      <c r="BE45" s="49">
        <v>0</v>
      </c>
      <c r="BF45" s="48">
        <v>0</v>
      </c>
      <c r="BG45" s="49">
        <v>0</v>
      </c>
      <c r="BH45" s="48">
        <v>0</v>
      </c>
      <c r="BI45" s="49">
        <v>0</v>
      </c>
      <c r="BJ45" s="48">
        <v>6</v>
      </c>
      <c r="BK45" s="49">
        <v>100</v>
      </c>
      <c r="BL45" s="48">
        <v>6</v>
      </c>
    </row>
    <row r="46" spans="1:64" ht="15">
      <c r="A46" s="64" t="s">
        <v>222</v>
      </c>
      <c r="B46" s="64" t="s">
        <v>240</v>
      </c>
      <c r="C46" s="65" t="s">
        <v>1455</v>
      </c>
      <c r="D46" s="66">
        <v>3</v>
      </c>
      <c r="E46" s="67" t="s">
        <v>132</v>
      </c>
      <c r="F46" s="68">
        <v>32</v>
      </c>
      <c r="G46" s="65"/>
      <c r="H46" s="69"/>
      <c r="I46" s="70"/>
      <c r="J46" s="70"/>
      <c r="K46" s="34" t="s">
        <v>65</v>
      </c>
      <c r="L46" s="77">
        <v>46</v>
      </c>
      <c r="M46" s="77"/>
      <c r="N46" s="72"/>
      <c r="O46" s="79" t="s">
        <v>269</v>
      </c>
      <c r="P46" s="81">
        <v>43654.03616898148</v>
      </c>
      <c r="Q46" s="79" t="s">
        <v>285</v>
      </c>
      <c r="R46" s="79"/>
      <c r="S46" s="79"/>
      <c r="T46" s="79"/>
      <c r="U46" s="79"/>
      <c r="V46" s="82" t="s">
        <v>365</v>
      </c>
      <c r="W46" s="81">
        <v>43654.03616898148</v>
      </c>
      <c r="X46" s="82" t="s">
        <v>403</v>
      </c>
      <c r="Y46" s="79"/>
      <c r="Z46" s="79"/>
      <c r="AA46" s="85" t="s">
        <v>458</v>
      </c>
      <c r="AB46" s="85" t="s">
        <v>501</v>
      </c>
      <c r="AC46" s="79" t="b">
        <v>0</v>
      </c>
      <c r="AD46" s="79">
        <v>3</v>
      </c>
      <c r="AE46" s="85" t="s">
        <v>516</v>
      </c>
      <c r="AF46" s="79" t="b">
        <v>0</v>
      </c>
      <c r="AG46" s="79" t="s">
        <v>532</v>
      </c>
      <c r="AH46" s="79"/>
      <c r="AI46" s="85" t="s">
        <v>509</v>
      </c>
      <c r="AJ46" s="79" t="b">
        <v>0</v>
      </c>
      <c r="AK46" s="79">
        <v>0</v>
      </c>
      <c r="AL46" s="85" t="s">
        <v>509</v>
      </c>
      <c r="AM46" s="79" t="s">
        <v>537</v>
      </c>
      <c r="AN46" s="79" t="b">
        <v>0</v>
      </c>
      <c r="AO46" s="85" t="s">
        <v>501</v>
      </c>
      <c r="AP46" s="79" t="s">
        <v>176</v>
      </c>
      <c r="AQ46" s="79">
        <v>0</v>
      </c>
      <c r="AR46" s="79">
        <v>0</v>
      </c>
      <c r="AS46" s="79"/>
      <c r="AT46" s="79"/>
      <c r="AU46" s="79"/>
      <c r="AV46" s="79"/>
      <c r="AW46" s="79"/>
      <c r="AX46" s="79"/>
      <c r="AY46" s="79"/>
      <c r="AZ46" s="79"/>
      <c r="BA46">
        <v>1</v>
      </c>
      <c r="BB46" s="78" t="str">
        <f>REPLACE(INDEX(GroupVertices[Group],MATCH(Edges[[#This Row],[Vertex 1]],GroupVertices[Vertex],0)),1,1,"")</f>
        <v>10</v>
      </c>
      <c r="BC46" s="78" t="str">
        <f>REPLACE(INDEX(GroupVertices[Group],MATCH(Edges[[#This Row],[Vertex 2]],GroupVertices[Vertex],0)),1,1,"")</f>
        <v>1</v>
      </c>
      <c r="BD46" s="48"/>
      <c r="BE46" s="49"/>
      <c r="BF46" s="48"/>
      <c r="BG46" s="49"/>
      <c r="BH46" s="48"/>
      <c r="BI46" s="49"/>
      <c r="BJ46" s="48"/>
      <c r="BK46" s="49"/>
      <c r="BL46" s="48"/>
    </row>
    <row r="47" spans="1:64" ht="15">
      <c r="A47" s="64" t="s">
        <v>223</v>
      </c>
      <c r="B47" s="64" t="s">
        <v>242</v>
      </c>
      <c r="C47" s="65" t="s">
        <v>1455</v>
      </c>
      <c r="D47" s="66">
        <v>3</v>
      </c>
      <c r="E47" s="67" t="s">
        <v>132</v>
      </c>
      <c r="F47" s="68">
        <v>32</v>
      </c>
      <c r="G47" s="65"/>
      <c r="H47" s="69"/>
      <c r="I47" s="70"/>
      <c r="J47" s="70"/>
      <c r="K47" s="34" t="s">
        <v>65</v>
      </c>
      <c r="L47" s="77">
        <v>47</v>
      </c>
      <c r="M47" s="77"/>
      <c r="N47" s="72"/>
      <c r="O47" s="79" t="s">
        <v>269</v>
      </c>
      <c r="P47" s="81">
        <v>43654.281006944446</v>
      </c>
      <c r="Q47" s="79" t="s">
        <v>286</v>
      </c>
      <c r="R47" s="79"/>
      <c r="S47" s="79"/>
      <c r="T47" s="79"/>
      <c r="U47" s="79"/>
      <c r="V47" s="82" t="s">
        <v>366</v>
      </c>
      <c r="W47" s="81">
        <v>43654.281006944446</v>
      </c>
      <c r="X47" s="82" t="s">
        <v>404</v>
      </c>
      <c r="Y47" s="79"/>
      <c r="Z47" s="79"/>
      <c r="AA47" s="85" t="s">
        <v>459</v>
      </c>
      <c r="AB47" s="85" t="s">
        <v>483</v>
      </c>
      <c r="AC47" s="79" t="b">
        <v>0</v>
      </c>
      <c r="AD47" s="79">
        <v>0</v>
      </c>
      <c r="AE47" s="85" t="s">
        <v>515</v>
      </c>
      <c r="AF47" s="79" t="b">
        <v>0</v>
      </c>
      <c r="AG47" s="79" t="s">
        <v>532</v>
      </c>
      <c r="AH47" s="79"/>
      <c r="AI47" s="85" t="s">
        <v>509</v>
      </c>
      <c r="AJ47" s="79" t="b">
        <v>0</v>
      </c>
      <c r="AK47" s="79">
        <v>0</v>
      </c>
      <c r="AL47" s="85" t="s">
        <v>509</v>
      </c>
      <c r="AM47" s="79" t="s">
        <v>540</v>
      </c>
      <c r="AN47" s="79" t="b">
        <v>0</v>
      </c>
      <c r="AO47" s="85" t="s">
        <v>483</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2</v>
      </c>
      <c r="BE47" s="49">
        <v>10</v>
      </c>
      <c r="BF47" s="48">
        <v>1</v>
      </c>
      <c r="BG47" s="49">
        <v>5</v>
      </c>
      <c r="BH47" s="48">
        <v>0</v>
      </c>
      <c r="BI47" s="49">
        <v>0</v>
      </c>
      <c r="BJ47" s="48">
        <v>17</v>
      </c>
      <c r="BK47" s="49">
        <v>85</v>
      </c>
      <c r="BL47" s="48">
        <v>20</v>
      </c>
    </row>
    <row r="48" spans="1:64" ht="15">
      <c r="A48" s="64" t="s">
        <v>223</v>
      </c>
      <c r="B48" s="64" t="s">
        <v>240</v>
      </c>
      <c r="C48" s="65" t="s">
        <v>1455</v>
      </c>
      <c r="D48" s="66">
        <v>3</v>
      </c>
      <c r="E48" s="67" t="s">
        <v>132</v>
      </c>
      <c r="F48" s="68">
        <v>32</v>
      </c>
      <c r="G48" s="65"/>
      <c r="H48" s="69"/>
      <c r="I48" s="70"/>
      <c r="J48" s="70"/>
      <c r="K48" s="34" t="s">
        <v>65</v>
      </c>
      <c r="L48" s="77">
        <v>48</v>
      </c>
      <c r="M48" s="77"/>
      <c r="N48" s="72"/>
      <c r="O48" s="79" t="s">
        <v>270</v>
      </c>
      <c r="P48" s="81">
        <v>43654.281006944446</v>
      </c>
      <c r="Q48" s="79" t="s">
        <v>286</v>
      </c>
      <c r="R48" s="79"/>
      <c r="S48" s="79"/>
      <c r="T48" s="79"/>
      <c r="U48" s="79"/>
      <c r="V48" s="82" t="s">
        <v>366</v>
      </c>
      <c r="W48" s="81">
        <v>43654.281006944446</v>
      </c>
      <c r="X48" s="82" t="s">
        <v>404</v>
      </c>
      <c r="Y48" s="79"/>
      <c r="Z48" s="79"/>
      <c r="AA48" s="85" t="s">
        <v>459</v>
      </c>
      <c r="AB48" s="85" t="s">
        <v>483</v>
      </c>
      <c r="AC48" s="79" t="b">
        <v>0</v>
      </c>
      <c r="AD48" s="79">
        <v>0</v>
      </c>
      <c r="AE48" s="85" t="s">
        <v>515</v>
      </c>
      <c r="AF48" s="79" t="b">
        <v>0</v>
      </c>
      <c r="AG48" s="79" t="s">
        <v>532</v>
      </c>
      <c r="AH48" s="79"/>
      <c r="AI48" s="85" t="s">
        <v>509</v>
      </c>
      <c r="AJ48" s="79" t="b">
        <v>0</v>
      </c>
      <c r="AK48" s="79">
        <v>0</v>
      </c>
      <c r="AL48" s="85" t="s">
        <v>509</v>
      </c>
      <c r="AM48" s="79" t="s">
        <v>540</v>
      </c>
      <c r="AN48" s="79" t="b">
        <v>0</v>
      </c>
      <c r="AO48" s="85" t="s">
        <v>483</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224</v>
      </c>
      <c r="B49" s="64" t="s">
        <v>240</v>
      </c>
      <c r="C49" s="65" t="s">
        <v>1455</v>
      </c>
      <c r="D49" s="66">
        <v>3</v>
      </c>
      <c r="E49" s="67" t="s">
        <v>132</v>
      </c>
      <c r="F49" s="68">
        <v>32</v>
      </c>
      <c r="G49" s="65"/>
      <c r="H49" s="69"/>
      <c r="I49" s="70"/>
      <c r="J49" s="70"/>
      <c r="K49" s="34" t="s">
        <v>65</v>
      </c>
      <c r="L49" s="77">
        <v>49</v>
      </c>
      <c r="M49" s="77"/>
      <c r="N49" s="72"/>
      <c r="O49" s="79" t="s">
        <v>269</v>
      </c>
      <c r="P49" s="81">
        <v>43653.59240740741</v>
      </c>
      <c r="Q49" s="79" t="s">
        <v>287</v>
      </c>
      <c r="R49" s="79"/>
      <c r="S49" s="79"/>
      <c r="T49" s="79"/>
      <c r="U49" s="79"/>
      <c r="V49" s="82" t="s">
        <v>367</v>
      </c>
      <c r="W49" s="81">
        <v>43653.59240740741</v>
      </c>
      <c r="X49" s="82" t="s">
        <v>405</v>
      </c>
      <c r="Y49" s="79"/>
      <c r="Z49" s="79"/>
      <c r="AA49" s="85" t="s">
        <v>460</v>
      </c>
      <c r="AB49" s="85" t="s">
        <v>502</v>
      </c>
      <c r="AC49" s="79" t="b">
        <v>0</v>
      </c>
      <c r="AD49" s="79">
        <v>2</v>
      </c>
      <c r="AE49" s="85" t="s">
        <v>517</v>
      </c>
      <c r="AF49" s="79" t="b">
        <v>0</v>
      </c>
      <c r="AG49" s="79" t="s">
        <v>532</v>
      </c>
      <c r="AH49" s="79"/>
      <c r="AI49" s="85" t="s">
        <v>509</v>
      </c>
      <c r="AJ49" s="79" t="b">
        <v>0</v>
      </c>
      <c r="AK49" s="79">
        <v>1</v>
      </c>
      <c r="AL49" s="85" t="s">
        <v>509</v>
      </c>
      <c r="AM49" s="79" t="s">
        <v>537</v>
      </c>
      <c r="AN49" s="79" t="b">
        <v>0</v>
      </c>
      <c r="AO49" s="85" t="s">
        <v>502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c r="BE49" s="49"/>
      <c r="BF49" s="48"/>
      <c r="BG49" s="49"/>
      <c r="BH49" s="48"/>
      <c r="BI49" s="49"/>
      <c r="BJ49" s="48"/>
      <c r="BK49" s="49"/>
      <c r="BL49" s="48"/>
    </row>
    <row r="50" spans="1:64" ht="15">
      <c r="A50" s="64" t="s">
        <v>224</v>
      </c>
      <c r="B50" s="64" t="s">
        <v>225</v>
      </c>
      <c r="C50" s="65" t="s">
        <v>1455</v>
      </c>
      <c r="D50" s="66">
        <v>3</v>
      </c>
      <c r="E50" s="67" t="s">
        <v>132</v>
      </c>
      <c r="F50" s="68">
        <v>32</v>
      </c>
      <c r="G50" s="65"/>
      <c r="H50" s="69"/>
      <c r="I50" s="70"/>
      <c r="J50" s="70"/>
      <c r="K50" s="34" t="s">
        <v>66</v>
      </c>
      <c r="L50" s="77">
        <v>50</v>
      </c>
      <c r="M50" s="77"/>
      <c r="N50" s="72"/>
      <c r="O50" s="79" t="s">
        <v>270</v>
      </c>
      <c r="P50" s="81">
        <v>43653.59240740741</v>
      </c>
      <c r="Q50" s="79" t="s">
        <v>287</v>
      </c>
      <c r="R50" s="79"/>
      <c r="S50" s="79"/>
      <c r="T50" s="79"/>
      <c r="U50" s="79"/>
      <c r="V50" s="82" t="s">
        <v>367</v>
      </c>
      <c r="W50" s="81">
        <v>43653.59240740741</v>
      </c>
      <c r="X50" s="82" t="s">
        <v>405</v>
      </c>
      <c r="Y50" s="79"/>
      <c r="Z50" s="79"/>
      <c r="AA50" s="85" t="s">
        <v>460</v>
      </c>
      <c r="AB50" s="85" t="s">
        <v>502</v>
      </c>
      <c r="AC50" s="79" t="b">
        <v>0</v>
      </c>
      <c r="AD50" s="79">
        <v>2</v>
      </c>
      <c r="AE50" s="85" t="s">
        <v>517</v>
      </c>
      <c r="AF50" s="79" t="b">
        <v>0</v>
      </c>
      <c r="AG50" s="79" t="s">
        <v>532</v>
      </c>
      <c r="AH50" s="79"/>
      <c r="AI50" s="85" t="s">
        <v>509</v>
      </c>
      <c r="AJ50" s="79" t="b">
        <v>0</v>
      </c>
      <c r="AK50" s="79">
        <v>1</v>
      </c>
      <c r="AL50" s="85" t="s">
        <v>509</v>
      </c>
      <c r="AM50" s="79" t="s">
        <v>537</v>
      </c>
      <c r="AN50" s="79" t="b">
        <v>0</v>
      </c>
      <c r="AO50" s="85" t="s">
        <v>502</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16</v>
      </c>
      <c r="BK50" s="49">
        <v>100</v>
      </c>
      <c r="BL50" s="48">
        <v>16</v>
      </c>
    </row>
    <row r="51" spans="1:64" ht="15">
      <c r="A51" s="64" t="s">
        <v>225</v>
      </c>
      <c r="B51" s="64" t="s">
        <v>224</v>
      </c>
      <c r="C51" s="65" t="s">
        <v>1455</v>
      </c>
      <c r="D51" s="66">
        <v>3</v>
      </c>
      <c r="E51" s="67" t="s">
        <v>132</v>
      </c>
      <c r="F51" s="68">
        <v>32</v>
      </c>
      <c r="G51" s="65"/>
      <c r="H51" s="69"/>
      <c r="I51" s="70"/>
      <c r="J51" s="70"/>
      <c r="K51" s="34" t="s">
        <v>66</v>
      </c>
      <c r="L51" s="77">
        <v>51</v>
      </c>
      <c r="M51" s="77"/>
      <c r="N51" s="72"/>
      <c r="O51" s="79" t="s">
        <v>269</v>
      </c>
      <c r="P51" s="81">
        <v>43654.55905092593</v>
      </c>
      <c r="Q51" s="79" t="s">
        <v>288</v>
      </c>
      <c r="R51" s="79"/>
      <c r="S51" s="79"/>
      <c r="T51" s="79"/>
      <c r="U51" s="79"/>
      <c r="V51" s="82" t="s">
        <v>368</v>
      </c>
      <c r="W51" s="81">
        <v>43654.55905092593</v>
      </c>
      <c r="X51" s="82" t="s">
        <v>406</v>
      </c>
      <c r="Y51" s="79"/>
      <c r="Z51" s="79"/>
      <c r="AA51" s="85" t="s">
        <v>461</v>
      </c>
      <c r="AB51" s="79"/>
      <c r="AC51" s="79" t="b">
        <v>0</v>
      </c>
      <c r="AD51" s="79">
        <v>0</v>
      </c>
      <c r="AE51" s="85" t="s">
        <v>509</v>
      </c>
      <c r="AF51" s="79" t="b">
        <v>0</v>
      </c>
      <c r="AG51" s="79" t="s">
        <v>532</v>
      </c>
      <c r="AH51" s="79"/>
      <c r="AI51" s="85" t="s">
        <v>509</v>
      </c>
      <c r="AJ51" s="79" t="b">
        <v>0</v>
      </c>
      <c r="AK51" s="79">
        <v>1</v>
      </c>
      <c r="AL51" s="85" t="s">
        <v>460</v>
      </c>
      <c r="AM51" s="79" t="s">
        <v>540</v>
      </c>
      <c r="AN51" s="79" t="b">
        <v>0</v>
      </c>
      <c r="AO51" s="85" t="s">
        <v>460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c r="BE51" s="49"/>
      <c r="BF51" s="48"/>
      <c r="BG51" s="49"/>
      <c r="BH51" s="48"/>
      <c r="BI51" s="49"/>
      <c r="BJ51" s="48"/>
      <c r="BK51" s="49"/>
      <c r="BL51" s="48"/>
    </row>
    <row r="52" spans="1:64" ht="15">
      <c r="A52" s="64" t="s">
        <v>225</v>
      </c>
      <c r="B52" s="64" t="s">
        <v>240</v>
      </c>
      <c r="C52" s="65" t="s">
        <v>1455</v>
      </c>
      <c r="D52" s="66">
        <v>3</v>
      </c>
      <c r="E52" s="67" t="s">
        <v>132</v>
      </c>
      <c r="F52" s="68">
        <v>32</v>
      </c>
      <c r="G52" s="65"/>
      <c r="H52" s="69"/>
      <c r="I52" s="70"/>
      <c r="J52" s="70"/>
      <c r="K52" s="34" t="s">
        <v>65</v>
      </c>
      <c r="L52" s="77">
        <v>52</v>
      </c>
      <c r="M52" s="77"/>
      <c r="N52" s="72"/>
      <c r="O52" s="79" t="s">
        <v>269</v>
      </c>
      <c r="P52" s="81">
        <v>43654.55905092593</v>
      </c>
      <c r="Q52" s="79" t="s">
        <v>288</v>
      </c>
      <c r="R52" s="79"/>
      <c r="S52" s="79"/>
      <c r="T52" s="79"/>
      <c r="U52" s="79"/>
      <c r="V52" s="82" t="s">
        <v>368</v>
      </c>
      <c r="W52" s="81">
        <v>43654.55905092593</v>
      </c>
      <c r="X52" s="82" t="s">
        <v>406</v>
      </c>
      <c r="Y52" s="79"/>
      <c r="Z52" s="79"/>
      <c r="AA52" s="85" t="s">
        <v>461</v>
      </c>
      <c r="AB52" s="79"/>
      <c r="AC52" s="79" t="b">
        <v>0</v>
      </c>
      <c r="AD52" s="79">
        <v>0</v>
      </c>
      <c r="AE52" s="85" t="s">
        <v>509</v>
      </c>
      <c r="AF52" s="79" t="b">
        <v>0</v>
      </c>
      <c r="AG52" s="79" t="s">
        <v>532</v>
      </c>
      <c r="AH52" s="79"/>
      <c r="AI52" s="85" t="s">
        <v>509</v>
      </c>
      <c r="AJ52" s="79" t="b">
        <v>0</v>
      </c>
      <c r="AK52" s="79">
        <v>1</v>
      </c>
      <c r="AL52" s="85" t="s">
        <v>460</v>
      </c>
      <c r="AM52" s="79" t="s">
        <v>540</v>
      </c>
      <c r="AN52" s="79" t="b">
        <v>0</v>
      </c>
      <c r="AO52" s="85" t="s">
        <v>460</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18</v>
      </c>
      <c r="BK52" s="49">
        <v>100</v>
      </c>
      <c r="BL52" s="48">
        <v>18</v>
      </c>
    </row>
    <row r="53" spans="1:64" ht="15">
      <c r="A53" s="64" t="s">
        <v>226</v>
      </c>
      <c r="B53" s="64" t="s">
        <v>226</v>
      </c>
      <c r="C53" s="65" t="s">
        <v>1455</v>
      </c>
      <c r="D53" s="66">
        <v>3</v>
      </c>
      <c r="E53" s="67" t="s">
        <v>132</v>
      </c>
      <c r="F53" s="68">
        <v>32</v>
      </c>
      <c r="G53" s="65"/>
      <c r="H53" s="69"/>
      <c r="I53" s="70"/>
      <c r="J53" s="70"/>
      <c r="K53" s="34" t="s">
        <v>65</v>
      </c>
      <c r="L53" s="77">
        <v>53</v>
      </c>
      <c r="M53" s="77"/>
      <c r="N53" s="72"/>
      <c r="O53" s="79" t="s">
        <v>176</v>
      </c>
      <c r="P53" s="81">
        <v>43654.85983796296</v>
      </c>
      <c r="Q53" s="79" t="s">
        <v>289</v>
      </c>
      <c r="R53" s="82" t="s">
        <v>327</v>
      </c>
      <c r="S53" s="79" t="s">
        <v>331</v>
      </c>
      <c r="T53" s="79" t="s">
        <v>339</v>
      </c>
      <c r="U53" s="79"/>
      <c r="V53" s="82" t="s">
        <v>369</v>
      </c>
      <c r="W53" s="81">
        <v>43654.85983796296</v>
      </c>
      <c r="X53" s="82" t="s">
        <v>407</v>
      </c>
      <c r="Y53" s="79"/>
      <c r="Z53" s="79"/>
      <c r="AA53" s="85" t="s">
        <v>462</v>
      </c>
      <c r="AB53" s="79"/>
      <c r="AC53" s="79" t="b">
        <v>0</v>
      </c>
      <c r="AD53" s="79">
        <v>0</v>
      </c>
      <c r="AE53" s="85" t="s">
        <v>509</v>
      </c>
      <c r="AF53" s="79" t="b">
        <v>0</v>
      </c>
      <c r="AG53" s="79" t="s">
        <v>532</v>
      </c>
      <c r="AH53" s="79"/>
      <c r="AI53" s="85" t="s">
        <v>509</v>
      </c>
      <c r="AJ53" s="79" t="b">
        <v>0</v>
      </c>
      <c r="AK53" s="79">
        <v>0</v>
      </c>
      <c r="AL53" s="85" t="s">
        <v>509</v>
      </c>
      <c r="AM53" s="79" t="s">
        <v>539</v>
      </c>
      <c r="AN53" s="79" t="b">
        <v>0</v>
      </c>
      <c r="AO53" s="85" t="s">
        <v>462</v>
      </c>
      <c r="AP53" s="79" t="s">
        <v>176</v>
      </c>
      <c r="AQ53" s="79">
        <v>0</v>
      </c>
      <c r="AR53" s="79">
        <v>0</v>
      </c>
      <c r="AS53" s="79"/>
      <c r="AT53" s="79"/>
      <c r="AU53" s="79"/>
      <c r="AV53" s="79"/>
      <c r="AW53" s="79"/>
      <c r="AX53" s="79"/>
      <c r="AY53" s="79"/>
      <c r="AZ53" s="79"/>
      <c r="BA53">
        <v>1</v>
      </c>
      <c r="BB53" s="78" t="str">
        <f>REPLACE(INDEX(GroupVertices[Group],MATCH(Edges[[#This Row],[Vertex 1]],GroupVertices[Vertex],0)),1,1,"")</f>
        <v>11</v>
      </c>
      <c r="BC53" s="78" t="str">
        <f>REPLACE(INDEX(GroupVertices[Group],MATCH(Edges[[#This Row],[Vertex 2]],GroupVertices[Vertex],0)),1,1,"")</f>
        <v>11</v>
      </c>
      <c r="BD53" s="48">
        <v>0</v>
      </c>
      <c r="BE53" s="49">
        <v>0</v>
      </c>
      <c r="BF53" s="48">
        <v>0</v>
      </c>
      <c r="BG53" s="49">
        <v>0</v>
      </c>
      <c r="BH53" s="48">
        <v>0</v>
      </c>
      <c r="BI53" s="49">
        <v>0</v>
      </c>
      <c r="BJ53" s="48">
        <v>16</v>
      </c>
      <c r="BK53" s="49">
        <v>100</v>
      </c>
      <c r="BL53" s="48">
        <v>16</v>
      </c>
    </row>
    <row r="54" spans="1:64" ht="15">
      <c r="A54" s="64" t="s">
        <v>227</v>
      </c>
      <c r="B54" s="64" t="s">
        <v>240</v>
      </c>
      <c r="C54" s="65" t="s">
        <v>1455</v>
      </c>
      <c r="D54" s="66">
        <v>3</v>
      </c>
      <c r="E54" s="67" t="s">
        <v>132</v>
      </c>
      <c r="F54" s="68">
        <v>32</v>
      </c>
      <c r="G54" s="65"/>
      <c r="H54" s="69"/>
      <c r="I54" s="70"/>
      <c r="J54" s="70"/>
      <c r="K54" s="34" t="s">
        <v>65</v>
      </c>
      <c r="L54" s="77">
        <v>54</v>
      </c>
      <c r="M54" s="77"/>
      <c r="N54" s="72"/>
      <c r="O54" s="79" t="s">
        <v>269</v>
      </c>
      <c r="P54" s="81">
        <v>43655.07083333333</v>
      </c>
      <c r="Q54" s="79" t="s">
        <v>290</v>
      </c>
      <c r="R54" s="79"/>
      <c r="S54" s="79"/>
      <c r="T54" s="79"/>
      <c r="U54" s="79"/>
      <c r="V54" s="82" t="s">
        <v>370</v>
      </c>
      <c r="W54" s="81">
        <v>43655.07083333333</v>
      </c>
      <c r="X54" s="82" t="s">
        <v>408</v>
      </c>
      <c r="Y54" s="79"/>
      <c r="Z54" s="79"/>
      <c r="AA54" s="85" t="s">
        <v>463</v>
      </c>
      <c r="AB54" s="85" t="s">
        <v>466</v>
      </c>
      <c r="AC54" s="79" t="b">
        <v>0</v>
      </c>
      <c r="AD54" s="79">
        <v>1</v>
      </c>
      <c r="AE54" s="85" t="s">
        <v>518</v>
      </c>
      <c r="AF54" s="79" t="b">
        <v>0</v>
      </c>
      <c r="AG54" s="79" t="s">
        <v>532</v>
      </c>
      <c r="AH54" s="79"/>
      <c r="AI54" s="85" t="s">
        <v>509</v>
      </c>
      <c r="AJ54" s="79" t="b">
        <v>0</v>
      </c>
      <c r="AK54" s="79">
        <v>0</v>
      </c>
      <c r="AL54" s="85" t="s">
        <v>509</v>
      </c>
      <c r="AM54" s="79" t="s">
        <v>537</v>
      </c>
      <c r="AN54" s="79" t="b">
        <v>0</v>
      </c>
      <c r="AO54" s="85" t="s">
        <v>466</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227</v>
      </c>
      <c r="B55" s="64" t="s">
        <v>230</v>
      </c>
      <c r="C55" s="65" t="s">
        <v>1455</v>
      </c>
      <c r="D55" s="66">
        <v>3</v>
      </c>
      <c r="E55" s="67" t="s">
        <v>132</v>
      </c>
      <c r="F55" s="68">
        <v>32</v>
      </c>
      <c r="G55" s="65"/>
      <c r="H55" s="69"/>
      <c r="I55" s="70"/>
      <c r="J55" s="70"/>
      <c r="K55" s="34" t="s">
        <v>65</v>
      </c>
      <c r="L55" s="77">
        <v>55</v>
      </c>
      <c r="M55" s="77"/>
      <c r="N55" s="72"/>
      <c r="O55" s="79" t="s">
        <v>270</v>
      </c>
      <c r="P55" s="81">
        <v>43655.07083333333</v>
      </c>
      <c r="Q55" s="79" t="s">
        <v>290</v>
      </c>
      <c r="R55" s="79"/>
      <c r="S55" s="79"/>
      <c r="T55" s="79"/>
      <c r="U55" s="79"/>
      <c r="V55" s="82" t="s">
        <v>370</v>
      </c>
      <c r="W55" s="81">
        <v>43655.07083333333</v>
      </c>
      <c r="X55" s="82" t="s">
        <v>408</v>
      </c>
      <c r="Y55" s="79"/>
      <c r="Z55" s="79"/>
      <c r="AA55" s="85" t="s">
        <v>463</v>
      </c>
      <c r="AB55" s="85" t="s">
        <v>466</v>
      </c>
      <c r="AC55" s="79" t="b">
        <v>0</v>
      </c>
      <c r="AD55" s="79">
        <v>1</v>
      </c>
      <c r="AE55" s="85" t="s">
        <v>518</v>
      </c>
      <c r="AF55" s="79" t="b">
        <v>0</v>
      </c>
      <c r="AG55" s="79" t="s">
        <v>532</v>
      </c>
      <c r="AH55" s="79"/>
      <c r="AI55" s="85" t="s">
        <v>509</v>
      </c>
      <c r="AJ55" s="79" t="b">
        <v>0</v>
      </c>
      <c r="AK55" s="79">
        <v>0</v>
      </c>
      <c r="AL55" s="85" t="s">
        <v>509</v>
      </c>
      <c r="AM55" s="79" t="s">
        <v>537</v>
      </c>
      <c r="AN55" s="79" t="b">
        <v>0</v>
      </c>
      <c r="AO55" s="85" t="s">
        <v>466</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6</v>
      </c>
      <c r="BK55" s="49">
        <v>100</v>
      </c>
      <c r="BL55" s="48">
        <v>6</v>
      </c>
    </row>
    <row r="56" spans="1:64" ht="15">
      <c r="A56" s="64" t="s">
        <v>228</v>
      </c>
      <c r="B56" s="64" t="s">
        <v>261</v>
      </c>
      <c r="C56" s="65" t="s">
        <v>1455</v>
      </c>
      <c r="D56" s="66">
        <v>3</v>
      </c>
      <c r="E56" s="67" t="s">
        <v>132</v>
      </c>
      <c r="F56" s="68">
        <v>32</v>
      </c>
      <c r="G56" s="65"/>
      <c r="H56" s="69"/>
      <c r="I56" s="70"/>
      <c r="J56" s="70"/>
      <c r="K56" s="34" t="s">
        <v>65</v>
      </c>
      <c r="L56" s="77">
        <v>56</v>
      </c>
      <c r="M56" s="77"/>
      <c r="N56" s="72"/>
      <c r="O56" s="79" t="s">
        <v>269</v>
      </c>
      <c r="P56" s="81">
        <v>43656.17209490741</v>
      </c>
      <c r="Q56" s="79" t="s">
        <v>291</v>
      </c>
      <c r="R56" s="79"/>
      <c r="S56" s="79"/>
      <c r="T56" s="79"/>
      <c r="U56" s="82" t="s">
        <v>351</v>
      </c>
      <c r="V56" s="82" t="s">
        <v>351</v>
      </c>
      <c r="W56" s="81">
        <v>43656.17209490741</v>
      </c>
      <c r="X56" s="82" t="s">
        <v>409</v>
      </c>
      <c r="Y56" s="79"/>
      <c r="Z56" s="79"/>
      <c r="AA56" s="85" t="s">
        <v>464</v>
      </c>
      <c r="AB56" s="79"/>
      <c r="AC56" s="79" t="b">
        <v>0</v>
      </c>
      <c r="AD56" s="79">
        <v>3</v>
      </c>
      <c r="AE56" s="85" t="s">
        <v>509</v>
      </c>
      <c r="AF56" s="79" t="b">
        <v>0</v>
      </c>
      <c r="AG56" s="79" t="s">
        <v>532</v>
      </c>
      <c r="AH56" s="79"/>
      <c r="AI56" s="85" t="s">
        <v>509</v>
      </c>
      <c r="AJ56" s="79" t="b">
        <v>0</v>
      </c>
      <c r="AK56" s="79">
        <v>1</v>
      </c>
      <c r="AL56" s="85" t="s">
        <v>509</v>
      </c>
      <c r="AM56" s="79" t="s">
        <v>537</v>
      </c>
      <c r="AN56" s="79" t="b">
        <v>0</v>
      </c>
      <c r="AO56" s="85" t="s">
        <v>464</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v>2</v>
      </c>
      <c r="BE56" s="49">
        <v>7.142857142857143</v>
      </c>
      <c r="BF56" s="48">
        <v>0</v>
      </c>
      <c r="BG56" s="49">
        <v>0</v>
      </c>
      <c r="BH56" s="48">
        <v>0</v>
      </c>
      <c r="BI56" s="49">
        <v>0</v>
      </c>
      <c r="BJ56" s="48">
        <v>26</v>
      </c>
      <c r="BK56" s="49">
        <v>92.85714285714286</v>
      </c>
      <c r="BL56" s="48">
        <v>28</v>
      </c>
    </row>
    <row r="57" spans="1:64" ht="15">
      <c r="A57" s="64" t="s">
        <v>229</v>
      </c>
      <c r="B57" s="64" t="s">
        <v>261</v>
      </c>
      <c r="C57" s="65" t="s">
        <v>1455</v>
      </c>
      <c r="D57" s="66">
        <v>3</v>
      </c>
      <c r="E57" s="67" t="s">
        <v>132</v>
      </c>
      <c r="F57" s="68">
        <v>32</v>
      </c>
      <c r="G57" s="65"/>
      <c r="H57" s="69"/>
      <c r="I57" s="70"/>
      <c r="J57" s="70"/>
      <c r="K57" s="34" t="s">
        <v>65</v>
      </c>
      <c r="L57" s="77">
        <v>57</v>
      </c>
      <c r="M57" s="77"/>
      <c r="N57" s="72"/>
      <c r="O57" s="79" t="s">
        <v>269</v>
      </c>
      <c r="P57" s="81">
        <v>43656.18472222222</v>
      </c>
      <c r="Q57" s="79" t="s">
        <v>292</v>
      </c>
      <c r="R57" s="79"/>
      <c r="S57" s="79"/>
      <c r="T57" s="79"/>
      <c r="U57" s="79"/>
      <c r="V57" s="82" t="s">
        <v>371</v>
      </c>
      <c r="W57" s="81">
        <v>43656.18472222222</v>
      </c>
      <c r="X57" s="82" t="s">
        <v>410</v>
      </c>
      <c r="Y57" s="79"/>
      <c r="Z57" s="79"/>
      <c r="AA57" s="85" t="s">
        <v>465</v>
      </c>
      <c r="AB57" s="79"/>
      <c r="AC57" s="79" t="b">
        <v>0</v>
      </c>
      <c r="AD57" s="79">
        <v>0</v>
      </c>
      <c r="AE57" s="85" t="s">
        <v>509</v>
      </c>
      <c r="AF57" s="79" t="b">
        <v>0</v>
      </c>
      <c r="AG57" s="79" t="s">
        <v>532</v>
      </c>
      <c r="AH57" s="79"/>
      <c r="AI57" s="85" t="s">
        <v>509</v>
      </c>
      <c r="AJ57" s="79" t="b">
        <v>0</v>
      </c>
      <c r="AK57" s="79">
        <v>1</v>
      </c>
      <c r="AL57" s="85" t="s">
        <v>464</v>
      </c>
      <c r="AM57" s="79" t="s">
        <v>537</v>
      </c>
      <c r="AN57" s="79" t="b">
        <v>0</v>
      </c>
      <c r="AO57" s="85" t="s">
        <v>464</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c r="BE57" s="49"/>
      <c r="BF57" s="48"/>
      <c r="BG57" s="49"/>
      <c r="BH57" s="48"/>
      <c r="BI57" s="49"/>
      <c r="BJ57" s="48"/>
      <c r="BK57" s="49"/>
      <c r="BL57" s="48"/>
    </row>
    <row r="58" spans="1:64" ht="15">
      <c r="A58" s="64" t="s">
        <v>228</v>
      </c>
      <c r="B58" s="64" t="s">
        <v>240</v>
      </c>
      <c r="C58" s="65" t="s">
        <v>1455</v>
      </c>
      <c r="D58" s="66">
        <v>3</v>
      </c>
      <c r="E58" s="67" t="s">
        <v>132</v>
      </c>
      <c r="F58" s="68">
        <v>32</v>
      </c>
      <c r="G58" s="65"/>
      <c r="H58" s="69"/>
      <c r="I58" s="70"/>
      <c r="J58" s="70"/>
      <c r="K58" s="34" t="s">
        <v>65</v>
      </c>
      <c r="L58" s="77">
        <v>58</v>
      </c>
      <c r="M58" s="77"/>
      <c r="N58" s="72"/>
      <c r="O58" s="79" t="s">
        <v>269</v>
      </c>
      <c r="P58" s="81">
        <v>43656.17209490741</v>
      </c>
      <c r="Q58" s="79" t="s">
        <v>291</v>
      </c>
      <c r="R58" s="79"/>
      <c r="S58" s="79"/>
      <c r="T58" s="79"/>
      <c r="U58" s="82" t="s">
        <v>351</v>
      </c>
      <c r="V58" s="82" t="s">
        <v>351</v>
      </c>
      <c r="W58" s="81">
        <v>43656.17209490741</v>
      </c>
      <c r="X58" s="82" t="s">
        <v>409</v>
      </c>
      <c r="Y58" s="79"/>
      <c r="Z58" s="79"/>
      <c r="AA58" s="85" t="s">
        <v>464</v>
      </c>
      <c r="AB58" s="79"/>
      <c r="AC58" s="79" t="b">
        <v>0</v>
      </c>
      <c r="AD58" s="79">
        <v>3</v>
      </c>
      <c r="AE58" s="85" t="s">
        <v>509</v>
      </c>
      <c r="AF58" s="79" t="b">
        <v>0</v>
      </c>
      <c r="AG58" s="79" t="s">
        <v>532</v>
      </c>
      <c r="AH58" s="79"/>
      <c r="AI58" s="85" t="s">
        <v>509</v>
      </c>
      <c r="AJ58" s="79" t="b">
        <v>0</v>
      </c>
      <c r="AK58" s="79">
        <v>1</v>
      </c>
      <c r="AL58" s="85" t="s">
        <v>509</v>
      </c>
      <c r="AM58" s="79" t="s">
        <v>537</v>
      </c>
      <c r="AN58" s="79" t="b">
        <v>0</v>
      </c>
      <c r="AO58" s="85" t="s">
        <v>464</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1</v>
      </c>
      <c r="BD58" s="48"/>
      <c r="BE58" s="49"/>
      <c r="BF58" s="48"/>
      <c r="BG58" s="49"/>
      <c r="BH58" s="48"/>
      <c r="BI58" s="49"/>
      <c r="BJ58" s="48"/>
      <c r="BK58" s="49"/>
      <c r="BL58" s="48"/>
    </row>
    <row r="59" spans="1:64" ht="15">
      <c r="A59" s="64" t="s">
        <v>229</v>
      </c>
      <c r="B59" s="64" t="s">
        <v>228</v>
      </c>
      <c r="C59" s="65" t="s">
        <v>1455</v>
      </c>
      <c r="D59" s="66">
        <v>3</v>
      </c>
      <c r="E59" s="67" t="s">
        <v>132</v>
      </c>
      <c r="F59" s="68">
        <v>32</v>
      </c>
      <c r="G59" s="65"/>
      <c r="H59" s="69"/>
      <c r="I59" s="70"/>
      <c r="J59" s="70"/>
      <c r="K59" s="34" t="s">
        <v>65</v>
      </c>
      <c r="L59" s="77">
        <v>59</v>
      </c>
      <c r="M59" s="77"/>
      <c r="N59" s="72"/>
      <c r="O59" s="79" t="s">
        <v>269</v>
      </c>
      <c r="P59" s="81">
        <v>43656.18472222222</v>
      </c>
      <c r="Q59" s="79" t="s">
        <v>292</v>
      </c>
      <c r="R59" s="79"/>
      <c r="S59" s="79"/>
      <c r="T59" s="79"/>
      <c r="U59" s="79"/>
      <c r="V59" s="82" t="s">
        <v>371</v>
      </c>
      <c r="W59" s="81">
        <v>43656.18472222222</v>
      </c>
      <c r="X59" s="82" t="s">
        <v>410</v>
      </c>
      <c r="Y59" s="79"/>
      <c r="Z59" s="79"/>
      <c r="AA59" s="85" t="s">
        <v>465</v>
      </c>
      <c r="AB59" s="79"/>
      <c r="AC59" s="79" t="b">
        <v>0</v>
      </c>
      <c r="AD59" s="79">
        <v>0</v>
      </c>
      <c r="AE59" s="85" t="s">
        <v>509</v>
      </c>
      <c r="AF59" s="79" t="b">
        <v>0</v>
      </c>
      <c r="AG59" s="79" t="s">
        <v>532</v>
      </c>
      <c r="AH59" s="79"/>
      <c r="AI59" s="85" t="s">
        <v>509</v>
      </c>
      <c r="AJ59" s="79" t="b">
        <v>0</v>
      </c>
      <c r="AK59" s="79">
        <v>1</v>
      </c>
      <c r="AL59" s="85" t="s">
        <v>464</v>
      </c>
      <c r="AM59" s="79" t="s">
        <v>537</v>
      </c>
      <c r="AN59" s="79" t="b">
        <v>0</v>
      </c>
      <c r="AO59" s="85" t="s">
        <v>464</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229</v>
      </c>
      <c r="B60" s="64" t="s">
        <v>240</v>
      </c>
      <c r="C60" s="65" t="s">
        <v>1455</v>
      </c>
      <c r="D60" s="66">
        <v>3</v>
      </c>
      <c r="E60" s="67" t="s">
        <v>132</v>
      </c>
      <c r="F60" s="68">
        <v>32</v>
      </c>
      <c r="G60" s="65"/>
      <c r="H60" s="69"/>
      <c r="I60" s="70"/>
      <c r="J60" s="70"/>
      <c r="K60" s="34" t="s">
        <v>65</v>
      </c>
      <c r="L60" s="77">
        <v>60</v>
      </c>
      <c r="M60" s="77"/>
      <c r="N60" s="72"/>
      <c r="O60" s="79" t="s">
        <v>269</v>
      </c>
      <c r="P60" s="81">
        <v>43656.18472222222</v>
      </c>
      <c r="Q60" s="79" t="s">
        <v>292</v>
      </c>
      <c r="R60" s="79"/>
      <c r="S60" s="79"/>
      <c r="T60" s="79"/>
      <c r="U60" s="79"/>
      <c r="V60" s="82" t="s">
        <v>371</v>
      </c>
      <c r="W60" s="81">
        <v>43656.18472222222</v>
      </c>
      <c r="X60" s="82" t="s">
        <v>410</v>
      </c>
      <c r="Y60" s="79"/>
      <c r="Z60" s="79"/>
      <c r="AA60" s="85" t="s">
        <v>465</v>
      </c>
      <c r="AB60" s="79"/>
      <c r="AC60" s="79" t="b">
        <v>0</v>
      </c>
      <c r="AD60" s="79">
        <v>0</v>
      </c>
      <c r="AE60" s="85" t="s">
        <v>509</v>
      </c>
      <c r="AF60" s="79" t="b">
        <v>0</v>
      </c>
      <c r="AG60" s="79" t="s">
        <v>532</v>
      </c>
      <c r="AH60" s="79"/>
      <c r="AI60" s="85" t="s">
        <v>509</v>
      </c>
      <c r="AJ60" s="79" t="b">
        <v>0</v>
      </c>
      <c r="AK60" s="79">
        <v>1</v>
      </c>
      <c r="AL60" s="85" t="s">
        <v>464</v>
      </c>
      <c r="AM60" s="79" t="s">
        <v>537</v>
      </c>
      <c r="AN60" s="79" t="b">
        <v>0</v>
      </c>
      <c r="AO60" s="85" t="s">
        <v>464</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1</v>
      </c>
      <c r="BD60" s="48">
        <v>1</v>
      </c>
      <c r="BE60" s="49">
        <v>4.166666666666667</v>
      </c>
      <c r="BF60" s="48">
        <v>0</v>
      </c>
      <c r="BG60" s="49">
        <v>0</v>
      </c>
      <c r="BH60" s="48">
        <v>0</v>
      </c>
      <c r="BI60" s="49">
        <v>0</v>
      </c>
      <c r="BJ60" s="48">
        <v>23</v>
      </c>
      <c r="BK60" s="49">
        <v>95.83333333333333</v>
      </c>
      <c r="BL60" s="48">
        <v>24</v>
      </c>
    </row>
    <row r="61" spans="1:64" ht="15">
      <c r="A61" s="64" t="s">
        <v>230</v>
      </c>
      <c r="B61" s="64" t="s">
        <v>240</v>
      </c>
      <c r="C61" s="65" t="s">
        <v>1455</v>
      </c>
      <c r="D61" s="66">
        <v>3</v>
      </c>
      <c r="E61" s="67" t="s">
        <v>132</v>
      </c>
      <c r="F61" s="68">
        <v>32</v>
      </c>
      <c r="G61" s="65"/>
      <c r="H61" s="69"/>
      <c r="I61" s="70"/>
      <c r="J61" s="70"/>
      <c r="K61" s="34" t="s">
        <v>65</v>
      </c>
      <c r="L61" s="77">
        <v>61</v>
      </c>
      <c r="M61" s="77"/>
      <c r="N61" s="72"/>
      <c r="O61" s="79" t="s">
        <v>269</v>
      </c>
      <c r="P61" s="81">
        <v>43655.065034722225</v>
      </c>
      <c r="Q61" s="79" t="s">
        <v>293</v>
      </c>
      <c r="R61" s="79"/>
      <c r="S61" s="79"/>
      <c r="T61" s="79" t="s">
        <v>340</v>
      </c>
      <c r="U61" s="82" t="s">
        <v>352</v>
      </c>
      <c r="V61" s="82" t="s">
        <v>352</v>
      </c>
      <c r="W61" s="81">
        <v>43655.065034722225</v>
      </c>
      <c r="X61" s="82" t="s">
        <v>411</v>
      </c>
      <c r="Y61" s="79"/>
      <c r="Z61" s="79"/>
      <c r="AA61" s="85" t="s">
        <v>466</v>
      </c>
      <c r="AB61" s="79"/>
      <c r="AC61" s="79" t="b">
        <v>0</v>
      </c>
      <c r="AD61" s="79">
        <v>3</v>
      </c>
      <c r="AE61" s="85" t="s">
        <v>509</v>
      </c>
      <c r="AF61" s="79" t="b">
        <v>0</v>
      </c>
      <c r="AG61" s="79" t="s">
        <v>532</v>
      </c>
      <c r="AH61" s="79"/>
      <c r="AI61" s="85" t="s">
        <v>509</v>
      </c>
      <c r="AJ61" s="79" t="b">
        <v>0</v>
      </c>
      <c r="AK61" s="79">
        <v>1</v>
      </c>
      <c r="AL61" s="85" t="s">
        <v>509</v>
      </c>
      <c r="AM61" s="79" t="s">
        <v>537</v>
      </c>
      <c r="AN61" s="79" t="b">
        <v>0</v>
      </c>
      <c r="AO61" s="85" t="s">
        <v>466</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5</v>
      </c>
      <c r="BE61" s="49">
        <v>9.25925925925926</v>
      </c>
      <c r="BF61" s="48">
        <v>0</v>
      </c>
      <c r="BG61" s="49">
        <v>0</v>
      </c>
      <c r="BH61" s="48">
        <v>0</v>
      </c>
      <c r="BI61" s="49">
        <v>0</v>
      </c>
      <c r="BJ61" s="48">
        <v>49</v>
      </c>
      <c r="BK61" s="49">
        <v>90.74074074074075</v>
      </c>
      <c r="BL61" s="48">
        <v>54</v>
      </c>
    </row>
    <row r="62" spans="1:64" ht="15">
      <c r="A62" s="64" t="s">
        <v>231</v>
      </c>
      <c r="B62" s="64" t="s">
        <v>230</v>
      </c>
      <c r="C62" s="65" t="s">
        <v>1455</v>
      </c>
      <c r="D62" s="66">
        <v>3</v>
      </c>
      <c r="E62" s="67" t="s">
        <v>132</v>
      </c>
      <c r="F62" s="68">
        <v>32</v>
      </c>
      <c r="G62" s="65"/>
      <c r="H62" s="69"/>
      <c r="I62" s="70"/>
      <c r="J62" s="70"/>
      <c r="K62" s="34" t="s">
        <v>65</v>
      </c>
      <c r="L62" s="77">
        <v>62</v>
      </c>
      <c r="M62" s="77"/>
      <c r="N62" s="72"/>
      <c r="O62" s="79" t="s">
        <v>269</v>
      </c>
      <c r="P62" s="81">
        <v>43656.35835648148</v>
      </c>
      <c r="Q62" s="79" t="s">
        <v>294</v>
      </c>
      <c r="R62" s="79"/>
      <c r="S62" s="79"/>
      <c r="T62" s="79"/>
      <c r="U62" s="79"/>
      <c r="V62" s="82" t="s">
        <v>372</v>
      </c>
      <c r="W62" s="81">
        <v>43656.35835648148</v>
      </c>
      <c r="X62" s="82" t="s">
        <v>412</v>
      </c>
      <c r="Y62" s="79"/>
      <c r="Z62" s="79"/>
      <c r="AA62" s="85" t="s">
        <v>467</v>
      </c>
      <c r="AB62" s="79"/>
      <c r="AC62" s="79" t="b">
        <v>0</v>
      </c>
      <c r="AD62" s="79">
        <v>0</v>
      </c>
      <c r="AE62" s="85" t="s">
        <v>509</v>
      </c>
      <c r="AF62" s="79" t="b">
        <v>0</v>
      </c>
      <c r="AG62" s="79" t="s">
        <v>532</v>
      </c>
      <c r="AH62" s="79"/>
      <c r="AI62" s="85" t="s">
        <v>509</v>
      </c>
      <c r="AJ62" s="79" t="b">
        <v>0</v>
      </c>
      <c r="AK62" s="79">
        <v>1</v>
      </c>
      <c r="AL62" s="85" t="s">
        <v>466</v>
      </c>
      <c r="AM62" s="79" t="s">
        <v>537</v>
      </c>
      <c r="AN62" s="79" t="b">
        <v>0</v>
      </c>
      <c r="AO62" s="85" t="s">
        <v>466</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231</v>
      </c>
      <c r="B63" s="64" t="s">
        <v>240</v>
      </c>
      <c r="C63" s="65" t="s">
        <v>1455</v>
      </c>
      <c r="D63" s="66">
        <v>3</v>
      </c>
      <c r="E63" s="67" t="s">
        <v>132</v>
      </c>
      <c r="F63" s="68">
        <v>32</v>
      </c>
      <c r="G63" s="65"/>
      <c r="H63" s="69"/>
      <c r="I63" s="70"/>
      <c r="J63" s="70"/>
      <c r="K63" s="34" t="s">
        <v>65</v>
      </c>
      <c r="L63" s="77">
        <v>63</v>
      </c>
      <c r="M63" s="77"/>
      <c r="N63" s="72"/>
      <c r="O63" s="79" t="s">
        <v>269</v>
      </c>
      <c r="P63" s="81">
        <v>43656.35835648148</v>
      </c>
      <c r="Q63" s="79" t="s">
        <v>294</v>
      </c>
      <c r="R63" s="79"/>
      <c r="S63" s="79"/>
      <c r="T63" s="79"/>
      <c r="U63" s="79"/>
      <c r="V63" s="82" t="s">
        <v>372</v>
      </c>
      <c r="W63" s="81">
        <v>43656.35835648148</v>
      </c>
      <c r="X63" s="82" t="s">
        <v>412</v>
      </c>
      <c r="Y63" s="79"/>
      <c r="Z63" s="79"/>
      <c r="AA63" s="85" t="s">
        <v>467</v>
      </c>
      <c r="AB63" s="79"/>
      <c r="AC63" s="79" t="b">
        <v>0</v>
      </c>
      <c r="AD63" s="79">
        <v>0</v>
      </c>
      <c r="AE63" s="85" t="s">
        <v>509</v>
      </c>
      <c r="AF63" s="79" t="b">
        <v>0</v>
      </c>
      <c r="AG63" s="79" t="s">
        <v>532</v>
      </c>
      <c r="AH63" s="79"/>
      <c r="AI63" s="85" t="s">
        <v>509</v>
      </c>
      <c r="AJ63" s="79" t="b">
        <v>0</v>
      </c>
      <c r="AK63" s="79">
        <v>1</v>
      </c>
      <c r="AL63" s="85" t="s">
        <v>466</v>
      </c>
      <c r="AM63" s="79" t="s">
        <v>537</v>
      </c>
      <c r="AN63" s="79" t="b">
        <v>0</v>
      </c>
      <c r="AO63" s="85" t="s">
        <v>466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3</v>
      </c>
      <c r="BE63" s="49">
        <v>10.344827586206897</v>
      </c>
      <c r="BF63" s="48">
        <v>0</v>
      </c>
      <c r="BG63" s="49">
        <v>0</v>
      </c>
      <c r="BH63" s="48">
        <v>0</v>
      </c>
      <c r="BI63" s="49">
        <v>0</v>
      </c>
      <c r="BJ63" s="48">
        <v>26</v>
      </c>
      <c r="BK63" s="49">
        <v>89.65517241379311</v>
      </c>
      <c r="BL63" s="48">
        <v>29</v>
      </c>
    </row>
    <row r="64" spans="1:64" ht="15">
      <c r="A64" s="64" t="s">
        <v>232</v>
      </c>
      <c r="B64" s="64" t="s">
        <v>240</v>
      </c>
      <c r="C64" s="65" t="s">
        <v>1455</v>
      </c>
      <c r="D64" s="66">
        <v>3</v>
      </c>
      <c r="E64" s="67" t="s">
        <v>132</v>
      </c>
      <c r="F64" s="68">
        <v>32</v>
      </c>
      <c r="G64" s="65"/>
      <c r="H64" s="69"/>
      <c r="I64" s="70"/>
      <c r="J64" s="70"/>
      <c r="K64" s="34" t="s">
        <v>65</v>
      </c>
      <c r="L64" s="77">
        <v>64</v>
      </c>
      <c r="M64" s="77"/>
      <c r="N64" s="72"/>
      <c r="O64" s="79" t="s">
        <v>269</v>
      </c>
      <c r="P64" s="81">
        <v>43655.89952546296</v>
      </c>
      <c r="Q64" s="79" t="s">
        <v>295</v>
      </c>
      <c r="R64" s="79"/>
      <c r="S64" s="79"/>
      <c r="T64" s="79"/>
      <c r="U64" s="82" t="s">
        <v>353</v>
      </c>
      <c r="V64" s="82" t="s">
        <v>353</v>
      </c>
      <c r="W64" s="81">
        <v>43655.89952546296</v>
      </c>
      <c r="X64" s="82" t="s">
        <v>413</v>
      </c>
      <c r="Y64" s="79"/>
      <c r="Z64" s="79"/>
      <c r="AA64" s="85" t="s">
        <v>468</v>
      </c>
      <c r="AB64" s="79"/>
      <c r="AC64" s="79" t="b">
        <v>0</v>
      </c>
      <c r="AD64" s="79">
        <v>3</v>
      </c>
      <c r="AE64" s="85" t="s">
        <v>509</v>
      </c>
      <c r="AF64" s="79" t="b">
        <v>0</v>
      </c>
      <c r="AG64" s="79" t="s">
        <v>532</v>
      </c>
      <c r="AH64" s="79"/>
      <c r="AI64" s="85" t="s">
        <v>509</v>
      </c>
      <c r="AJ64" s="79" t="b">
        <v>0</v>
      </c>
      <c r="AK64" s="79">
        <v>1</v>
      </c>
      <c r="AL64" s="85" t="s">
        <v>509</v>
      </c>
      <c r="AM64" s="79" t="s">
        <v>537</v>
      </c>
      <c r="AN64" s="79" t="b">
        <v>0</v>
      </c>
      <c r="AO64" s="85" t="s">
        <v>468</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11</v>
      </c>
      <c r="BK64" s="49">
        <v>100</v>
      </c>
      <c r="BL64" s="48">
        <v>11</v>
      </c>
    </row>
    <row r="65" spans="1:64" ht="15">
      <c r="A65" s="64" t="s">
        <v>233</v>
      </c>
      <c r="B65" s="64" t="s">
        <v>232</v>
      </c>
      <c r="C65" s="65" t="s">
        <v>1455</v>
      </c>
      <c r="D65" s="66">
        <v>3</v>
      </c>
      <c r="E65" s="67" t="s">
        <v>132</v>
      </c>
      <c r="F65" s="68">
        <v>32</v>
      </c>
      <c r="G65" s="65"/>
      <c r="H65" s="69"/>
      <c r="I65" s="70"/>
      <c r="J65" s="70"/>
      <c r="K65" s="34" t="s">
        <v>65</v>
      </c>
      <c r="L65" s="77">
        <v>65</v>
      </c>
      <c r="M65" s="77"/>
      <c r="N65" s="72"/>
      <c r="O65" s="79" t="s">
        <v>269</v>
      </c>
      <c r="P65" s="81">
        <v>43656.47572916667</v>
      </c>
      <c r="Q65" s="79" t="s">
        <v>296</v>
      </c>
      <c r="R65" s="79"/>
      <c r="S65" s="79"/>
      <c r="T65" s="79"/>
      <c r="U65" s="82" t="s">
        <v>353</v>
      </c>
      <c r="V65" s="82" t="s">
        <v>353</v>
      </c>
      <c r="W65" s="81">
        <v>43656.47572916667</v>
      </c>
      <c r="X65" s="82" t="s">
        <v>414</v>
      </c>
      <c r="Y65" s="79"/>
      <c r="Z65" s="79"/>
      <c r="AA65" s="85" t="s">
        <v>469</v>
      </c>
      <c r="AB65" s="79"/>
      <c r="AC65" s="79" t="b">
        <v>0</v>
      </c>
      <c r="AD65" s="79">
        <v>0</v>
      </c>
      <c r="AE65" s="85" t="s">
        <v>509</v>
      </c>
      <c r="AF65" s="79" t="b">
        <v>0</v>
      </c>
      <c r="AG65" s="79" t="s">
        <v>532</v>
      </c>
      <c r="AH65" s="79"/>
      <c r="AI65" s="85" t="s">
        <v>509</v>
      </c>
      <c r="AJ65" s="79" t="b">
        <v>0</v>
      </c>
      <c r="AK65" s="79">
        <v>1</v>
      </c>
      <c r="AL65" s="85" t="s">
        <v>468</v>
      </c>
      <c r="AM65" s="79" t="s">
        <v>536</v>
      </c>
      <c r="AN65" s="79" t="b">
        <v>0</v>
      </c>
      <c r="AO65" s="85" t="s">
        <v>468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233</v>
      </c>
      <c r="B66" s="64" t="s">
        <v>240</v>
      </c>
      <c r="C66" s="65" t="s">
        <v>1455</v>
      </c>
      <c r="D66" s="66">
        <v>3</v>
      </c>
      <c r="E66" s="67" t="s">
        <v>132</v>
      </c>
      <c r="F66" s="68">
        <v>32</v>
      </c>
      <c r="G66" s="65"/>
      <c r="H66" s="69"/>
      <c r="I66" s="70"/>
      <c r="J66" s="70"/>
      <c r="K66" s="34" t="s">
        <v>65</v>
      </c>
      <c r="L66" s="77">
        <v>66</v>
      </c>
      <c r="M66" s="77"/>
      <c r="N66" s="72"/>
      <c r="O66" s="79" t="s">
        <v>269</v>
      </c>
      <c r="P66" s="81">
        <v>43656.47572916667</v>
      </c>
      <c r="Q66" s="79" t="s">
        <v>296</v>
      </c>
      <c r="R66" s="79"/>
      <c r="S66" s="79"/>
      <c r="T66" s="79"/>
      <c r="U66" s="82" t="s">
        <v>353</v>
      </c>
      <c r="V66" s="82" t="s">
        <v>353</v>
      </c>
      <c r="W66" s="81">
        <v>43656.47572916667</v>
      </c>
      <c r="X66" s="82" t="s">
        <v>414</v>
      </c>
      <c r="Y66" s="79"/>
      <c r="Z66" s="79"/>
      <c r="AA66" s="85" t="s">
        <v>469</v>
      </c>
      <c r="AB66" s="79"/>
      <c r="AC66" s="79" t="b">
        <v>0</v>
      </c>
      <c r="AD66" s="79">
        <v>0</v>
      </c>
      <c r="AE66" s="85" t="s">
        <v>509</v>
      </c>
      <c r="AF66" s="79" t="b">
        <v>0</v>
      </c>
      <c r="AG66" s="79" t="s">
        <v>532</v>
      </c>
      <c r="AH66" s="79"/>
      <c r="AI66" s="85" t="s">
        <v>509</v>
      </c>
      <c r="AJ66" s="79" t="b">
        <v>0</v>
      </c>
      <c r="AK66" s="79">
        <v>1</v>
      </c>
      <c r="AL66" s="85" t="s">
        <v>468</v>
      </c>
      <c r="AM66" s="79" t="s">
        <v>536</v>
      </c>
      <c r="AN66" s="79" t="b">
        <v>0</v>
      </c>
      <c r="AO66" s="85" t="s">
        <v>468</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13</v>
      </c>
      <c r="BK66" s="49">
        <v>100</v>
      </c>
      <c r="BL66" s="48">
        <v>13</v>
      </c>
    </row>
    <row r="67" spans="1:64" ht="15">
      <c r="A67" s="64" t="s">
        <v>234</v>
      </c>
      <c r="B67" s="64" t="s">
        <v>240</v>
      </c>
      <c r="C67" s="65" t="s">
        <v>1455</v>
      </c>
      <c r="D67" s="66">
        <v>3</v>
      </c>
      <c r="E67" s="67" t="s">
        <v>132</v>
      </c>
      <c r="F67" s="68">
        <v>32</v>
      </c>
      <c r="G67" s="65"/>
      <c r="H67" s="69"/>
      <c r="I67" s="70"/>
      <c r="J67" s="70"/>
      <c r="K67" s="34" t="s">
        <v>65</v>
      </c>
      <c r="L67" s="77">
        <v>67</v>
      </c>
      <c r="M67" s="77"/>
      <c r="N67" s="72"/>
      <c r="O67" s="79" t="s">
        <v>269</v>
      </c>
      <c r="P67" s="81">
        <v>43656.484456018516</v>
      </c>
      <c r="Q67" s="79" t="s">
        <v>297</v>
      </c>
      <c r="R67" s="79"/>
      <c r="S67" s="79"/>
      <c r="T67" s="79"/>
      <c r="U67" s="79"/>
      <c r="V67" s="82" t="s">
        <v>373</v>
      </c>
      <c r="W67" s="81">
        <v>43656.484456018516</v>
      </c>
      <c r="X67" s="82" t="s">
        <v>415</v>
      </c>
      <c r="Y67" s="79"/>
      <c r="Z67" s="79"/>
      <c r="AA67" s="85" t="s">
        <v>470</v>
      </c>
      <c r="AB67" s="85" t="s">
        <v>503</v>
      </c>
      <c r="AC67" s="79" t="b">
        <v>0</v>
      </c>
      <c r="AD67" s="79">
        <v>1</v>
      </c>
      <c r="AE67" s="85" t="s">
        <v>519</v>
      </c>
      <c r="AF67" s="79" t="b">
        <v>0</v>
      </c>
      <c r="AG67" s="79" t="s">
        <v>532</v>
      </c>
      <c r="AH67" s="79"/>
      <c r="AI67" s="85" t="s">
        <v>509</v>
      </c>
      <c r="AJ67" s="79" t="b">
        <v>0</v>
      </c>
      <c r="AK67" s="79">
        <v>0</v>
      </c>
      <c r="AL67" s="85" t="s">
        <v>509</v>
      </c>
      <c r="AM67" s="79" t="s">
        <v>537</v>
      </c>
      <c r="AN67" s="79" t="b">
        <v>0</v>
      </c>
      <c r="AO67" s="85" t="s">
        <v>503</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c r="BE67" s="49"/>
      <c r="BF67" s="48"/>
      <c r="BG67" s="49"/>
      <c r="BH67" s="48"/>
      <c r="BI67" s="49"/>
      <c r="BJ67" s="48"/>
      <c r="BK67" s="49"/>
      <c r="BL67" s="48"/>
    </row>
    <row r="68" spans="1:64" ht="15">
      <c r="A68" s="64" t="s">
        <v>234</v>
      </c>
      <c r="B68" s="64" t="s">
        <v>262</v>
      </c>
      <c r="C68" s="65" t="s">
        <v>1455</v>
      </c>
      <c r="D68" s="66">
        <v>3</v>
      </c>
      <c r="E68" s="67" t="s">
        <v>132</v>
      </c>
      <c r="F68" s="68">
        <v>32</v>
      </c>
      <c r="G68" s="65"/>
      <c r="H68" s="69"/>
      <c r="I68" s="70"/>
      <c r="J68" s="70"/>
      <c r="K68" s="34" t="s">
        <v>65</v>
      </c>
      <c r="L68" s="77">
        <v>68</v>
      </c>
      <c r="M68" s="77"/>
      <c r="N68" s="72"/>
      <c r="O68" s="79" t="s">
        <v>270</v>
      </c>
      <c r="P68" s="81">
        <v>43656.484456018516</v>
      </c>
      <c r="Q68" s="79" t="s">
        <v>297</v>
      </c>
      <c r="R68" s="79"/>
      <c r="S68" s="79"/>
      <c r="T68" s="79"/>
      <c r="U68" s="79"/>
      <c r="V68" s="82" t="s">
        <v>373</v>
      </c>
      <c r="W68" s="81">
        <v>43656.484456018516</v>
      </c>
      <c r="X68" s="82" t="s">
        <v>415</v>
      </c>
      <c r="Y68" s="79"/>
      <c r="Z68" s="79"/>
      <c r="AA68" s="85" t="s">
        <v>470</v>
      </c>
      <c r="AB68" s="85" t="s">
        <v>503</v>
      </c>
      <c r="AC68" s="79" t="b">
        <v>0</v>
      </c>
      <c r="AD68" s="79">
        <v>1</v>
      </c>
      <c r="AE68" s="85" t="s">
        <v>519</v>
      </c>
      <c r="AF68" s="79" t="b">
        <v>0</v>
      </c>
      <c r="AG68" s="79" t="s">
        <v>532</v>
      </c>
      <c r="AH68" s="79"/>
      <c r="AI68" s="85" t="s">
        <v>509</v>
      </c>
      <c r="AJ68" s="79" t="b">
        <v>0</v>
      </c>
      <c r="AK68" s="79">
        <v>0</v>
      </c>
      <c r="AL68" s="85" t="s">
        <v>509</v>
      </c>
      <c r="AM68" s="79" t="s">
        <v>537</v>
      </c>
      <c r="AN68" s="79" t="b">
        <v>0</v>
      </c>
      <c r="AO68" s="85" t="s">
        <v>503</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3</v>
      </c>
      <c r="BK68" s="49">
        <v>100</v>
      </c>
      <c r="BL68" s="48">
        <v>3</v>
      </c>
    </row>
    <row r="69" spans="1:64" ht="15">
      <c r="A69" s="64" t="s">
        <v>235</v>
      </c>
      <c r="B69" s="64" t="s">
        <v>236</v>
      </c>
      <c r="C69" s="65" t="s">
        <v>1455</v>
      </c>
      <c r="D69" s="66">
        <v>3</v>
      </c>
      <c r="E69" s="67" t="s">
        <v>132</v>
      </c>
      <c r="F69" s="68">
        <v>32</v>
      </c>
      <c r="G69" s="65"/>
      <c r="H69" s="69"/>
      <c r="I69" s="70"/>
      <c r="J69" s="70"/>
      <c r="K69" s="34" t="s">
        <v>65</v>
      </c>
      <c r="L69" s="77">
        <v>69</v>
      </c>
      <c r="M69" s="77"/>
      <c r="N69" s="72"/>
      <c r="O69" s="79" t="s">
        <v>269</v>
      </c>
      <c r="P69" s="81">
        <v>43656.869942129626</v>
      </c>
      <c r="Q69" s="79" t="s">
        <v>298</v>
      </c>
      <c r="R69" s="79"/>
      <c r="S69" s="79"/>
      <c r="T69" s="79"/>
      <c r="U69" s="79"/>
      <c r="V69" s="82" t="s">
        <v>374</v>
      </c>
      <c r="W69" s="81">
        <v>43656.869942129626</v>
      </c>
      <c r="X69" s="82" t="s">
        <v>416</v>
      </c>
      <c r="Y69" s="79"/>
      <c r="Z69" s="79"/>
      <c r="AA69" s="85" t="s">
        <v>471</v>
      </c>
      <c r="AB69" s="79"/>
      <c r="AC69" s="79" t="b">
        <v>0</v>
      </c>
      <c r="AD69" s="79">
        <v>0</v>
      </c>
      <c r="AE69" s="85" t="s">
        <v>509</v>
      </c>
      <c r="AF69" s="79" t="b">
        <v>1</v>
      </c>
      <c r="AG69" s="79" t="s">
        <v>532</v>
      </c>
      <c r="AH69" s="79"/>
      <c r="AI69" s="85" t="s">
        <v>535</v>
      </c>
      <c r="AJ69" s="79" t="b">
        <v>0</v>
      </c>
      <c r="AK69" s="79">
        <v>3</v>
      </c>
      <c r="AL69" s="85" t="s">
        <v>472</v>
      </c>
      <c r="AM69" s="79" t="s">
        <v>537</v>
      </c>
      <c r="AN69" s="79" t="b">
        <v>0</v>
      </c>
      <c r="AO69" s="85" t="s">
        <v>472</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3</v>
      </c>
      <c r="BE69" s="49">
        <v>13.043478260869565</v>
      </c>
      <c r="BF69" s="48">
        <v>0</v>
      </c>
      <c r="BG69" s="49">
        <v>0</v>
      </c>
      <c r="BH69" s="48">
        <v>0</v>
      </c>
      <c r="BI69" s="49">
        <v>0</v>
      </c>
      <c r="BJ69" s="48">
        <v>20</v>
      </c>
      <c r="BK69" s="49">
        <v>86.95652173913044</v>
      </c>
      <c r="BL69" s="48">
        <v>23</v>
      </c>
    </row>
    <row r="70" spans="1:64" ht="15">
      <c r="A70" s="64" t="s">
        <v>236</v>
      </c>
      <c r="B70" s="64" t="s">
        <v>263</v>
      </c>
      <c r="C70" s="65" t="s">
        <v>1455</v>
      </c>
      <c r="D70" s="66">
        <v>3</v>
      </c>
      <c r="E70" s="67" t="s">
        <v>132</v>
      </c>
      <c r="F70" s="68">
        <v>32</v>
      </c>
      <c r="G70" s="65"/>
      <c r="H70" s="69"/>
      <c r="I70" s="70"/>
      <c r="J70" s="70"/>
      <c r="K70" s="34" t="s">
        <v>65</v>
      </c>
      <c r="L70" s="77">
        <v>70</v>
      </c>
      <c r="M70" s="77"/>
      <c r="N70" s="72"/>
      <c r="O70" s="79" t="s">
        <v>269</v>
      </c>
      <c r="P70" s="81">
        <v>43656.037627314814</v>
      </c>
      <c r="Q70" s="79" t="s">
        <v>299</v>
      </c>
      <c r="R70" s="82" t="s">
        <v>328</v>
      </c>
      <c r="S70" s="79" t="s">
        <v>333</v>
      </c>
      <c r="T70" s="79" t="s">
        <v>341</v>
      </c>
      <c r="U70" s="79"/>
      <c r="V70" s="82" t="s">
        <v>375</v>
      </c>
      <c r="W70" s="81">
        <v>43656.037627314814</v>
      </c>
      <c r="X70" s="82" t="s">
        <v>417</v>
      </c>
      <c r="Y70" s="79"/>
      <c r="Z70" s="79"/>
      <c r="AA70" s="85" t="s">
        <v>472</v>
      </c>
      <c r="AB70" s="79"/>
      <c r="AC70" s="79" t="b">
        <v>0</v>
      </c>
      <c r="AD70" s="79">
        <v>13</v>
      </c>
      <c r="AE70" s="85" t="s">
        <v>509</v>
      </c>
      <c r="AF70" s="79" t="b">
        <v>1</v>
      </c>
      <c r="AG70" s="79" t="s">
        <v>532</v>
      </c>
      <c r="AH70" s="79"/>
      <c r="AI70" s="85" t="s">
        <v>535</v>
      </c>
      <c r="AJ70" s="79" t="b">
        <v>0</v>
      </c>
      <c r="AK70" s="79">
        <v>3</v>
      </c>
      <c r="AL70" s="85" t="s">
        <v>509</v>
      </c>
      <c r="AM70" s="79" t="s">
        <v>537</v>
      </c>
      <c r="AN70" s="79" t="b">
        <v>0</v>
      </c>
      <c r="AO70" s="85" t="s">
        <v>472</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237</v>
      </c>
      <c r="B71" s="64" t="s">
        <v>263</v>
      </c>
      <c r="C71" s="65" t="s">
        <v>1455</v>
      </c>
      <c r="D71" s="66">
        <v>3</v>
      </c>
      <c r="E71" s="67" t="s">
        <v>132</v>
      </c>
      <c r="F71" s="68">
        <v>32</v>
      </c>
      <c r="G71" s="65"/>
      <c r="H71" s="69"/>
      <c r="I71" s="70"/>
      <c r="J71" s="70"/>
      <c r="K71" s="34" t="s">
        <v>65</v>
      </c>
      <c r="L71" s="77">
        <v>71</v>
      </c>
      <c r="M71" s="77"/>
      <c r="N71" s="72"/>
      <c r="O71" s="79" t="s">
        <v>269</v>
      </c>
      <c r="P71" s="81">
        <v>43656.94084490741</v>
      </c>
      <c r="Q71" s="79" t="s">
        <v>300</v>
      </c>
      <c r="R71" s="79"/>
      <c r="S71" s="79"/>
      <c r="T71" s="79"/>
      <c r="U71" s="79"/>
      <c r="V71" s="82" t="s">
        <v>376</v>
      </c>
      <c r="W71" s="81">
        <v>43656.94084490741</v>
      </c>
      <c r="X71" s="82" t="s">
        <v>418</v>
      </c>
      <c r="Y71" s="79"/>
      <c r="Z71" s="79"/>
      <c r="AA71" s="85" t="s">
        <v>473</v>
      </c>
      <c r="AB71" s="85" t="s">
        <v>472</v>
      </c>
      <c r="AC71" s="79" t="b">
        <v>0</v>
      </c>
      <c r="AD71" s="79">
        <v>2</v>
      </c>
      <c r="AE71" s="85" t="s">
        <v>520</v>
      </c>
      <c r="AF71" s="79" t="b">
        <v>0</v>
      </c>
      <c r="AG71" s="79" t="s">
        <v>532</v>
      </c>
      <c r="AH71" s="79"/>
      <c r="AI71" s="85" t="s">
        <v>509</v>
      </c>
      <c r="AJ71" s="79" t="b">
        <v>0</v>
      </c>
      <c r="AK71" s="79">
        <v>0</v>
      </c>
      <c r="AL71" s="85" t="s">
        <v>509</v>
      </c>
      <c r="AM71" s="79" t="s">
        <v>537</v>
      </c>
      <c r="AN71" s="79" t="b">
        <v>0</v>
      </c>
      <c r="AO71" s="85" t="s">
        <v>472</v>
      </c>
      <c r="AP71" s="79" t="s">
        <v>176</v>
      </c>
      <c r="AQ71" s="79">
        <v>0</v>
      </c>
      <c r="AR71" s="79">
        <v>0</v>
      </c>
      <c r="AS71" s="79" t="s">
        <v>543</v>
      </c>
      <c r="AT71" s="79" t="s">
        <v>547</v>
      </c>
      <c r="AU71" s="79" t="s">
        <v>550</v>
      </c>
      <c r="AV71" s="79" t="s">
        <v>547</v>
      </c>
      <c r="AW71" s="79" t="s">
        <v>556</v>
      </c>
      <c r="AX71" s="79" t="s">
        <v>547</v>
      </c>
      <c r="AY71" s="79" t="s">
        <v>563</v>
      </c>
      <c r="AZ71" s="82" t="s">
        <v>566</v>
      </c>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236</v>
      </c>
      <c r="B72" s="64" t="s">
        <v>237</v>
      </c>
      <c r="C72" s="65" t="s">
        <v>1455</v>
      </c>
      <c r="D72" s="66">
        <v>3</v>
      </c>
      <c r="E72" s="67" t="s">
        <v>132</v>
      </c>
      <c r="F72" s="68">
        <v>32</v>
      </c>
      <c r="G72" s="65"/>
      <c r="H72" s="69"/>
      <c r="I72" s="70"/>
      <c r="J72" s="70"/>
      <c r="K72" s="34" t="s">
        <v>66</v>
      </c>
      <c r="L72" s="77">
        <v>72</v>
      </c>
      <c r="M72" s="77"/>
      <c r="N72" s="72"/>
      <c r="O72" s="79" t="s">
        <v>269</v>
      </c>
      <c r="P72" s="81">
        <v>43656.037627314814</v>
      </c>
      <c r="Q72" s="79" t="s">
        <v>299</v>
      </c>
      <c r="R72" s="82" t="s">
        <v>328</v>
      </c>
      <c r="S72" s="79" t="s">
        <v>333</v>
      </c>
      <c r="T72" s="79" t="s">
        <v>341</v>
      </c>
      <c r="U72" s="79"/>
      <c r="V72" s="82" t="s">
        <v>375</v>
      </c>
      <c r="W72" s="81">
        <v>43656.037627314814</v>
      </c>
      <c r="X72" s="82" t="s">
        <v>417</v>
      </c>
      <c r="Y72" s="79"/>
      <c r="Z72" s="79"/>
      <c r="AA72" s="85" t="s">
        <v>472</v>
      </c>
      <c r="AB72" s="79"/>
      <c r="AC72" s="79" t="b">
        <v>0</v>
      </c>
      <c r="AD72" s="79">
        <v>13</v>
      </c>
      <c r="AE72" s="85" t="s">
        <v>509</v>
      </c>
      <c r="AF72" s="79" t="b">
        <v>1</v>
      </c>
      <c r="AG72" s="79" t="s">
        <v>532</v>
      </c>
      <c r="AH72" s="79"/>
      <c r="AI72" s="85" t="s">
        <v>535</v>
      </c>
      <c r="AJ72" s="79" t="b">
        <v>0</v>
      </c>
      <c r="AK72" s="79">
        <v>3</v>
      </c>
      <c r="AL72" s="85" t="s">
        <v>509</v>
      </c>
      <c r="AM72" s="79" t="s">
        <v>537</v>
      </c>
      <c r="AN72" s="79" t="b">
        <v>0</v>
      </c>
      <c r="AO72" s="85" t="s">
        <v>472</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4</v>
      </c>
      <c r="BE72" s="49">
        <v>11.428571428571429</v>
      </c>
      <c r="BF72" s="48">
        <v>0</v>
      </c>
      <c r="BG72" s="49">
        <v>0</v>
      </c>
      <c r="BH72" s="48">
        <v>0</v>
      </c>
      <c r="BI72" s="49">
        <v>0</v>
      </c>
      <c r="BJ72" s="48">
        <v>31</v>
      </c>
      <c r="BK72" s="49">
        <v>88.57142857142857</v>
      </c>
      <c r="BL72" s="48">
        <v>35</v>
      </c>
    </row>
    <row r="73" spans="1:64" ht="15">
      <c r="A73" s="64" t="s">
        <v>237</v>
      </c>
      <c r="B73" s="64" t="s">
        <v>236</v>
      </c>
      <c r="C73" s="65" t="s">
        <v>1455</v>
      </c>
      <c r="D73" s="66">
        <v>3</v>
      </c>
      <c r="E73" s="67" t="s">
        <v>132</v>
      </c>
      <c r="F73" s="68">
        <v>32</v>
      </c>
      <c r="G73" s="65"/>
      <c r="H73" s="69"/>
      <c r="I73" s="70"/>
      <c r="J73" s="70"/>
      <c r="K73" s="34" t="s">
        <v>66</v>
      </c>
      <c r="L73" s="77">
        <v>73</v>
      </c>
      <c r="M73" s="77"/>
      <c r="N73" s="72"/>
      <c r="O73" s="79" t="s">
        <v>269</v>
      </c>
      <c r="P73" s="81">
        <v>43656.38878472222</v>
      </c>
      <c r="Q73" s="79" t="s">
        <v>298</v>
      </c>
      <c r="R73" s="79"/>
      <c r="S73" s="79"/>
      <c r="T73" s="79"/>
      <c r="U73" s="79"/>
      <c r="V73" s="82" t="s">
        <v>376</v>
      </c>
      <c r="W73" s="81">
        <v>43656.38878472222</v>
      </c>
      <c r="X73" s="82" t="s">
        <v>419</v>
      </c>
      <c r="Y73" s="79"/>
      <c r="Z73" s="79"/>
      <c r="AA73" s="85" t="s">
        <v>474</v>
      </c>
      <c r="AB73" s="79"/>
      <c r="AC73" s="79" t="b">
        <v>0</v>
      </c>
      <c r="AD73" s="79">
        <v>0</v>
      </c>
      <c r="AE73" s="85" t="s">
        <v>509</v>
      </c>
      <c r="AF73" s="79" t="b">
        <v>1</v>
      </c>
      <c r="AG73" s="79" t="s">
        <v>532</v>
      </c>
      <c r="AH73" s="79"/>
      <c r="AI73" s="85" t="s">
        <v>535</v>
      </c>
      <c r="AJ73" s="79" t="b">
        <v>0</v>
      </c>
      <c r="AK73" s="79">
        <v>3</v>
      </c>
      <c r="AL73" s="85" t="s">
        <v>472</v>
      </c>
      <c r="AM73" s="79" t="s">
        <v>537</v>
      </c>
      <c r="AN73" s="79" t="b">
        <v>0</v>
      </c>
      <c r="AO73" s="85" t="s">
        <v>472</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3</v>
      </c>
      <c r="BE73" s="49">
        <v>13.043478260869565</v>
      </c>
      <c r="BF73" s="48">
        <v>0</v>
      </c>
      <c r="BG73" s="49">
        <v>0</v>
      </c>
      <c r="BH73" s="48">
        <v>0</v>
      </c>
      <c r="BI73" s="49">
        <v>0</v>
      </c>
      <c r="BJ73" s="48">
        <v>20</v>
      </c>
      <c r="BK73" s="49">
        <v>86.95652173913044</v>
      </c>
      <c r="BL73" s="48">
        <v>23</v>
      </c>
    </row>
    <row r="74" spans="1:64" ht="15">
      <c r="A74" s="64" t="s">
        <v>237</v>
      </c>
      <c r="B74" s="64" t="s">
        <v>240</v>
      </c>
      <c r="C74" s="65" t="s">
        <v>1455</v>
      </c>
      <c r="D74" s="66">
        <v>3</v>
      </c>
      <c r="E74" s="67" t="s">
        <v>132</v>
      </c>
      <c r="F74" s="68">
        <v>32</v>
      </c>
      <c r="G74" s="65"/>
      <c r="H74" s="69"/>
      <c r="I74" s="70"/>
      <c r="J74" s="70"/>
      <c r="K74" s="34" t="s">
        <v>65</v>
      </c>
      <c r="L74" s="77">
        <v>74</v>
      </c>
      <c r="M74" s="77"/>
      <c r="N74" s="72"/>
      <c r="O74" s="79" t="s">
        <v>269</v>
      </c>
      <c r="P74" s="81">
        <v>43656.94084490741</v>
      </c>
      <c r="Q74" s="79" t="s">
        <v>300</v>
      </c>
      <c r="R74" s="79"/>
      <c r="S74" s="79"/>
      <c r="T74" s="79"/>
      <c r="U74" s="79"/>
      <c r="V74" s="82" t="s">
        <v>376</v>
      </c>
      <c r="W74" s="81">
        <v>43656.94084490741</v>
      </c>
      <c r="X74" s="82" t="s">
        <v>418</v>
      </c>
      <c r="Y74" s="79"/>
      <c r="Z74" s="79"/>
      <c r="AA74" s="85" t="s">
        <v>473</v>
      </c>
      <c r="AB74" s="85" t="s">
        <v>472</v>
      </c>
      <c r="AC74" s="79" t="b">
        <v>0</v>
      </c>
      <c r="AD74" s="79">
        <v>2</v>
      </c>
      <c r="AE74" s="85" t="s">
        <v>520</v>
      </c>
      <c r="AF74" s="79" t="b">
        <v>0</v>
      </c>
      <c r="AG74" s="79" t="s">
        <v>532</v>
      </c>
      <c r="AH74" s="79"/>
      <c r="AI74" s="85" t="s">
        <v>509</v>
      </c>
      <c r="AJ74" s="79" t="b">
        <v>0</v>
      </c>
      <c r="AK74" s="79">
        <v>0</v>
      </c>
      <c r="AL74" s="85" t="s">
        <v>509</v>
      </c>
      <c r="AM74" s="79" t="s">
        <v>537</v>
      </c>
      <c r="AN74" s="79" t="b">
        <v>0</v>
      </c>
      <c r="AO74" s="85" t="s">
        <v>472</v>
      </c>
      <c r="AP74" s="79" t="s">
        <v>176</v>
      </c>
      <c r="AQ74" s="79">
        <v>0</v>
      </c>
      <c r="AR74" s="79">
        <v>0</v>
      </c>
      <c r="AS74" s="79" t="s">
        <v>543</v>
      </c>
      <c r="AT74" s="79" t="s">
        <v>547</v>
      </c>
      <c r="AU74" s="79" t="s">
        <v>550</v>
      </c>
      <c r="AV74" s="79" t="s">
        <v>547</v>
      </c>
      <c r="AW74" s="79" t="s">
        <v>556</v>
      </c>
      <c r="AX74" s="79" t="s">
        <v>547</v>
      </c>
      <c r="AY74" s="79" t="s">
        <v>563</v>
      </c>
      <c r="AZ74" s="82" t="s">
        <v>566</v>
      </c>
      <c r="BA74">
        <v>1</v>
      </c>
      <c r="BB74" s="78" t="str">
        <f>REPLACE(INDEX(GroupVertices[Group],MATCH(Edges[[#This Row],[Vertex 1]],GroupVertices[Vertex],0)),1,1,"")</f>
        <v>2</v>
      </c>
      <c r="BC74" s="78" t="str">
        <f>REPLACE(INDEX(GroupVertices[Group],MATCH(Edges[[#This Row],[Vertex 2]],GroupVertices[Vertex],0)),1,1,"")</f>
        <v>1</v>
      </c>
      <c r="BD74" s="48"/>
      <c r="BE74" s="49"/>
      <c r="BF74" s="48"/>
      <c r="BG74" s="49"/>
      <c r="BH74" s="48"/>
      <c r="BI74" s="49"/>
      <c r="BJ74" s="48"/>
      <c r="BK74" s="49"/>
      <c r="BL74" s="48"/>
    </row>
    <row r="75" spans="1:64" ht="15">
      <c r="A75" s="64" t="s">
        <v>237</v>
      </c>
      <c r="B75" s="64" t="s">
        <v>236</v>
      </c>
      <c r="C75" s="65" t="s">
        <v>1455</v>
      </c>
      <c r="D75" s="66">
        <v>3</v>
      </c>
      <c r="E75" s="67" t="s">
        <v>132</v>
      </c>
      <c r="F75" s="68">
        <v>32</v>
      </c>
      <c r="G75" s="65"/>
      <c r="H75" s="69"/>
      <c r="I75" s="70"/>
      <c r="J75" s="70"/>
      <c r="K75" s="34" t="s">
        <v>66</v>
      </c>
      <c r="L75" s="77">
        <v>75</v>
      </c>
      <c r="M75" s="77"/>
      <c r="N75" s="72"/>
      <c r="O75" s="79" t="s">
        <v>270</v>
      </c>
      <c r="P75" s="81">
        <v>43656.94084490741</v>
      </c>
      <c r="Q75" s="79" t="s">
        <v>300</v>
      </c>
      <c r="R75" s="79"/>
      <c r="S75" s="79"/>
      <c r="T75" s="79"/>
      <c r="U75" s="79"/>
      <c r="V75" s="82" t="s">
        <v>376</v>
      </c>
      <c r="W75" s="81">
        <v>43656.94084490741</v>
      </c>
      <c r="X75" s="82" t="s">
        <v>418</v>
      </c>
      <c r="Y75" s="79"/>
      <c r="Z75" s="79"/>
      <c r="AA75" s="85" t="s">
        <v>473</v>
      </c>
      <c r="AB75" s="85" t="s">
        <v>472</v>
      </c>
      <c r="AC75" s="79" t="b">
        <v>0</v>
      </c>
      <c r="AD75" s="79">
        <v>2</v>
      </c>
      <c r="AE75" s="85" t="s">
        <v>520</v>
      </c>
      <c r="AF75" s="79" t="b">
        <v>0</v>
      </c>
      <c r="AG75" s="79" t="s">
        <v>532</v>
      </c>
      <c r="AH75" s="79"/>
      <c r="AI75" s="85" t="s">
        <v>509</v>
      </c>
      <c r="AJ75" s="79" t="b">
        <v>0</v>
      </c>
      <c r="AK75" s="79">
        <v>0</v>
      </c>
      <c r="AL75" s="85" t="s">
        <v>509</v>
      </c>
      <c r="AM75" s="79" t="s">
        <v>537</v>
      </c>
      <c r="AN75" s="79" t="b">
        <v>0</v>
      </c>
      <c r="AO75" s="85" t="s">
        <v>472</v>
      </c>
      <c r="AP75" s="79" t="s">
        <v>176</v>
      </c>
      <c r="AQ75" s="79">
        <v>0</v>
      </c>
      <c r="AR75" s="79">
        <v>0</v>
      </c>
      <c r="AS75" s="79" t="s">
        <v>543</v>
      </c>
      <c r="AT75" s="79" t="s">
        <v>547</v>
      </c>
      <c r="AU75" s="79" t="s">
        <v>550</v>
      </c>
      <c r="AV75" s="79" t="s">
        <v>547</v>
      </c>
      <c r="AW75" s="79" t="s">
        <v>556</v>
      </c>
      <c r="AX75" s="79" t="s">
        <v>547</v>
      </c>
      <c r="AY75" s="79" t="s">
        <v>563</v>
      </c>
      <c r="AZ75" s="82" t="s">
        <v>566</v>
      </c>
      <c r="BA75">
        <v>1</v>
      </c>
      <c r="BB75" s="78" t="str">
        <f>REPLACE(INDEX(GroupVertices[Group],MATCH(Edges[[#This Row],[Vertex 1]],GroupVertices[Vertex],0)),1,1,"")</f>
        <v>2</v>
      </c>
      <c r="BC75" s="78" t="str">
        <f>REPLACE(INDEX(GroupVertices[Group],MATCH(Edges[[#This Row],[Vertex 2]],GroupVertices[Vertex],0)),1,1,"")</f>
        <v>2</v>
      </c>
      <c r="BD75" s="48">
        <v>2</v>
      </c>
      <c r="BE75" s="49">
        <v>11.11111111111111</v>
      </c>
      <c r="BF75" s="48">
        <v>0</v>
      </c>
      <c r="BG75" s="49">
        <v>0</v>
      </c>
      <c r="BH75" s="48">
        <v>0</v>
      </c>
      <c r="BI75" s="49">
        <v>0</v>
      </c>
      <c r="BJ75" s="48">
        <v>16</v>
      </c>
      <c r="BK75" s="49">
        <v>88.88888888888889</v>
      </c>
      <c r="BL75" s="48">
        <v>18</v>
      </c>
    </row>
    <row r="76" spans="1:64" ht="15">
      <c r="A76" s="64" t="s">
        <v>236</v>
      </c>
      <c r="B76" s="64" t="s">
        <v>240</v>
      </c>
      <c r="C76" s="65" t="s">
        <v>1455</v>
      </c>
      <c r="D76" s="66">
        <v>3</v>
      </c>
      <c r="E76" s="67" t="s">
        <v>132</v>
      </c>
      <c r="F76" s="68">
        <v>32</v>
      </c>
      <c r="G76" s="65"/>
      <c r="H76" s="69"/>
      <c r="I76" s="70"/>
      <c r="J76" s="70"/>
      <c r="K76" s="34" t="s">
        <v>65</v>
      </c>
      <c r="L76" s="77">
        <v>76</v>
      </c>
      <c r="M76" s="77"/>
      <c r="N76" s="72"/>
      <c r="O76" s="79" t="s">
        <v>269</v>
      </c>
      <c r="P76" s="81">
        <v>43656.037627314814</v>
      </c>
      <c r="Q76" s="79" t="s">
        <v>299</v>
      </c>
      <c r="R76" s="82" t="s">
        <v>328</v>
      </c>
      <c r="S76" s="79" t="s">
        <v>333</v>
      </c>
      <c r="T76" s="79" t="s">
        <v>341</v>
      </c>
      <c r="U76" s="79"/>
      <c r="V76" s="82" t="s">
        <v>375</v>
      </c>
      <c r="W76" s="81">
        <v>43656.037627314814</v>
      </c>
      <c r="X76" s="82" t="s">
        <v>417</v>
      </c>
      <c r="Y76" s="79"/>
      <c r="Z76" s="79"/>
      <c r="AA76" s="85" t="s">
        <v>472</v>
      </c>
      <c r="AB76" s="79"/>
      <c r="AC76" s="79" t="b">
        <v>0</v>
      </c>
      <c r="AD76" s="79">
        <v>13</v>
      </c>
      <c r="AE76" s="85" t="s">
        <v>509</v>
      </c>
      <c r="AF76" s="79" t="b">
        <v>1</v>
      </c>
      <c r="AG76" s="79" t="s">
        <v>532</v>
      </c>
      <c r="AH76" s="79"/>
      <c r="AI76" s="85" t="s">
        <v>535</v>
      </c>
      <c r="AJ76" s="79" t="b">
        <v>0</v>
      </c>
      <c r="AK76" s="79">
        <v>3</v>
      </c>
      <c r="AL76" s="85" t="s">
        <v>509</v>
      </c>
      <c r="AM76" s="79" t="s">
        <v>537</v>
      </c>
      <c r="AN76" s="79" t="b">
        <v>0</v>
      </c>
      <c r="AO76" s="85" t="s">
        <v>472</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1</v>
      </c>
      <c r="BD76" s="48"/>
      <c r="BE76" s="49"/>
      <c r="BF76" s="48"/>
      <c r="BG76" s="49"/>
      <c r="BH76" s="48"/>
      <c r="BI76" s="49"/>
      <c r="BJ76" s="48"/>
      <c r="BK76" s="49"/>
      <c r="BL76" s="48"/>
    </row>
    <row r="77" spans="1:64" ht="15">
      <c r="A77" s="64" t="s">
        <v>238</v>
      </c>
      <c r="B77" s="64" t="s">
        <v>236</v>
      </c>
      <c r="C77" s="65" t="s">
        <v>1455</v>
      </c>
      <c r="D77" s="66">
        <v>3</v>
      </c>
      <c r="E77" s="67" t="s">
        <v>132</v>
      </c>
      <c r="F77" s="68">
        <v>32</v>
      </c>
      <c r="G77" s="65"/>
      <c r="H77" s="69"/>
      <c r="I77" s="70"/>
      <c r="J77" s="70"/>
      <c r="K77" s="34" t="s">
        <v>65</v>
      </c>
      <c r="L77" s="77">
        <v>77</v>
      </c>
      <c r="M77" s="77"/>
      <c r="N77" s="72"/>
      <c r="O77" s="79" t="s">
        <v>269</v>
      </c>
      <c r="P77" s="81">
        <v>43657.015625</v>
      </c>
      <c r="Q77" s="79" t="s">
        <v>298</v>
      </c>
      <c r="R77" s="79"/>
      <c r="S77" s="79"/>
      <c r="T77" s="79"/>
      <c r="U77" s="79"/>
      <c r="V77" s="82" t="s">
        <v>377</v>
      </c>
      <c r="W77" s="81">
        <v>43657.015625</v>
      </c>
      <c r="X77" s="82" t="s">
        <v>420</v>
      </c>
      <c r="Y77" s="79"/>
      <c r="Z77" s="79"/>
      <c r="AA77" s="85" t="s">
        <v>475</v>
      </c>
      <c r="AB77" s="79"/>
      <c r="AC77" s="79" t="b">
        <v>0</v>
      </c>
      <c r="AD77" s="79">
        <v>0</v>
      </c>
      <c r="AE77" s="85" t="s">
        <v>509</v>
      </c>
      <c r="AF77" s="79" t="b">
        <v>1</v>
      </c>
      <c r="AG77" s="79" t="s">
        <v>532</v>
      </c>
      <c r="AH77" s="79"/>
      <c r="AI77" s="85" t="s">
        <v>535</v>
      </c>
      <c r="AJ77" s="79" t="b">
        <v>0</v>
      </c>
      <c r="AK77" s="79">
        <v>3</v>
      </c>
      <c r="AL77" s="85" t="s">
        <v>472</v>
      </c>
      <c r="AM77" s="79" t="s">
        <v>536</v>
      </c>
      <c r="AN77" s="79" t="b">
        <v>0</v>
      </c>
      <c r="AO77" s="85" t="s">
        <v>472</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3</v>
      </c>
      <c r="BE77" s="49">
        <v>13.043478260869565</v>
      </c>
      <c r="BF77" s="48">
        <v>0</v>
      </c>
      <c r="BG77" s="49">
        <v>0</v>
      </c>
      <c r="BH77" s="48">
        <v>0</v>
      </c>
      <c r="BI77" s="49">
        <v>0</v>
      </c>
      <c r="BJ77" s="48">
        <v>20</v>
      </c>
      <c r="BK77" s="49">
        <v>86.95652173913044</v>
      </c>
      <c r="BL77" s="48">
        <v>23</v>
      </c>
    </row>
    <row r="78" spans="1:64" ht="15">
      <c r="A78" s="64" t="s">
        <v>239</v>
      </c>
      <c r="B78" s="64" t="s">
        <v>239</v>
      </c>
      <c r="C78" s="65" t="s">
        <v>1455</v>
      </c>
      <c r="D78" s="66">
        <v>3</v>
      </c>
      <c r="E78" s="67" t="s">
        <v>132</v>
      </c>
      <c r="F78" s="68">
        <v>32</v>
      </c>
      <c r="G78" s="65"/>
      <c r="H78" s="69"/>
      <c r="I78" s="70"/>
      <c r="J78" s="70"/>
      <c r="K78" s="34" t="s">
        <v>65</v>
      </c>
      <c r="L78" s="77">
        <v>78</v>
      </c>
      <c r="M78" s="77"/>
      <c r="N78" s="72"/>
      <c r="O78" s="79" t="s">
        <v>176</v>
      </c>
      <c r="P78" s="81">
        <v>43650.16679398148</v>
      </c>
      <c r="Q78" s="79" t="s">
        <v>301</v>
      </c>
      <c r="R78" s="82" t="s">
        <v>329</v>
      </c>
      <c r="S78" s="79" t="s">
        <v>331</v>
      </c>
      <c r="T78" s="79" t="s">
        <v>342</v>
      </c>
      <c r="U78" s="79"/>
      <c r="V78" s="82" t="s">
        <v>378</v>
      </c>
      <c r="W78" s="81">
        <v>43650.16679398148</v>
      </c>
      <c r="X78" s="82" t="s">
        <v>421</v>
      </c>
      <c r="Y78" s="79"/>
      <c r="Z78" s="79"/>
      <c r="AA78" s="85" t="s">
        <v>476</v>
      </c>
      <c r="AB78" s="79"/>
      <c r="AC78" s="79" t="b">
        <v>0</v>
      </c>
      <c r="AD78" s="79">
        <v>0</v>
      </c>
      <c r="AE78" s="85" t="s">
        <v>509</v>
      </c>
      <c r="AF78" s="79" t="b">
        <v>0</v>
      </c>
      <c r="AG78" s="79" t="s">
        <v>532</v>
      </c>
      <c r="AH78" s="79"/>
      <c r="AI78" s="85" t="s">
        <v>509</v>
      </c>
      <c r="AJ78" s="79" t="b">
        <v>0</v>
      </c>
      <c r="AK78" s="79">
        <v>0</v>
      </c>
      <c r="AL78" s="85" t="s">
        <v>509</v>
      </c>
      <c r="AM78" s="79" t="s">
        <v>539</v>
      </c>
      <c r="AN78" s="79" t="b">
        <v>0</v>
      </c>
      <c r="AO78" s="85" t="s">
        <v>476</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22</v>
      </c>
      <c r="BK78" s="49">
        <v>100</v>
      </c>
      <c r="BL78" s="48">
        <v>22</v>
      </c>
    </row>
    <row r="79" spans="1:64" ht="15">
      <c r="A79" s="64" t="s">
        <v>239</v>
      </c>
      <c r="B79" s="64" t="s">
        <v>240</v>
      </c>
      <c r="C79" s="65" t="s">
        <v>1456</v>
      </c>
      <c r="D79" s="66">
        <v>3</v>
      </c>
      <c r="E79" s="67" t="s">
        <v>136</v>
      </c>
      <c r="F79" s="68">
        <v>19</v>
      </c>
      <c r="G79" s="65"/>
      <c r="H79" s="69"/>
      <c r="I79" s="70"/>
      <c r="J79" s="70"/>
      <c r="K79" s="34" t="s">
        <v>66</v>
      </c>
      <c r="L79" s="77">
        <v>79</v>
      </c>
      <c r="M79" s="77"/>
      <c r="N79" s="72"/>
      <c r="O79" s="79" t="s">
        <v>270</v>
      </c>
      <c r="P79" s="81">
        <v>43650.169641203705</v>
      </c>
      <c r="Q79" s="79" t="s">
        <v>302</v>
      </c>
      <c r="R79" s="79"/>
      <c r="S79" s="79"/>
      <c r="T79" s="79"/>
      <c r="U79" s="82" t="s">
        <v>354</v>
      </c>
      <c r="V79" s="82" t="s">
        <v>354</v>
      </c>
      <c r="W79" s="81">
        <v>43650.169641203705</v>
      </c>
      <c r="X79" s="82" t="s">
        <v>422</v>
      </c>
      <c r="Y79" s="79"/>
      <c r="Z79" s="79"/>
      <c r="AA79" s="85" t="s">
        <v>477</v>
      </c>
      <c r="AB79" s="79"/>
      <c r="AC79" s="79" t="b">
        <v>0</v>
      </c>
      <c r="AD79" s="79">
        <v>1</v>
      </c>
      <c r="AE79" s="85" t="s">
        <v>515</v>
      </c>
      <c r="AF79" s="79" t="b">
        <v>0</v>
      </c>
      <c r="AG79" s="79" t="s">
        <v>532</v>
      </c>
      <c r="AH79" s="79"/>
      <c r="AI79" s="85" t="s">
        <v>509</v>
      </c>
      <c r="AJ79" s="79" t="b">
        <v>0</v>
      </c>
      <c r="AK79" s="79">
        <v>0</v>
      </c>
      <c r="AL79" s="85" t="s">
        <v>509</v>
      </c>
      <c r="AM79" s="79" t="s">
        <v>536</v>
      </c>
      <c r="AN79" s="79" t="b">
        <v>0</v>
      </c>
      <c r="AO79" s="85" t="s">
        <v>477</v>
      </c>
      <c r="AP79" s="79" t="s">
        <v>176</v>
      </c>
      <c r="AQ79" s="79">
        <v>0</v>
      </c>
      <c r="AR79" s="79">
        <v>0</v>
      </c>
      <c r="AS79" s="79" t="s">
        <v>541</v>
      </c>
      <c r="AT79" s="79" t="s">
        <v>545</v>
      </c>
      <c r="AU79" s="79" t="s">
        <v>548</v>
      </c>
      <c r="AV79" s="79" t="s">
        <v>551</v>
      </c>
      <c r="AW79" s="79" t="s">
        <v>554</v>
      </c>
      <c r="AX79" s="79" t="s">
        <v>558</v>
      </c>
      <c r="AY79" s="79" t="s">
        <v>561</v>
      </c>
      <c r="AZ79" s="82" t="s">
        <v>564</v>
      </c>
      <c r="BA79">
        <v>2</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4</v>
      </c>
      <c r="BK79" s="49">
        <v>100</v>
      </c>
      <c r="BL79" s="48">
        <v>4</v>
      </c>
    </row>
    <row r="80" spans="1:64" ht="15">
      <c r="A80" s="64" t="s">
        <v>239</v>
      </c>
      <c r="B80" s="64" t="s">
        <v>240</v>
      </c>
      <c r="C80" s="65" t="s">
        <v>1456</v>
      </c>
      <c r="D80" s="66">
        <v>3</v>
      </c>
      <c r="E80" s="67" t="s">
        <v>136</v>
      </c>
      <c r="F80" s="68">
        <v>19</v>
      </c>
      <c r="G80" s="65"/>
      <c r="H80" s="69"/>
      <c r="I80" s="70"/>
      <c r="J80" s="70"/>
      <c r="K80" s="34" t="s">
        <v>66</v>
      </c>
      <c r="L80" s="77">
        <v>80</v>
      </c>
      <c r="M80" s="77"/>
      <c r="N80" s="72"/>
      <c r="O80" s="79" t="s">
        <v>270</v>
      </c>
      <c r="P80" s="81">
        <v>43651.27556712963</v>
      </c>
      <c r="Q80" s="79" t="s">
        <v>303</v>
      </c>
      <c r="R80" s="79"/>
      <c r="S80" s="79"/>
      <c r="T80" s="79"/>
      <c r="U80" s="79"/>
      <c r="V80" s="82" t="s">
        <v>378</v>
      </c>
      <c r="W80" s="81">
        <v>43651.27556712963</v>
      </c>
      <c r="X80" s="82" t="s">
        <v>423</v>
      </c>
      <c r="Y80" s="79"/>
      <c r="Z80" s="79"/>
      <c r="AA80" s="85" t="s">
        <v>478</v>
      </c>
      <c r="AB80" s="85" t="s">
        <v>479</v>
      </c>
      <c r="AC80" s="79" t="b">
        <v>0</v>
      </c>
      <c r="AD80" s="79">
        <v>1</v>
      </c>
      <c r="AE80" s="85" t="s">
        <v>515</v>
      </c>
      <c r="AF80" s="79" t="b">
        <v>0</v>
      </c>
      <c r="AG80" s="79" t="s">
        <v>532</v>
      </c>
      <c r="AH80" s="79"/>
      <c r="AI80" s="85" t="s">
        <v>509</v>
      </c>
      <c r="AJ80" s="79" t="b">
        <v>0</v>
      </c>
      <c r="AK80" s="79">
        <v>0</v>
      </c>
      <c r="AL80" s="85" t="s">
        <v>509</v>
      </c>
      <c r="AM80" s="79" t="s">
        <v>536</v>
      </c>
      <c r="AN80" s="79" t="b">
        <v>0</v>
      </c>
      <c r="AO80" s="85" t="s">
        <v>479</v>
      </c>
      <c r="AP80" s="79" t="s">
        <v>176</v>
      </c>
      <c r="AQ80" s="79">
        <v>0</v>
      </c>
      <c r="AR80" s="79">
        <v>0</v>
      </c>
      <c r="AS80" s="79" t="s">
        <v>541</v>
      </c>
      <c r="AT80" s="79" t="s">
        <v>545</v>
      </c>
      <c r="AU80" s="79" t="s">
        <v>548</v>
      </c>
      <c r="AV80" s="79" t="s">
        <v>551</v>
      </c>
      <c r="AW80" s="79" t="s">
        <v>554</v>
      </c>
      <c r="AX80" s="79" t="s">
        <v>558</v>
      </c>
      <c r="AY80" s="79" t="s">
        <v>561</v>
      </c>
      <c r="AZ80" s="82" t="s">
        <v>564</v>
      </c>
      <c r="BA80">
        <v>2</v>
      </c>
      <c r="BB80" s="78" t="str">
        <f>REPLACE(INDEX(GroupVertices[Group],MATCH(Edges[[#This Row],[Vertex 1]],GroupVertices[Vertex],0)),1,1,"")</f>
        <v>1</v>
      </c>
      <c r="BC80" s="78" t="str">
        <f>REPLACE(INDEX(GroupVertices[Group],MATCH(Edges[[#This Row],[Vertex 2]],GroupVertices[Vertex],0)),1,1,"")</f>
        <v>1</v>
      </c>
      <c r="BD80" s="48">
        <v>1</v>
      </c>
      <c r="BE80" s="49">
        <v>7.6923076923076925</v>
      </c>
      <c r="BF80" s="48">
        <v>0</v>
      </c>
      <c r="BG80" s="49">
        <v>0</v>
      </c>
      <c r="BH80" s="48">
        <v>0</v>
      </c>
      <c r="BI80" s="49">
        <v>0</v>
      </c>
      <c r="BJ80" s="48">
        <v>12</v>
      </c>
      <c r="BK80" s="49">
        <v>92.3076923076923</v>
      </c>
      <c r="BL80" s="48">
        <v>13</v>
      </c>
    </row>
    <row r="81" spans="1:64" ht="15">
      <c r="A81" s="64" t="s">
        <v>240</v>
      </c>
      <c r="B81" s="64" t="s">
        <v>239</v>
      </c>
      <c r="C81" s="65" t="s">
        <v>1455</v>
      </c>
      <c r="D81" s="66">
        <v>3</v>
      </c>
      <c r="E81" s="67" t="s">
        <v>132</v>
      </c>
      <c r="F81" s="68">
        <v>32</v>
      </c>
      <c r="G81" s="65"/>
      <c r="H81" s="69"/>
      <c r="I81" s="70"/>
      <c r="J81" s="70"/>
      <c r="K81" s="34" t="s">
        <v>66</v>
      </c>
      <c r="L81" s="77">
        <v>81</v>
      </c>
      <c r="M81" s="77"/>
      <c r="N81" s="72"/>
      <c r="O81" s="79" t="s">
        <v>270</v>
      </c>
      <c r="P81" s="81">
        <v>43650.83994212963</v>
      </c>
      <c r="Q81" s="79" t="s">
        <v>304</v>
      </c>
      <c r="R81" s="79"/>
      <c r="S81" s="79"/>
      <c r="T81" s="79"/>
      <c r="U81" s="79"/>
      <c r="V81" s="82" t="s">
        <v>379</v>
      </c>
      <c r="W81" s="81">
        <v>43650.83994212963</v>
      </c>
      <c r="X81" s="82" t="s">
        <v>424</v>
      </c>
      <c r="Y81" s="79"/>
      <c r="Z81" s="79"/>
      <c r="AA81" s="85" t="s">
        <v>479</v>
      </c>
      <c r="AB81" s="85" t="s">
        <v>477</v>
      </c>
      <c r="AC81" s="79" t="b">
        <v>0</v>
      </c>
      <c r="AD81" s="79">
        <v>1</v>
      </c>
      <c r="AE81" s="85" t="s">
        <v>521</v>
      </c>
      <c r="AF81" s="79" t="b">
        <v>0</v>
      </c>
      <c r="AG81" s="79" t="s">
        <v>532</v>
      </c>
      <c r="AH81" s="79"/>
      <c r="AI81" s="85" t="s">
        <v>509</v>
      </c>
      <c r="AJ81" s="79" t="b">
        <v>0</v>
      </c>
      <c r="AK81" s="79">
        <v>0</v>
      </c>
      <c r="AL81" s="85" t="s">
        <v>509</v>
      </c>
      <c r="AM81" s="79" t="s">
        <v>540</v>
      </c>
      <c r="AN81" s="79" t="b">
        <v>0</v>
      </c>
      <c r="AO81" s="85" t="s">
        <v>477</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20</v>
      </c>
      <c r="BF81" s="48">
        <v>0</v>
      </c>
      <c r="BG81" s="49">
        <v>0</v>
      </c>
      <c r="BH81" s="48">
        <v>0</v>
      </c>
      <c r="BI81" s="49">
        <v>0</v>
      </c>
      <c r="BJ81" s="48">
        <v>4</v>
      </c>
      <c r="BK81" s="49">
        <v>80</v>
      </c>
      <c r="BL81" s="48">
        <v>5</v>
      </c>
    </row>
    <row r="82" spans="1:64" ht="15">
      <c r="A82" s="64" t="s">
        <v>241</v>
      </c>
      <c r="B82" s="64" t="s">
        <v>264</v>
      </c>
      <c r="C82" s="65" t="s">
        <v>1455</v>
      </c>
      <c r="D82" s="66">
        <v>3</v>
      </c>
      <c r="E82" s="67" t="s">
        <v>132</v>
      </c>
      <c r="F82" s="68">
        <v>32</v>
      </c>
      <c r="G82" s="65"/>
      <c r="H82" s="69"/>
      <c r="I82" s="70"/>
      <c r="J82" s="70"/>
      <c r="K82" s="34" t="s">
        <v>65</v>
      </c>
      <c r="L82" s="77">
        <v>82</v>
      </c>
      <c r="M82" s="77"/>
      <c r="N82" s="72"/>
      <c r="O82" s="79" t="s">
        <v>270</v>
      </c>
      <c r="P82" s="81">
        <v>43653.934525462966</v>
      </c>
      <c r="Q82" s="79" t="s">
        <v>305</v>
      </c>
      <c r="R82" s="79"/>
      <c r="S82" s="79"/>
      <c r="T82" s="79"/>
      <c r="U82" s="79"/>
      <c r="V82" s="82" t="s">
        <v>380</v>
      </c>
      <c r="W82" s="81">
        <v>43653.934525462966</v>
      </c>
      <c r="X82" s="82" t="s">
        <v>425</v>
      </c>
      <c r="Y82" s="79"/>
      <c r="Z82" s="79"/>
      <c r="AA82" s="85" t="s">
        <v>480</v>
      </c>
      <c r="AB82" s="85" t="s">
        <v>504</v>
      </c>
      <c r="AC82" s="79" t="b">
        <v>0</v>
      </c>
      <c r="AD82" s="79">
        <v>3</v>
      </c>
      <c r="AE82" s="85" t="s">
        <v>522</v>
      </c>
      <c r="AF82" s="79" t="b">
        <v>0</v>
      </c>
      <c r="AG82" s="79" t="s">
        <v>532</v>
      </c>
      <c r="AH82" s="79"/>
      <c r="AI82" s="85" t="s">
        <v>509</v>
      </c>
      <c r="AJ82" s="79" t="b">
        <v>0</v>
      </c>
      <c r="AK82" s="79">
        <v>0</v>
      </c>
      <c r="AL82" s="85" t="s">
        <v>509</v>
      </c>
      <c r="AM82" s="79" t="s">
        <v>540</v>
      </c>
      <c r="AN82" s="79" t="b">
        <v>0</v>
      </c>
      <c r="AO82" s="85" t="s">
        <v>504</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1</v>
      </c>
      <c r="BE82" s="49">
        <v>5.555555555555555</v>
      </c>
      <c r="BF82" s="48">
        <v>0</v>
      </c>
      <c r="BG82" s="49">
        <v>0</v>
      </c>
      <c r="BH82" s="48">
        <v>0</v>
      </c>
      <c r="BI82" s="49">
        <v>0</v>
      </c>
      <c r="BJ82" s="48">
        <v>17</v>
      </c>
      <c r="BK82" s="49">
        <v>94.44444444444444</v>
      </c>
      <c r="BL82" s="48">
        <v>18</v>
      </c>
    </row>
    <row r="83" spans="1:64" ht="15">
      <c r="A83" s="64" t="s">
        <v>240</v>
      </c>
      <c r="B83" s="64" t="s">
        <v>264</v>
      </c>
      <c r="C83" s="65" t="s">
        <v>1455</v>
      </c>
      <c r="D83" s="66">
        <v>3</v>
      </c>
      <c r="E83" s="67" t="s">
        <v>132</v>
      </c>
      <c r="F83" s="68">
        <v>32</v>
      </c>
      <c r="G83" s="65"/>
      <c r="H83" s="69"/>
      <c r="I83" s="70"/>
      <c r="J83" s="70"/>
      <c r="K83" s="34" t="s">
        <v>65</v>
      </c>
      <c r="L83" s="77">
        <v>83</v>
      </c>
      <c r="M83" s="77"/>
      <c r="N83" s="72"/>
      <c r="O83" s="79" t="s">
        <v>269</v>
      </c>
      <c r="P83" s="81">
        <v>43654.02076388889</v>
      </c>
      <c r="Q83" s="79" t="s">
        <v>306</v>
      </c>
      <c r="R83" s="79"/>
      <c r="S83" s="79"/>
      <c r="T83" s="79"/>
      <c r="U83" s="79"/>
      <c r="V83" s="82" t="s">
        <v>379</v>
      </c>
      <c r="W83" s="81">
        <v>43654.02076388889</v>
      </c>
      <c r="X83" s="82" t="s">
        <v>426</v>
      </c>
      <c r="Y83" s="79"/>
      <c r="Z83" s="79"/>
      <c r="AA83" s="85" t="s">
        <v>481</v>
      </c>
      <c r="AB83" s="85" t="s">
        <v>480</v>
      </c>
      <c r="AC83" s="79" t="b">
        <v>0</v>
      </c>
      <c r="AD83" s="79">
        <v>2</v>
      </c>
      <c r="AE83" s="85" t="s">
        <v>523</v>
      </c>
      <c r="AF83" s="79" t="b">
        <v>0</v>
      </c>
      <c r="AG83" s="79" t="s">
        <v>532</v>
      </c>
      <c r="AH83" s="79"/>
      <c r="AI83" s="85" t="s">
        <v>509</v>
      </c>
      <c r="AJ83" s="79" t="b">
        <v>0</v>
      </c>
      <c r="AK83" s="79">
        <v>0</v>
      </c>
      <c r="AL83" s="85" t="s">
        <v>509</v>
      </c>
      <c r="AM83" s="79" t="s">
        <v>540</v>
      </c>
      <c r="AN83" s="79" t="b">
        <v>0</v>
      </c>
      <c r="AO83" s="85" t="s">
        <v>480</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1</v>
      </c>
      <c r="BE83" s="49">
        <v>20</v>
      </c>
      <c r="BF83" s="48">
        <v>0</v>
      </c>
      <c r="BG83" s="49">
        <v>0</v>
      </c>
      <c r="BH83" s="48">
        <v>0</v>
      </c>
      <c r="BI83" s="49">
        <v>0</v>
      </c>
      <c r="BJ83" s="48">
        <v>4</v>
      </c>
      <c r="BK83" s="49">
        <v>80</v>
      </c>
      <c r="BL83" s="48">
        <v>5</v>
      </c>
    </row>
    <row r="84" spans="1:64" ht="15">
      <c r="A84" s="64" t="s">
        <v>241</v>
      </c>
      <c r="B84" s="64" t="s">
        <v>240</v>
      </c>
      <c r="C84" s="65" t="s">
        <v>1455</v>
      </c>
      <c r="D84" s="66">
        <v>3</v>
      </c>
      <c r="E84" s="67" t="s">
        <v>132</v>
      </c>
      <c r="F84" s="68">
        <v>32</v>
      </c>
      <c r="G84" s="65"/>
      <c r="H84" s="69"/>
      <c r="I84" s="70"/>
      <c r="J84" s="70"/>
      <c r="K84" s="34" t="s">
        <v>66</v>
      </c>
      <c r="L84" s="77">
        <v>84</v>
      </c>
      <c r="M84" s="77"/>
      <c r="N84" s="72"/>
      <c r="O84" s="79" t="s">
        <v>269</v>
      </c>
      <c r="P84" s="81">
        <v>43653.934525462966</v>
      </c>
      <c r="Q84" s="79" t="s">
        <v>305</v>
      </c>
      <c r="R84" s="79"/>
      <c r="S84" s="79"/>
      <c r="T84" s="79"/>
      <c r="U84" s="79"/>
      <c r="V84" s="82" t="s">
        <v>380</v>
      </c>
      <c r="W84" s="81">
        <v>43653.934525462966</v>
      </c>
      <c r="X84" s="82" t="s">
        <v>425</v>
      </c>
      <c r="Y84" s="79"/>
      <c r="Z84" s="79"/>
      <c r="AA84" s="85" t="s">
        <v>480</v>
      </c>
      <c r="AB84" s="85" t="s">
        <v>504</v>
      </c>
      <c r="AC84" s="79" t="b">
        <v>0</v>
      </c>
      <c r="AD84" s="79">
        <v>3</v>
      </c>
      <c r="AE84" s="85" t="s">
        <v>522</v>
      </c>
      <c r="AF84" s="79" t="b">
        <v>0</v>
      </c>
      <c r="AG84" s="79" t="s">
        <v>532</v>
      </c>
      <c r="AH84" s="79"/>
      <c r="AI84" s="85" t="s">
        <v>509</v>
      </c>
      <c r="AJ84" s="79" t="b">
        <v>0</v>
      </c>
      <c r="AK84" s="79">
        <v>0</v>
      </c>
      <c r="AL84" s="85" t="s">
        <v>509</v>
      </c>
      <c r="AM84" s="79" t="s">
        <v>540</v>
      </c>
      <c r="AN84" s="79" t="b">
        <v>0</v>
      </c>
      <c r="AO84" s="85" t="s">
        <v>504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240</v>
      </c>
      <c r="B85" s="64" t="s">
        <v>241</v>
      </c>
      <c r="C85" s="65" t="s">
        <v>1455</v>
      </c>
      <c r="D85" s="66">
        <v>3</v>
      </c>
      <c r="E85" s="67" t="s">
        <v>132</v>
      </c>
      <c r="F85" s="68">
        <v>32</v>
      </c>
      <c r="G85" s="65"/>
      <c r="H85" s="69"/>
      <c r="I85" s="70"/>
      <c r="J85" s="70"/>
      <c r="K85" s="34" t="s">
        <v>66</v>
      </c>
      <c r="L85" s="77">
        <v>85</v>
      </c>
      <c r="M85" s="77"/>
      <c r="N85" s="72"/>
      <c r="O85" s="79" t="s">
        <v>270</v>
      </c>
      <c r="P85" s="81">
        <v>43654.02076388889</v>
      </c>
      <c r="Q85" s="79" t="s">
        <v>306</v>
      </c>
      <c r="R85" s="79"/>
      <c r="S85" s="79"/>
      <c r="T85" s="79"/>
      <c r="U85" s="79"/>
      <c r="V85" s="82" t="s">
        <v>379</v>
      </c>
      <c r="W85" s="81">
        <v>43654.02076388889</v>
      </c>
      <c r="X85" s="82" t="s">
        <v>426</v>
      </c>
      <c r="Y85" s="79"/>
      <c r="Z85" s="79"/>
      <c r="AA85" s="85" t="s">
        <v>481</v>
      </c>
      <c r="AB85" s="85" t="s">
        <v>480</v>
      </c>
      <c r="AC85" s="79" t="b">
        <v>0</v>
      </c>
      <c r="AD85" s="79">
        <v>2</v>
      </c>
      <c r="AE85" s="85" t="s">
        <v>523</v>
      </c>
      <c r="AF85" s="79" t="b">
        <v>0</v>
      </c>
      <c r="AG85" s="79" t="s">
        <v>532</v>
      </c>
      <c r="AH85" s="79"/>
      <c r="AI85" s="85" t="s">
        <v>509</v>
      </c>
      <c r="AJ85" s="79" t="b">
        <v>0</v>
      </c>
      <c r="AK85" s="79">
        <v>0</v>
      </c>
      <c r="AL85" s="85" t="s">
        <v>509</v>
      </c>
      <c r="AM85" s="79" t="s">
        <v>540</v>
      </c>
      <c r="AN85" s="79" t="b">
        <v>0</v>
      </c>
      <c r="AO85" s="85" t="s">
        <v>480</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242</v>
      </c>
      <c r="B86" s="64" t="s">
        <v>240</v>
      </c>
      <c r="C86" s="65" t="s">
        <v>1455</v>
      </c>
      <c r="D86" s="66">
        <v>3</v>
      </c>
      <c r="E86" s="67" t="s">
        <v>132</v>
      </c>
      <c r="F86" s="68">
        <v>32</v>
      </c>
      <c r="G86" s="65"/>
      <c r="H86" s="69"/>
      <c r="I86" s="70"/>
      <c r="J86" s="70"/>
      <c r="K86" s="34" t="s">
        <v>66</v>
      </c>
      <c r="L86" s="77">
        <v>86</v>
      </c>
      <c r="M86" s="77"/>
      <c r="N86" s="72"/>
      <c r="O86" s="79" t="s">
        <v>269</v>
      </c>
      <c r="P86" s="81">
        <v>43651.42018518518</v>
      </c>
      <c r="Q86" s="79" t="s">
        <v>307</v>
      </c>
      <c r="R86" s="79"/>
      <c r="S86" s="79"/>
      <c r="T86" s="79"/>
      <c r="U86" s="79"/>
      <c r="V86" s="82" t="s">
        <v>381</v>
      </c>
      <c r="W86" s="81">
        <v>43651.42018518518</v>
      </c>
      <c r="X86" s="82" t="s">
        <v>427</v>
      </c>
      <c r="Y86" s="79"/>
      <c r="Z86" s="79"/>
      <c r="AA86" s="85" t="s">
        <v>482</v>
      </c>
      <c r="AB86" s="79"/>
      <c r="AC86" s="79" t="b">
        <v>0</v>
      </c>
      <c r="AD86" s="79">
        <v>0</v>
      </c>
      <c r="AE86" s="85" t="s">
        <v>509</v>
      </c>
      <c r="AF86" s="79" t="b">
        <v>0</v>
      </c>
      <c r="AG86" s="79" t="s">
        <v>532</v>
      </c>
      <c r="AH86" s="79"/>
      <c r="AI86" s="85" t="s">
        <v>509</v>
      </c>
      <c r="AJ86" s="79" t="b">
        <v>0</v>
      </c>
      <c r="AK86" s="79">
        <v>0</v>
      </c>
      <c r="AL86" s="85" t="s">
        <v>509</v>
      </c>
      <c r="AM86" s="79" t="s">
        <v>536</v>
      </c>
      <c r="AN86" s="79" t="b">
        <v>0</v>
      </c>
      <c r="AO86" s="85" t="s">
        <v>482</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3.0303030303030303</v>
      </c>
      <c r="BF86" s="48">
        <v>3</v>
      </c>
      <c r="BG86" s="49">
        <v>9.090909090909092</v>
      </c>
      <c r="BH86" s="48">
        <v>0</v>
      </c>
      <c r="BI86" s="49">
        <v>0</v>
      </c>
      <c r="BJ86" s="48">
        <v>29</v>
      </c>
      <c r="BK86" s="49">
        <v>87.87878787878788</v>
      </c>
      <c r="BL86" s="48">
        <v>33</v>
      </c>
    </row>
    <row r="87" spans="1:64" ht="15">
      <c r="A87" s="64" t="s">
        <v>240</v>
      </c>
      <c r="B87" s="64" t="s">
        <v>242</v>
      </c>
      <c r="C87" s="65" t="s">
        <v>1455</v>
      </c>
      <c r="D87" s="66">
        <v>3</v>
      </c>
      <c r="E87" s="67" t="s">
        <v>132</v>
      </c>
      <c r="F87" s="68">
        <v>32</v>
      </c>
      <c r="G87" s="65"/>
      <c r="H87" s="69"/>
      <c r="I87" s="70"/>
      <c r="J87" s="70"/>
      <c r="K87" s="34" t="s">
        <v>66</v>
      </c>
      <c r="L87" s="77">
        <v>87</v>
      </c>
      <c r="M87" s="77"/>
      <c r="N87" s="72"/>
      <c r="O87" s="79" t="s">
        <v>270</v>
      </c>
      <c r="P87" s="81">
        <v>43654.02197916667</v>
      </c>
      <c r="Q87" s="79" t="s">
        <v>308</v>
      </c>
      <c r="R87" s="79"/>
      <c r="S87" s="79"/>
      <c r="T87" s="79"/>
      <c r="U87" s="79"/>
      <c r="V87" s="82" t="s">
        <v>379</v>
      </c>
      <c r="W87" s="81">
        <v>43654.02197916667</v>
      </c>
      <c r="X87" s="82" t="s">
        <v>428</v>
      </c>
      <c r="Y87" s="79"/>
      <c r="Z87" s="79"/>
      <c r="AA87" s="85" t="s">
        <v>483</v>
      </c>
      <c r="AB87" s="85" t="s">
        <v>482</v>
      </c>
      <c r="AC87" s="79" t="b">
        <v>0</v>
      </c>
      <c r="AD87" s="79">
        <v>0</v>
      </c>
      <c r="AE87" s="85" t="s">
        <v>524</v>
      </c>
      <c r="AF87" s="79" t="b">
        <v>0</v>
      </c>
      <c r="AG87" s="79" t="s">
        <v>532</v>
      </c>
      <c r="AH87" s="79"/>
      <c r="AI87" s="85" t="s">
        <v>509</v>
      </c>
      <c r="AJ87" s="79" t="b">
        <v>0</v>
      </c>
      <c r="AK87" s="79">
        <v>0</v>
      </c>
      <c r="AL87" s="85" t="s">
        <v>509</v>
      </c>
      <c r="AM87" s="79" t="s">
        <v>540</v>
      </c>
      <c r="AN87" s="79" t="b">
        <v>0</v>
      </c>
      <c r="AO87" s="85" t="s">
        <v>482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3.7037037037037037</v>
      </c>
      <c r="BF87" s="48">
        <v>2</v>
      </c>
      <c r="BG87" s="49">
        <v>7.407407407407407</v>
      </c>
      <c r="BH87" s="48">
        <v>0</v>
      </c>
      <c r="BI87" s="49">
        <v>0</v>
      </c>
      <c r="BJ87" s="48">
        <v>24</v>
      </c>
      <c r="BK87" s="49">
        <v>88.88888888888889</v>
      </c>
      <c r="BL87" s="48">
        <v>27</v>
      </c>
    </row>
    <row r="88" spans="1:64" ht="15">
      <c r="A88" s="64" t="s">
        <v>243</v>
      </c>
      <c r="B88" s="64" t="s">
        <v>240</v>
      </c>
      <c r="C88" s="65" t="s">
        <v>1455</v>
      </c>
      <c r="D88" s="66">
        <v>3</v>
      </c>
      <c r="E88" s="67" t="s">
        <v>132</v>
      </c>
      <c r="F88" s="68">
        <v>32</v>
      </c>
      <c r="G88" s="65"/>
      <c r="H88" s="69"/>
      <c r="I88" s="70"/>
      <c r="J88" s="70"/>
      <c r="K88" s="34" t="s">
        <v>66</v>
      </c>
      <c r="L88" s="77">
        <v>88</v>
      </c>
      <c r="M88" s="77"/>
      <c r="N88" s="72"/>
      <c r="O88" s="79" t="s">
        <v>269</v>
      </c>
      <c r="P88" s="81">
        <v>43651.368414351855</v>
      </c>
      <c r="Q88" s="79" t="s">
        <v>309</v>
      </c>
      <c r="R88" s="79"/>
      <c r="S88" s="79"/>
      <c r="T88" s="79"/>
      <c r="U88" s="82" t="s">
        <v>355</v>
      </c>
      <c r="V88" s="82" t="s">
        <v>355</v>
      </c>
      <c r="W88" s="81">
        <v>43651.368414351855</v>
      </c>
      <c r="X88" s="82" t="s">
        <v>429</v>
      </c>
      <c r="Y88" s="79"/>
      <c r="Z88" s="79"/>
      <c r="AA88" s="85" t="s">
        <v>484</v>
      </c>
      <c r="AB88" s="79"/>
      <c r="AC88" s="79" t="b">
        <v>0</v>
      </c>
      <c r="AD88" s="79">
        <v>1</v>
      </c>
      <c r="AE88" s="85" t="s">
        <v>509</v>
      </c>
      <c r="AF88" s="79" t="b">
        <v>0</v>
      </c>
      <c r="AG88" s="79" t="s">
        <v>532</v>
      </c>
      <c r="AH88" s="79"/>
      <c r="AI88" s="85" t="s">
        <v>509</v>
      </c>
      <c r="AJ88" s="79" t="b">
        <v>0</v>
      </c>
      <c r="AK88" s="79">
        <v>0</v>
      </c>
      <c r="AL88" s="85" t="s">
        <v>509</v>
      </c>
      <c r="AM88" s="79" t="s">
        <v>537</v>
      </c>
      <c r="AN88" s="79" t="b">
        <v>0</v>
      </c>
      <c r="AO88" s="85" t="s">
        <v>484</v>
      </c>
      <c r="AP88" s="79" t="s">
        <v>176</v>
      </c>
      <c r="AQ88" s="79">
        <v>0</v>
      </c>
      <c r="AR88" s="79">
        <v>0</v>
      </c>
      <c r="AS88" s="79" t="s">
        <v>544</v>
      </c>
      <c r="AT88" s="79" t="s">
        <v>546</v>
      </c>
      <c r="AU88" s="79" t="s">
        <v>549</v>
      </c>
      <c r="AV88" s="79" t="s">
        <v>553</v>
      </c>
      <c r="AW88" s="79" t="s">
        <v>557</v>
      </c>
      <c r="AX88" s="79" t="s">
        <v>560</v>
      </c>
      <c r="AY88" s="79" t="s">
        <v>561</v>
      </c>
      <c r="AZ88" s="82" t="s">
        <v>567</v>
      </c>
      <c r="BA88">
        <v>1</v>
      </c>
      <c r="BB88" s="78" t="str">
        <f>REPLACE(INDEX(GroupVertices[Group],MATCH(Edges[[#This Row],[Vertex 1]],GroupVertices[Vertex],0)),1,1,"")</f>
        <v>1</v>
      </c>
      <c r="BC88" s="78" t="str">
        <f>REPLACE(INDEX(GroupVertices[Group],MATCH(Edges[[#This Row],[Vertex 2]],GroupVertices[Vertex],0)),1,1,"")</f>
        <v>1</v>
      </c>
      <c r="BD88" s="48">
        <v>2</v>
      </c>
      <c r="BE88" s="49">
        <v>16.666666666666668</v>
      </c>
      <c r="BF88" s="48">
        <v>0</v>
      </c>
      <c r="BG88" s="49">
        <v>0</v>
      </c>
      <c r="BH88" s="48">
        <v>0</v>
      </c>
      <c r="BI88" s="49">
        <v>0</v>
      </c>
      <c r="BJ88" s="48">
        <v>10</v>
      </c>
      <c r="BK88" s="49">
        <v>83.33333333333333</v>
      </c>
      <c r="BL88" s="48">
        <v>12</v>
      </c>
    </row>
    <row r="89" spans="1:64" ht="15">
      <c r="A89" s="64" t="s">
        <v>240</v>
      </c>
      <c r="B89" s="64" t="s">
        <v>243</v>
      </c>
      <c r="C89" s="65" t="s">
        <v>1455</v>
      </c>
      <c r="D89" s="66">
        <v>3</v>
      </c>
      <c r="E89" s="67" t="s">
        <v>132</v>
      </c>
      <c r="F89" s="68">
        <v>32</v>
      </c>
      <c r="G89" s="65"/>
      <c r="H89" s="69"/>
      <c r="I89" s="70"/>
      <c r="J89" s="70"/>
      <c r="K89" s="34" t="s">
        <v>66</v>
      </c>
      <c r="L89" s="77">
        <v>89</v>
      </c>
      <c r="M89" s="77"/>
      <c r="N89" s="72"/>
      <c r="O89" s="79" t="s">
        <v>270</v>
      </c>
      <c r="P89" s="81">
        <v>43654.02216435185</v>
      </c>
      <c r="Q89" s="79" t="s">
        <v>310</v>
      </c>
      <c r="R89" s="79"/>
      <c r="S89" s="79"/>
      <c r="T89" s="79"/>
      <c r="U89" s="79"/>
      <c r="V89" s="82" t="s">
        <v>379</v>
      </c>
      <c r="W89" s="81">
        <v>43654.02216435185</v>
      </c>
      <c r="X89" s="82" t="s">
        <v>430</v>
      </c>
      <c r="Y89" s="79"/>
      <c r="Z89" s="79"/>
      <c r="AA89" s="85" t="s">
        <v>485</v>
      </c>
      <c r="AB89" s="85" t="s">
        <v>484</v>
      </c>
      <c r="AC89" s="79" t="b">
        <v>0</v>
      </c>
      <c r="AD89" s="79">
        <v>0</v>
      </c>
      <c r="AE89" s="85" t="s">
        <v>525</v>
      </c>
      <c r="AF89" s="79" t="b">
        <v>0</v>
      </c>
      <c r="AG89" s="79" t="s">
        <v>532</v>
      </c>
      <c r="AH89" s="79"/>
      <c r="AI89" s="85" t="s">
        <v>509</v>
      </c>
      <c r="AJ89" s="79" t="b">
        <v>0</v>
      </c>
      <c r="AK89" s="79">
        <v>0</v>
      </c>
      <c r="AL89" s="85" t="s">
        <v>509</v>
      </c>
      <c r="AM89" s="79" t="s">
        <v>540</v>
      </c>
      <c r="AN89" s="79" t="b">
        <v>0</v>
      </c>
      <c r="AO89" s="85" t="s">
        <v>484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12.5</v>
      </c>
      <c r="BF89" s="48">
        <v>0</v>
      </c>
      <c r="BG89" s="49">
        <v>0</v>
      </c>
      <c r="BH89" s="48">
        <v>0</v>
      </c>
      <c r="BI89" s="49">
        <v>0</v>
      </c>
      <c r="BJ89" s="48">
        <v>7</v>
      </c>
      <c r="BK89" s="49">
        <v>87.5</v>
      </c>
      <c r="BL89" s="48">
        <v>8</v>
      </c>
    </row>
    <row r="90" spans="1:64" ht="15">
      <c r="A90" s="64" t="s">
        <v>244</v>
      </c>
      <c r="B90" s="64" t="s">
        <v>240</v>
      </c>
      <c r="C90" s="65" t="s">
        <v>1455</v>
      </c>
      <c r="D90" s="66">
        <v>3</v>
      </c>
      <c r="E90" s="67" t="s">
        <v>132</v>
      </c>
      <c r="F90" s="68">
        <v>32</v>
      </c>
      <c r="G90" s="65"/>
      <c r="H90" s="69"/>
      <c r="I90" s="70"/>
      <c r="J90" s="70"/>
      <c r="K90" s="34" t="s">
        <v>66</v>
      </c>
      <c r="L90" s="77">
        <v>90</v>
      </c>
      <c r="M90" s="77"/>
      <c r="N90" s="72"/>
      <c r="O90" s="79" t="s">
        <v>270</v>
      </c>
      <c r="P90" s="81">
        <v>43651.28215277778</v>
      </c>
      <c r="Q90" s="79" t="s">
        <v>311</v>
      </c>
      <c r="R90" s="79"/>
      <c r="S90" s="79"/>
      <c r="T90" s="79"/>
      <c r="U90" s="79"/>
      <c r="V90" s="82" t="s">
        <v>382</v>
      </c>
      <c r="W90" s="81">
        <v>43651.28215277778</v>
      </c>
      <c r="X90" s="82" t="s">
        <v>431</v>
      </c>
      <c r="Y90" s="79"/>
      <c r="Z90" s="79"/>
      <c r="AA90" s="85" t="s">
        <v>486</v>
      </c>
      <c r="AB90" s="79"/>
      <c r="AC90" s="79" t="b">
        <v>0</v>
      </c>
      <c r="AD90" s="79">
        <v>0</v>
      </c>
      <c r="AE90" s="85" t="s">
        <v>515</v>
      </c>
      <c r="AF90" s="79" t="b">
        <v>0</v>
      </c>
      <c r="AG90" s="79" t="s">
        <v>532</v>
      </c>
      <c r="AH90" s="79"/>
      <c r="AI90" s="85" t="s">
        <v>509</v>
      </c>
      <c r="AJ90" s="79" t="b">
        <v>0</v>
      </c>
      <c r="AK90" s="79">
        <v>0</v>
      </c>
      <c r="AL90" s="85" t="s">
        <v>509</v>
      </c>
      <c r="AM90" s="79" t="s">
        <v>538</v>
      </c>
      <c r="AN90" s="79" t="b">
        <v>0</v>
      </c>
      <c r="AO90" s="85" t="s">
        <v>486</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29</v>
      </c>
      <c r="BK90" s="49">
        <v>100</v>
      </c>
      <c r="BL90" s="48">
        <v>29</v>
      </c>
    </row>
    <row r="91" spans="1:64" ht="15">
      <c r="A91" s="64" t="s">
        <v>240</v>
      </c>
      <c r="B91" s="64" t="s">
        <v>244</v>
      </c>
      <c r="C91" s="65" t="s">
        <v>1455</v>
      </c>
      <c r="D91" s="66">
        <v>3</v>
      </c>
      <c r="E91" s="67" t="s">
        <v>132</v>
      </c>
      <c r="F91" s="68">
        <v>32</v>
      </c>
      <c r="G91" s="65"/>
      <c r="H91" s="69"/>
      <c r="I91" s="70"/>
      <c r="J91" s="70"/>
      <c r="K91" s="34" t="s">
        <v>66</v>
      </c>
      <c r="L91" s="77">
        <v>91</v>
      </c>
      <c r="M91" s="77"/>
      <c r="N91" s="72"/>
      <c r="O91" s="79" t="s">
        <v>270</v>
      </c>
      <c r="P91" s="81">
        <v>43654.02261574074</v>
      </c>
      <c r="Q91" s="79" t="s">
        <v>312</v>
      </c>
      <c r="R91" s="79"/>
      <c r="S91" s="79"/>
      <c r="T91" s="79"/>
      <c r="U91" s="79"/>
      <c r="V91" s="82" t="s">
        <v>379</v>
      </c>
      <c r="W91" s="81">
        <v>43654.02261574074</v>
      </c>
      <c r="X91" s="82" t="s">
        <v>432</v>
      </c>
      <c r="Y91" s="79"/>
      <c r="Z91" s="79"/>
      <c r="AA91" s="85" t="s">
        <v>487</v>
      </c>
      <c r="AB91" s="85" t="s">
        <v>486</v>
      </c>
      <c r="AC91" s="79" t="b">
        <v>0</v>
      </c>
      <c r="AD91" s="79">
        <v>0</v>
      </c>
      <c r="AE91" s="85" t="s">
        <v>526</v>
      </c>
      <c r="AF91" s="79" t="b">
        <v>0</v>
      </c>
      <c r="AG91" s="79" t="s">
        <v>532</v>
      </c>
      <c r="AH91" s="79"/>
      <c r="AI91" s="85" t="s">
        <v>509</v>
      </c>
      <c r="AJ91" s="79" t="b">
        <v>0</v>
      </c>
      <c r="AK91" s="79">
        <v>0</v>
      </c>
      <c r="AL91" s="85" t="s">
        <v>509</v>
      </c>
      <c r="AM91" s="79" t="s">
        <v>540</v>
      </c>
      <c r="AN91" s="79" t="b">
        <v>0</v>
      </c>
      <c r="AO91" s="85" t="s">
        <v>486</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7.142857142857143</v>
      </c>
      <c r="BF91" s="48">
        <v>0</v>
      </c>
      <c r="BG91" s="49">
        <v>0</v>
      </c>
      <c r="BH91" s="48">
        <v>0</v>
      </c>
      <c r="BI91" s="49">
        <v>0</v>
      </c>
      <c r="BJ91" s="48">
        <v>13</v>
      </c>
      <c r="BK91" s="49">
        <v>92.85714285714286</v>
      </c>
      <c r="BL91" s="48">
        <v>14</v>
      </c>
    </row>
    <row r="92" spans="1:64" ht="15">
      <c r="A92" s="64" t="s">
        <v>245</v>
      </c>
      <c r="B92" s="64" t="s">
        <v>240</v>
      </c>
      <c r="C92" s="65" t="s">
        <v>1455</v>
      </c>
      <c r="D92" s="66">
        <v>3</v>
      </c>
      <c r="E92" s="67" t="s">
        <v>132</v>
      </c>
      <c r="F92" s="68">
        <v>32</v>
      </c>
      <c r="G92" s="65"/>
      <c r="H92" s="69"/>
      <c r="I92" s="70"/>
      <c r="J92" s="70"/>
      <c r="K92" s="34" t="s">
        <v>66</v>
      </c>
      <c r="L92" s="77">
        <v>92</v>
      </c>
      <c r="M92" s="77"/>
      <c r="N92" s="72"/>
      <c r="O92" s="79" t="s">
        <v>269</v>
      </c>
      <c r="P92" s="81">
        <v>43655.91730324074</v>
      </c>
      <c r="Q92" s="79" t="s">
        <v>313</v>
      </c>
      <c r="R92" s="79"/>
      <c r="S92" s="79"/>
      <c r="T92" s="79"/>
      <c r="U92" s="82" t="s">
        <v>356</v>
      </c>
      <c r="V92" s="82" t="s">
        <v>356</v>
      </c>
      <c r="W92" s="81">
        <v>43655.91730324074</v>
      </c>
      <c r="X92" s="82" t="s">
        <v>433</v>
      </c>
      <c r="Y92" s="79"/>
      <c r="Z92" s="79"/>
      <c r="AA92" s="85" t="s">
        <v>488</v>
      </c>
      <c r="AB92" s="79"/>
      <c r="AC92" s="79" t="b">
        <v>0</v>
      </c>
      <c r="AD92" s="79">
        <v>2</v>
      </c>
      <c r="AE92" s="85" t="s">
        <v>509</v>
      </c>
      <c r="AF92" s="79" t="b">
        <v>0</v>
      </c>
      <c r="AG92" s="79" t="s">
        <v>532</v>
      </c>
      <c r="AH92" s="79"/>
      <c r="AI92" s="85" t="s">
        <v>509</v>
      </c>
      <c r="AJ92" s="79" t="b">
        <v>0</v>
      </c>
      <c r="AK92" s="79">
        <v>0</v>
      </c>
      <c r="AL92" s="85" t="s">
        <v>509</v>
      </c>
      <c r="AM92" s="79" t="s">
        <v>536</v>
      </c>
      <c r="AN92" s="79" t="b">
        <v>0</v>
      </c>
      <c r="AO92" s="85" t="s">
        <v>488</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30</v>
      </c>
      <c r="BK92" s="49">
        <v>100</v>
      </c>
      <c r="BL92" s="48">
        <v>30</v>
      </c>
    </row>
    <row r="93" spans="1:64" ht="15">
      <c r="A93" s="64" t="s">
        <v>245</v>
      </c>
      <c r="B93" s="64" t="s">
        <v>240</v>
      </c>
      <c r="C93" s="65" t="s">
        <v>1455</v>
      </c>
      <c r="D93" s="66">
        <v>3</v>
      </c>
      <c r="E93" s="67" t="s">
        <v>132</v>
      </c>
      <c r="F93" s="68">
        <v>32</v>
      </c>
      <c r="G93" s="65"/>
      <c r="H93" s="69"/>
      <c r="I93" s="70"/>
      <c r="J93" s="70"/>
      <c r="K93" s="34" t="s">
        <v>66</v>
      </c>
      <c r="L93" s="77">
        <v>93</v>
      </c>
      <c r="M93" s="77"/>
      <c r="N93" s="72"/>
      <c r="O93" s="79" t="s">
        <v>270</v>
      </c>
      <c r="P93" s="81">
        <v>43655.929375</v>
      </c>
      <c r="Q93" s="79" t="s">
        <v>314</v>
      </c>
      <c r="R93" s="79"/>
      <c r="S93" s="79"/>
      <c r="T93" s="79"/>
      <c r="U93" s="79"/>
      <c r="V93" s="82" t="s">
        <v>383</v>
      </c>
      <c r="W93" s="81">
        <v>43655.929375</v>
      </c>
      <c r="X93" s="82" t="s">
        <v>434</v>
      </c>
      <c r="Y93" s="79"/>
      <c r="Z93" s="79"/>
      <c r="AA93" s="85" t="s">
        <v>489</v>
      </c>
      <c r="AB93" s="85" t="s">
        <v>490</v>
      </c>
      <c r="AC93" s="79" t="b">
        <v>0</v>
      </c>
      <c r="AD93" s="79">
        <v>0</v>
      </c>
      <c r="AE93" s="85" t="s">
        <v>515</v>
      </c>
      <c r="AF93" s="79" t="b">
        <v>0</v>
      </c>
      <c r="AG93" s="79" t="s">
        <v>532</v>
      </c>
      <c r="AH93" s="79"/>
      <c r="AI93" s="85" t="s">
        <v>509</v>
      </c>
      <c r="AJ93" s="79" t="b">
        <v>0</v>
      </c>
      <c r="AK93" s="79">
        <v>0</v>
      </c>
      <c r="AL93" s="85" t="s">
        <v>509</v>
      </c>
      <c r="AM93" s="79" t="s">
        <v>536</v>
      </c>
      <c r="AN93" s="79" t="b">
        <v>0</v>
      </c>
      <c r="AO93" s="85" t="s">
        <v>490</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3.225806451612903</v>
      </c>
      <c r="BF93" s="48">
        <v>0</v>
      </c>
      <c r="BG93" s="49">
        <v>0</v>
      </c>
      <c r="BH93" s="48">
        <v>0</v>
      </c>
      <c r="BI93" s="49">
        <v>0</v>
      </c>
      <c r="BJ93" s="48">
        <v>30</v>
      </c>
      <c r="BK93" s="49">
        <v>96.7741935483871</v>
      </c>
      <c r="BL93" s="48">
        <v>31</v>
      </c>
    </row>
    <row r="94" spans="1:64" ht="15">
      <c r="A94" s="64" t="s">
        <v>240</v>
      </c>
      <c r="B94" s="64" t="s">
        <v>245</v>
      </c>
      <c r="C94" s="65" t="s">
        <v>1456</v>
      </c>
      <c r="D94" s="66">
        <v>3</v>
      </c>
      <c r="E94" s="67" t="s">
        <v>136</v>
      </c>
      <c r="F94" s="68">
        <v>19</v>
      </c>
      <c r="G94" s="65"/>
      <c r="H94" s="69"/>
      <c r="I94" s="70"/>
      <c r="J94" s="70"/>
      <c r="K94" s="34" t="s">
        <v>66</v>
      </c>
      <c r="L94" s="77">
        <v>94</v>
      </c>
      <c r="M94" s="77"/>
      <c r="N94" s="72"/>
      <c r="O94" s="79" t="s">
        <v>270</v>
      </c>
      <c r="P94" s="81">
        <v>43655.920023148145</v>
      </c>
      <c r="Q94" s="79" t="s">
        <v>315</v>
      </c>
      <c r="R94" s="79"/>
      <c r="S94" s="79"/>
      <c r="T94" s="79"/>
      <c r="U94" s="79"/>
      <c r="V94" s="82" t="s">
        <v>379</v>
      </c>
      <c r="W94" s="81">
        <v>43655.920023148145</v>
      </c>
      <c r="X94" s="82" t="s">
        <v>435</v>
      </c>
      <c r="Y94" s="79"/>
      <c r="Z94" s="79"/>
      <c r="AA94" s="85" t="s">
        <v>490</v>
      </c>
      <c r="AB94" s="85" t="s">
        <v>488</v>
      </c>
      <c r="AC94" s="79" t="b">
        <v>0</v>
      </c>
      <c r="AD94" s="79">
        <v>0</v>
      </c>
      <c r="AE94" s="85" t="s">
        <v>527</v>
      </c>
      <c r="AF94" s="79" t="b">
        <v>0</v>
      </c>
      <c r="AG94" s="79" t="s">
        <v>532</v>
      </c>
      <c r="AH94" s="79"/>
      <c r="AI94" s="85" t="s">
        <v>509</v>
      </c>
      <c r="AJ94" s="79" t="b">
        <v>0</v>
      </c>
      <c r="AK94" s="79">
        <v>0</v>
      </c>
      <c r="AL94" s="85" t="s">
        <v>509</v>
      </c>
      <c r="AM94" s="79" t="s">
        <v>540</v>
      </c>
      <c r="AN94" s="79" t="b">
        <v>0</v>
      </c>
      <c r="AO94" s="85" t="s">
        <v>488</v>
      </c>
      <c r="AP94" s="79" t="s">
        <v>176</v>
      </c>
      <c r="AQ94" s="79">
        <v>0</v>
      </c>
      <c r="AR94" s="79">
        <v>0</v>
      </c>
      <c r="AS94" s="79"/>
      <c r="AT94" s="79"/>
      <c r="AU94" s="79"/>
      <c r="AV94" s="79"/>
      <c r="AW94" s="79"/>
      <c r="AX94" s="79"/>
      <c r="AY94" s="79"/>
      <c r="AZ94" s="79"/>
      <c r="BA94">
        <v>2</v>
      </c>
      <c r="BB94" s="78" t="str">
        <f>REPLACE(INDEX(GroupVertices[Group],MATCH(Edges[[#This Row],[Vertex 1]],GroupVertices[Vertex],0)),1,1,"")</f>
        <v>1</v>
      </c>
      <c r="BC94" s="78" t="str">
        <f>REPLACE(INDEX(GroupVertices[Group],MATCH(Edges[[#This Row],[Vertex 2]],GroupVertices[Vertex],0)),1,1,"")</f>
        <v>1</v>
      </c>
      <c r="BD94" s="48">
        <v>2</v>
      </c>
      <c r="BE94" s="49">
        <v>6.896551724137931</v>
      </c>
      <c r="BF94" s="48">
        <v>0</v>
      </c>
      <c r="BG94" s="49">
        <v>0</v>
      </c>
      <c r="BH94" s="48">
        <v>0</v>
      </c>
      <c r="BI94" s="49">
        <v>0</v>
      </c>
      <c r="BJ94" s="48">
        <v>27</v>
      </c>
      <c r="BK94" s="49">
        <v>93.10344827586206</v>
      </c>
      <c r="BL94" s="48">
        <v>29</v>
      </c>
    </row>
    <row r="95" spans="1:64" ht="15">
      <c r="A95" s="64" t="s">
        <v>240</v>
      </c>
      <c r="B95" s="64" t="s">
        <v>245</v>
      </c>
      <c r="C95" s="65" t="s">
        <v>1456</v>
      </c>
      <c r="D95" s="66">
        <v>3</v>
      </c>
      <c r="E95" s="67" t="s">
        <v>136</v>
      </c>
      <c r="F95" s="68">
        <v>19</v>
      </c>
      <c r="G95" s="65"/>
      <c r="H95" s="69"/>
      <c r="I95" s="70"/>
      <c r="J95" s="70"/>
      <c r="K95" s="34" t="s">
        <v>66</v>
      </c>
      <c r="L95" s="77">
        <v>95</v>
      </c>
      <c r="M95" s="77"/>
      <c r="N95" s="72"/>
      <c r="O95" s="79" t="s">
        <v>270</v>
      </c>
      <c r="P95" s="81">
        <v>43655.93105324074</v>
      </c>
      <c r="Q95" s="79" t="s">
        <v>316</v>
      </c>
      <c r="R95" s="79"/>
      <c r="S95" s="79"/>
      <c r="T95" s="79"/>
      <c r="U95" s="79"/>
      <c r="V95" s="82" t="s">
        <v>379</v>
      </c>
      <c r="W95" s="81">
        <v>43655.93105324074</v>
      </c>
      <c r="X95" s="82" t="s">
        <v>436</v>
      </c>
      <c r="Y95" s="79"/>
      <c r="Z95" s="79"/>
      <c r="AA95" s="85" t="s">
        <v>491</v>
      </c>
      <c r="AB95" s="85" t="s">
        <v>489</v>
      </c>
      <c r="AC95" s="79" t="b">
        <v>0</v>
      </c>
      <c r="AD95" s="79">
        <v>0</v>
      </c>
      <c r="AE95" s="85" t="s">
        <v>527</v>
      </c>
      <c r="AF95" s="79" t="b">
        <v>0</v>
      </c>
      <c r="AG95" s="79" t="s">
        <v>532</v>
      </c>
      <c r="AH95" s="79"/>
      <c r="AI95" s="85" t="s">
        <v>509</v>
      </c>
      <c r="AJ95" s="79" t="b">
        <v>0</v>
      </c>
      <c r="AK95" s="79">
        <v>0</v>
      </c>
      <c r="AL95" s="85" t="s">
        <v>509</v>
      </c>
      <c r="AM95" s="79" t="s">
        <v>540</v>
      </c>
      <c r="AN95" s="79" t="b">
        <v>0</v>
      </c>
      <c r="AO95" s="85" t="s">
        <v>489</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1</v>
      </c>
      <c r="BE95" s="49">
        <v>6.666666666666667</v>
      </c>
      <c r="BF95" s="48">
        <v>0</v>
      </c>
      <c r="BG95" s="49">
        <v>0</v>
      </c>
      <c r="BH95" s="48">
        <v>0</v>
      </c>
      <c r="BI95" s="49">
        <v>0</v>
      </c>
      <c r="BJ95" s="48">
        <v>14</v>
      </c>
      <c r="BK95" s="49">
        <v>93.33333333333333</v>
      </c>
      <c r="BL95" s="48">
        <v>15</v>
      </c>
    </row>
    <row r="96" spans="1:64" ht="15">
      <c r="A96" s="64" t="s">
        <v>240</v>
      </c>
      <c r="B96" s="64" t="s">
        <v>262</v>
      </c>
      <c r="C96" s="65" t="s">
        <v>1455</v>
      </c>
      <c r="D96" s="66">
        <v>3</v>
      </c>
      <c r="E96" s="67" t="s">
        <v>132</v>
      </c>
      <c r="F96" s="68">
        <v>32</v>
      </c>
      <c r="G96" s="65"/>
      <c r="H96" s="69"/>
      <c r="I96" s="70"/>
      <c r="J96" s="70"/>
      <c r="K96" s="34" t="s">
        <v>65</v>
      </c>
      <c r="L96" s="77">
        <v>96</v>
      </c>
      <c r="M96" s="77"/>
      <c r="N96" s="72"/>
      <c r="O96" s="79" t="s">
        <v>270</v>
      </c>
      <c r="P96" s="81">
        <v>43657.31711805556</v>
      </c>
      <c r="Q96" s="79" t="s">
        <v>317</v>
      </c>
      <c r="R96" s="79"/>
      <c r="S96" s="79"/>
      <c r="T96" s="79"/>
      <c r="U96" s="79"/>
      <c r="V96" s="82" t="s">
        <v>379</v>
      </c>
      <c r="W96" s="81">
        <v>43657.31711805556</v>
      </c>
      <c r="X96" s="82" t="s">
        <v>437</v>
      </c>
      <c r="Y96" s="79"/>
      <c r="Z96" s="79"/>
      <c r="AA96" s="85" t="s">
        <v>492</v>
      </c>
      <c r="AB96" s="85" t="s">
        <v>503</v>
      </c>
      <c r="AC96" s="79" t="b">
        <v>0</v>
      </c>
      <c r="AD96" s="79">
        <v>1</v>
      </c>
      <c r="AE96" s="85" t="s">
        <v>519</v>
      </c>
      <c r="AF96" s="79" t="b">
        <v>0</v>
      </c>
      <c r="AG96" s="79" t="s">
        <v>532</v>
      </c>
      <c r="AH96" s="79"/>
      <c r="AI96" s="85" t="s">
        <v>509</v>
      </c>
      <c r="AJ96" s="79" t="b">
        <v>0</v>
      </c>
      <c r="AK96" s="79">
        <v>0</v>
      </c>
      <c r="AL96" s="85" t="s">
        <v>509</v>
      </c>
      <c r="AM96" s="79" t="s">
        <v>540</v>
      </c>
      <c r="AN96" s="79" t="b">
        <v>0</v>
      </c>
      <c r="AO96" s="85" t="s">
        <v>503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17</v>
      </c>
      <c r="BK96" s="49">
        <v>100</v>
      </c>
      <c r="BL96" s="48">
        <v>17</v>
      </c>
    </row>
    <row r="97" spans="1:64" ht="15">
      <c r="A97" s="64" t="s">
        <v>246</v>
      </c>
      <c r="B97" s="64" t="s">
        <v>240</v>
      </c>
      <c r="C97" s="65" t="s">
        <v>1455</v>
      </c>
      <c r="D97" s="66">
        <v>3</v>
      </c>
      <c r="E97" s="67" t="s">
        <v>132</v>
      </c>
      <c r="F97" s="68">
        <v>32</v>
      </c>
      <c r="G97" s="65"/>
      <c r="H97" s="69"/>
      <c r="I97" s="70"/>
      <c r="J97" s="70"/>
      <c r="K97" s="34" t="s">
        <v>65</v>
      </c>
      <c r="L97" s="77">
        <v>97</v>
      </c>
      <c r="M97" s="77"/>
      <c r="N97" s="72"/>
      <c r="O97" s="79" t="s">
        <v>269</v>
      </c>
      <c r="P97" s="81">
        <v>43657.5381712963</v>
      </c>
      <c r="Q97" s="79" t="s">
        <v>318</v>
      </c>
      <c r="R97" s="79"/>
      <c r="S97" s="79"/>
      <c r="T97" s="79"/>
      <c r="U97" s="79"/>
      <c r="V97" s="82" t="s">
        <v>384</v>
      </c>
      <c r="W97" s="81">
        <v>43657.5381712963</v>
      </c>
      <c r="X97" s="82" t="s">
        <v>438</v>
      </c>
      <c r="Y97" s="79"/>
      <c r="Z97" s="79"/>
      <c r="AA97" s="85" t="s">
        <v>493</v>
      </c>
      <c r="AB97" s="85" t="s">
        <v>505</v>
      </c>
      <c r="AC97" s="79" t="b">
        <v>0</v>
      </c>
      <c r="AD97" s="79">
        <v>0</v>
      </c>
      <c r="AE97" s="85" t="s">
        <v>528</v>
      </c>
      <c r="AF97" s="79" t="b">
        <v>0</v>
      </c>
      <c r="AG97" s="79" t="s">
        <v>532</v>
      </c>
      <c r="AH97" s="79"/>
      <c r="AI97" s="85" t="s">
        <v>509</v>
      </c>
      <c r="AJ97" s="79" t="b">
        <v>0</v>
      </c>
      <c r="AK97" s="79">
        <v>0</v>
      </c>
      <c r="AL97" s="85" t="s">
        <v>509</v>
      </c>
      <c r="AM97" s="79" t="s">
        <v>537</v>
      </c>
      <c r="AN97" s="79" t="b">
        <v>0</v>
      </c>
      <c r="AO97" s="85" t="s">
        <v>505</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246</v>
      </c>
      <c r="B98" s="64" t="s">
        <v>247</v>
      </c>
      <c r="C98" s="65" t="s">
        <v>1455</v>
      </c>
      <c r="D98" s="66">
        <v>3</v>
      </c>
      <c r="E98" s="67" t="s">
        <v>132</v>
      </c>
      <c r="F98" s="68">
        <v>32</v>
      </c>
      <c r="G98" s="65"/>
      <c r="H98" s="69"/>
      <c r="I98" s="70"/>
      <c r="J98" s="70"/>
      <c r="K98" s="34" t="s">
        <v>66</v>
      </c>
      <c r="L98" s="77">
        <v>98</v>
      </c>
      <c r="M98" s="77"/>
      <c r="N98" s="72"/>
      <c r="O98" s="79" t="s">
        <v>270</v>
      </c>
      <c r="P98" s="81">
        <v>43657.5381712963</v>
      </c>
      <c r="Q98" s="79" t="s">
        <v>318</v>
      </c>
      <c r="R98" s="79"/>
      <c r="S98" s="79"/>
      <c r="T98" s="79"/>
      <c r="U98" s="79"/>
      <c r="V98" s="82" t="s">
        <v>384</v>
      </c>
      <c r="W98" s="81">
        <v>43657.5381712963</v>
      </c>
      <c r="X98" s="82" t="s">
        <v>438</v>
      </c>
      <c r="Y98" s="79"/>
      <c r="Z98" s="79"/>
      <c r="AA98" s="85" t="s">
        <v>493</v>
      </c>
      <c r="AB98" s="85" t="s">
        <v>505</v>
      </c>
      <c r="AC98" s="79" t="b">
        <v>0</v>
      </c>
      <c r="AD98" s="79">
        <v>0</v>
      </c>
      <c r="AE98" s="85" t="s">
        <v>528</v>
      </c>
      <c r="AF98" s="79" t="b">
        <v>0</v>
      </c>
      <c r="AG98" s="79" t="s">
        <v>532</v>
      </c>
      <c r="AH98" s="79"/>
      <c r="AI98" s="85" t="s">
        <v>509</v>
      </c>
      <c r="AJ98" s="79" t="b">
        <v>0</v>
      </c>
      <c r="AK98" s="79">
        <v>0</v>
      </c>
      <c r="AL98" s="85" t="s">
        <v>509</v>
      </c>
      <c r="AM98" s="79" t="s">
        <v>537</v>
      </c>
      <c r="AN98" s="79" t="b">
        <v>0</v>
      </c>
      <c r="AO98" s="85" t="s">
        <v>505</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7</v>
      </c>
      <c r="BK98" s="49">
        <v>100</v>
      </c>
      <c r="BL98" s="48">
        <v>7</v>
      </c>
    </row>
    <row r="99" spans="1:64" ht="15">
      <c r="A99" s="64" t="s">
        <v>247</v>
      </c>
      <c r="B99" s="64" t="s">
        <v>246</v>
      </c>
      <c r="C99" s="65" t="s">
        <v>1455</v>
      </c>
      <c r="D99" s="66">
        <v>3</v>
      </c>
      <c r="E99" s="67" t="s">
        <v>132</v>
      </c>
      <c r="F99" s="68">
        <v>32</v>
      </c>
      <c r="G99" s="65"/>
      <c r="H99" s="69"/>
      <c r="I99" s="70"/>
      <c r="J99" s="70"/>
      <c r="K99" s="34" t="s">
        <v>66</v>
      </c>
      <c r="L99" s="77">
        <v>99</v>
      </c>
      <c r="M99" s="77"/>
      <c r="N99" s="72"/>
      <c r="O99" s="79" t="s">
        <v>270</v>
      </c>
      <c r="P99" s="81">
        <v>43657.56318287037</v>
      </c>
      <c r="Q99" s="79" t="s">
        <v>319</v>
      </c>
      <c r="R99" s="79"/>
      <c r="S99" s="79"/>
      <c r="T99" s="79"/>
      <c r="U99" s="79"/>
      <c r="V99" s="82" t="s">
        <v>385</v>
      </c>
      <c r="W99" s="81">
        <v>43657.56318287037</v>
      </c>
      <c r="X99" s="82" t="s">
        <v>439</v>
      </c>
      <c r="Y99" s="79"/>
      <c r="Z99" s="79"/>
      <c r="AA99" s="85" t="s">
        <v>494</v>
      </c>
      <c r="AB99" s="85" t="s">
        <v>493</v>
      </c>
      <c r="AC99" s="79" t="b">
        <v>0</v>
      </c>
      <c r="AD99" s="79">
        <v>1</v>
      </c>
      <c r="AE99" s="85" t="s">
        <v>529</v>
      </c>
      <c r="AF99" s="79" t="b">
        <v>0</v>
      </c>
      <c r="AG99" s="79" t="s">
        <v>532</v>
      </c>
      <c r="AH99" s="79"/>
      <c r="AI99" s="85" t="s">
        <v>509</v>
      </c>
      <c r="AJ99" s="79" t="b">
        <v>0</v>
      </c>
      <c r="AK99" s="79">
        <v>0</v>
      </c>
      <c r="AL99" s="85" t="s">
        <v>509</v>
      </c>
      <c r="AM99" s="79" t="s">
        <v>537</v>
      </c>
      <c r="AN99" s="79" t="b">
        <v>0</v>
      </c>
      <c r="AO99" s="85" t="s">
        <v>493</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247</v>
      </c>
      <c r="B100" s="64" t="s">
        <v>240</v>
      </c>
      <c r="C100" s="65" t="s">
        <v>1455</v>
      </c>
      <c r="D100" s="66">
        <v>3</v>
      </c>
      <c r="E100" s="67" t="s">
        <v>132</v>
      </c>
      <c r="F100" s="68">
        <v>32</v>
      </c>
      <c r="G100" s="65"/>
      <c r="H100" s="69"/>
      <c r="I100" s="70"/>
      <c r="J100" s="70"/>
      <c r="K100" s="34" t="s">
        <v>65</v>
      </c>
      <c r="L100" s="77">
        <v>100</v>
      </c>
      <c r="M100" s="77"/>
      <c r="N100" s="72"/>
      <c r="O100" s="79" t="s">
        <v>269</v>
      </c>
      <c r="P100" s="81">
        <v>43657.56318287037</v>
      </c>
      <c r="Q100" s="79" t="s">
        <v>319</v>
      </c>
      <c r="R100" s="79"/>
      <c r="S100" s="79"/>
      <c r="T100" s="79"/>
      <c r="U100" s="79"/>
      <c r="V100" s="82" t="s">
        <v>385</v>
      </c>
      <c r="W100" s="81">
        <v>43657.56318287037</v>
      </c>
      <c r="X100" s="82" t="s">
        <v>439</v>
      </c>
      <c r="Y100" s="79"/>
      <c r="Z100" s="79"/>
      <c r="AA100" s="85" t="s">
        <v>494</v>
      </c>
      <c r="AB100" s="85" t="s">
        <v>493</v>
      </c>
      <c r="AC100" s="79" t="b">
        <v>0</v>
      </c>
      <c r="AD100" s="79">
        <v>1</v>
      </c>
      <c r="AE100" s="85" t="s">
        <v>529</v>
      </c>
      <c r="AF100" s="79" t="b">
        <v>0</v>
      </c>
      <c r="AG100" s="79" t="s">
        <v>532</v>
      </c>
      <c r="AH100" s="79"/>
      <c r="AI100" s="85" t="s">
        <v>509</v>
      </c>
      <c r="AJ100" s="79" t="b">
        <v>0</v>
      </c>
      <c r="AK100" s="79">
        <v>0</v>
      </c>
      <c r="AL100" s="85" t="s">
        <v>509</v>
      </c>
      <c r="AM100" s="79" t="s">
        <v>537</v>
      </c>
      <c r="AN100" s="79" t="b">
        <v>0</v>
      </c>
      <c r="AO100" s="85" t="s">
        <v>493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6</v>
      </c>
      <c r="BK100" s="49">
        <v>100</v>
      </c>
      <c r="BL100" s="48">
        <v>6</v>
      </c>
    </row>
    <row r="101" spans="1:64" ht="15">
      <c r="A101" s="64" t="s">
        <v>248</v>
      </c>
      <c r="B101" s="64" t="s">
        <v>240</v>
      </c>
      <c r="C101" s="65" t="s">
        <v>1455</v>
      </c>
      <c r="D101" s="66">
        <v>3</v>
      </c>
      <c r="E101" s="67" t="s">
        <v>132</v>
      </c>
      <c r="F101" s="68">
        <v>32</v>
      </c>
      <c r="G101" s="65"/>
      <c r="H101" s="69"/>
      <c r="I101" s="70"/>
      <c r="J101" s="70"/>
      <c r="K101" s="34" t="s">
        <v>65</v>
      </c>
      <c r="L101" s="77">
        <v>101</v>
      </c>
      <c r="M101" s="77"/>
      <c r="N101" s="72"/>
      <c r="O101" s="79" t="s">
        <v>269</v>
      </c>
      <c r="P101" s="81">
        <v>43657.92456018519</v>
      </c>
      <c r="Q101" s="79" t="s">
        <v>320</v>
      </c>
      <c r="R101" s="82" t="s">
        <v>330</v>
      </c>
      <c r="S101" s="79" t="s">
        <v>334</v>
      </c>
      <c r="T101" s="79" t="s">
        <v>343</v>
      </c>
      <c r="U101" s="82" t="s">
        <v>357</v>
      </c>
      <c r="V101" s="82" t="s">
        <v>357</v>
      </c>
      <c r="W101" s="81">
        <v>43657.92456018519</v>
      </c>
      <c r="X101" s="82" t="s">
        <v>440</v>
      </c>
      <c r="Y101" s="79"/>
      <c r="Z101" s="79"/>
      <c r="AA101" s="85" t="s">
        <v>495</v>
      </c>
      <c r="AB101" s="79"/>
      <c r="AC101" s="79" t="b">
        <v>0</v>
      </c>
      <c r="AD101" s="79">
        <v>18</v>
      </c>
      <c r="AE101" s="85" t="s">
        <v>509</v>
      </c>
      <c r="AF101" s="79" t="b">
        <v>0</v>
      </c>
      <c r="AG101" s="79" t="s">
        <v>532</v>
      </c>
      <c r="AH101" s="79"/>
      <c r="AI101" s="85" t="s">
        <v>509</v>
      </c>
      <c r="AJ101" s="79" t="b">
        <v>0</v>
      </c>
      <c r="AK101" s="79">
        <v>1</v>
      </c>
      <c r="AL101" s="85" t="s">
        <v>509</v>
      </c>
      <c r="AM101" s="79" t="s">
        <v>540</v>
      </c>
      <c r="AN101" s="79" t="b">
        <v>0</v>
      </c>
      <c r="AO101" s="85" t="s">
        <v>495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3</v>
      </c>
      <c r="BE101" s="49">
        <v>10.344827586206897</v>
      </c>
      <c r="BF101" s="48">
        <v>0</v>
      </c>
      <c r="BG101" s="49">
        <v>0</v>
      </c>
      <c r="BH101" s="48">
        <v>0</v>
      </c>
      <c r="BI101" s="49">
        <v>0</v>
      </c>
      <c r="BJ101" s="48">
        <v>26</v>
      </c>
      <c r="BK101" s="49">
        <v>89.65517241379311</v>
      </c>
      <c r="BL101" s="48">
        <v>29</v>
      </c>
    </row>
    <row r="102" spans="1:64" ht="15">
      <c r="A102" s="64" t="s">
        <v>249</v>
      </c>
      <c r="B102" s="64" t="s">
        <v>248</v>
      </c>
      <c r="C102" s="65" t="s">
        <v>1455</v>
      </c>
      <c r="D102" s="66">
        <v>3</v>
      </c>
      <c r="E102" s="67" t="s">
        <v>132</v>
      </c>
      <c r="F102" s="68">
        <v>32</v>
      </c>
      <c r="G102" s="65"/>
      <c r="H102" s="69"/>
      <c r="I102" s="70"/>
      <c r="J102" s="70"/>
      <c r="K102" s="34" t="s">
        <v>65</v>
      </c>
      <c r="L102" s="77">
        <v>102</v>
      </c>
      <c r="M102" s="77"/>
      <c r="N102" s="72"/>
      <c r="O102" s="79" t="s">
        <v>269</v>
      </c>
      <c r="P102" s="81">
        <v>43657.92487268519</v>
      </c>
      <c r="Q102" s="79" t="s">
        <v>321</v>
      </c>
      <c r="R102" s="79"/>
      <c r="S102" s="79"/>
      <c r="T102" s="79" t="s">
        <v>344</v>
      </c>
      <c r="U102" s="79"/>
      <c r="V102" s="82" t="s">
        <v>386</v>
      </c>
      <c r="W102" s="81">
        <v>43657.92487268519</v>
      </c>
      <c r="X102" s="82" t="s">
        <v>441</v>
      </c>
      <c r="Y102" s="79"/>
      <c r="Z102" s="79"/>
      <c r="AA102" s="85" t="s">
        <v>496</v>
      </c>
      <c r="AB102" s="79"/>
      <c r="AC102" s="79" t="b">
        <v>0</v>
      </c>
      <c r="AD102" s="79">
        <v>0</v>
      </c>
      <c r="AE102" s="85" t="s">
        <v>509</v>
      </c>
      <c r="AF102" s="79" t="b">
        <v>0</v>
      </c>
      <c r="AG102" s="79" t="s">
        <v>532</v>
      </c>
      <c r="AH102" s="79"/>
      <c r="AI102" s="85" t="s">
        <v>509</v>
      </c>
      <c r="AJ102" s="79" t="b">
        <v>0</v>
      </c>
      <c r="AK102" s="79">
        <v>1</v>
      </c>
      <c r="AL102" s="85" t="s">
        <v>495</v>
      </c>
      <c r="AM102" s="79" t="s">
        <v>537</v>
      </c>
      <c r="AN102" s="79" t="b">
        <v>0</v>
      </c>
      <c r="AO102" s="85" t="s">
        <v>495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249</v>
      </c>
      <c r="B103" s="64" t="s">
        <v>240</v>
      </c>
      <c r="C103" s="65" t="s">
        <v>1455</v>
      </c>
      <c r="D103" s="66">
        <v>3</v>
      </c>
      <c r="E103" s="67" t="s">
        <v>132</v>
      </c>
      <c r="F103" s="68">
        <v>32</v>
      </c>
      <c r="G103" s="65"/>
      <c r="H103" s="69"/>
      <c r="I103" s="70"/>
      <c r="J103" s="70"/>
      <c r="K103" s="34" t="s">
        <v>65</v>
      </c>
      <c r="L103" s="77">
        <v>103</v>
      </c>
      <c r="M103" s="77"/>
      <c r="N103" s="72"/>
      <c r="O103" s="79" t="s">
        <v>269</v>
      </c>
      <c r="P103" s="81">
        <v>43657.92487268519</v>
      </c>
      <c r="Q103" s="79" t="s">
        <v>321</v>
      </c>
      <c r="R103" s="79"/>
      <c r="S103" s="79"/>
      <c r="T103" s="79" t="s">
        <v>344</v>
      </c>
      <c r="U103" s="79"/>
      <c r="V103" s="82" t="s">
        <v>386</v>
      </c>
      <c r="W103" s="81">
        <v>43657.92487268519</v>
      </c>
      <c r="X103" s="82" t="s">
        <v>441</v>
      </c>
      <c r="Y103" s="79"/>
      <c r="Z103" s="79"/>
      <c r="AA103" s="85" t="s">
        <v>496</v>
      </c>
      <c r="AB103" s="79"/>
      <c r="AC103" s="79" t="b">
        <v>0</v>
      </c>
      <c r="AD103" s="79">
        <v>0</v>
      </c>
      <c r="AE103" s="85" t="s">
        <v>509</v>
      </c>
      <c r="AF103" s="79" t="b">
        <v>0</v>
      </c>
      <c r="AG103" s="79" t="s">
        <v>532</v>
      </c>
      <c r="AH103" s="79"/>
      <c r="AI103" s="85" t="s">
        <v>509</v>
      </c>
      <c r="AJ103" s="79" t="b">
        <v>0</v>
      </c>
      <c r="AK103" s="79">
        <v>1</v>
      </c>
      <c r="AL103" s="85" t="s">
        <v>495</v>
      </c>
      <c r="AM103" s="79" t="s">
        <v>537</v>
      </c>
      <c r="AN103" s="79" t="b">
        <v>0</v>
      </c>
      <c r="AO103" s="85" t="s">
        <v>495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2</v>
      </c>
      <c r="BE103" s="49">
        <v>11.11111111111111</v>
      </c>
      <c r="BF103" s="48">
        <v>0</v>
      </c>
      <c r="BG103" s="49">
        <v>0</v>
      </c>
      <c r="BH103" s="48">
        <v>0</v>
      </c>
      <c r="BI103" s="49">
        <v>0</v>
      </c>
      <c r="BJ103" s="48">
        <v>16</v>
      </c>
      <c r="BK103" s="49">
        <v>88.88888888888889</v>
      </c>
      <c r="BL103" s="48">
        <v>18</v>
      </c>
    </row>
    <row r="104" spans="1:64" ht="15">
      <c r="A104" s="64" t="s">
        <v>250</v>
      </c>
      <c r="B104" s="64" t="s">
        <v>265</v>
      </c>
      <c r="C104" s="65" t="s">
        <v>1455</v>
      </c>
      <c r="D104" s="66">
        <v>3</v>
      </c>
      <c r="E104" s="67" t="s">
        <v>132</v>
      </c>
      <c r="F104" s="68">
        <v>32</v>
      </c>
      <c r="G104" s="65"/>
      <c r="H104" s="69"/>
      <c r="I104" s="70"/>
      <c r="J104" s="70"/>
      <c r="K104" s="34" t="s">
        <v>65</v>
      </c>
      <c r="L104" s="77">
        <v>104</v>
      </c>
      <c r="M104" s="77"/>
      <c r="N104" s="72"/>
      <c r="O104" s="79" t="s">
        <v>269</v>
      </c>
      <c r="P104" s="81">
        <v>43658.01193287037</v>
      </c>
      <c r="Q104" s="79" t="s">
        <v>322</v>
      </c>
      <c r="R104" s="79"/>
      <c r="S104" s="79"/>
      <c r="T104" s="79"/>
      <c r="U104" s="79"/>
      <c r="V104" s="82" t="s">
        <v>387</v>
      </c>
      <c r="W104" s="81">
        <v>43658.01193287037</v>
      </c>
      <c r="X104" s="82" t="s">
        <v>442</v>
      </c>
      <c r="Y104" s="79"/>
      <c r="Z104" s="79"/>
      <c r="AA104" s="85" t="s">
        <v>497</v>
      </c>
      <c r="AB104" s="79"/>
      <c r="AC104" s="79" t="b">
        <v>0</v>
      </c>
      <c r="AD104" s="79">
        <v>1</v>
      </c>
      <c r="AE104" s="85" t="s">
        <v>530</v>
      </c>
      <c r="AF104" s="79" t="b">
        <v>0</v>
      </c>
      <c r="AG104" s="79" t="s">
        <v>532</v>
      </c>
      <c r="AH104" s="79"/>
      <c r="AI104" s="85" t="s">
        <v>509</v>
      </c>
      <c r="AJ104" s="79" t="b">
        <v>0</v>
      </c>
      <c r="AK104" s="79">
        <v>0</v>
      </c>
      <c r="AL104" s="85" t="s">
        <v>509</v>
      </c>
      <c r="AM104" s="79" t="s">
        <v>536</v>
      </c>
      <c r="AN104" s="79" t="b">
        <v>0</v>
      </c>
      <c r="AO104" s="85" t="s">
        <v>497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250</v>
      </c>
      <c r="B105" s="64" t="s">
        <v>266</v>
      </c>
      <c r="C105" s="65" t="s">
        <v>1455</v>
      </c>
      <c r="D105" s="66">
        <v>3</v>
      </c>
      <c r="E105" s="67" t="s">
        <v>132</v>
      </c>
      <c r="F105" s="68">
        <v>32</v>
      </c>
      <c r="G105" s="65"/>
      <c r="H105" s="69"/>
      <c r="I105" s="70"/>
      <c r="J105" s="70"/>
      <c r="K105" s="34" t="s">
        <v>65</v>
      </c>
      <c r="L105" s="77">
        <v>105</v>
      </c>
      <c r="M105" s="77"/>
      <c r="N105" s="72"/>
      <c r="O105" s="79" t="s">
        <v>269</v>
      </c>
      <c r="P105" s="81">
        <v>43658.01193287037</v>
      </c>
      <c r="Q105" s="79" t="s">
        <v>322</v>
      </c>
      <c r="R105" s="79"/>
      <c r="S105" s="79"/>
      <c r="T105" s="79"/>
      <c r="U105" s="79"/>
      <c r="V105" s="82" t="s">
        <v>387</v>
      </c>
      <c r="W105" s="81">
        <v>43658.01193287037</v>
      </c>
      <c r="X105" s="82" t="s">
        <v>442</v>
      </c>
      <c r="Y105" s="79"/>
      <c r="Z105" s="79"/>
      <c r="AA105" s="85" t="s">
        <v>497</v>
      </c>
      <c r="AB105" s="79"/>
      <c r="AC105" s="79" t="b">
        <v>0</v>
      </c>
      <c r="AD105" s="79">
        <v>1</v>
      </c>
      <c r="AE105" s="85" t="s">
        <v>530</v>
      </c>
      <c r="AF105" s="79" t="b">
        <v>0</v>
      </c>
      <c r="AG105" s="79" t="s">
        <v>532</v>
      </c>
      <c r="AH105" s="79"/>
      <c r="AI105" s="85" t="s">
        <v>509</v>
      </c>
      <c r="AJ105" s="79" t="b">
        <v>0</v>
      </c>
      <c r="AK105" s="79">
        <v>0</v>
      </c>
      <c r="AL105" s="85" t="s">
        <v>509</v>
      </c>
      <c r="AM105" s="79" t="s">
        <v>536</v>
      </c>
      <c r="AN105" s="79" t="b">
        <v>0</v>
      </c>
      <c r="AO105" s="85" t="s">
        <v>497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250</v>
      </c>
      <c r="B106" s="64" t="s">
        <v>267</v>
      </c>
      <c r="C106" s="65" t="s">
        <v>1455</v>
      </c>
      <c r="D106" s="66">
        <v>3</v>
      </c>
      <c r="E106" s="67" t="s">
        <v>132</v>
      </c>
      <c r="F106" s="68">
        <v>32</v>
      </c>
      <c r="G106" s="65"/>
      <c r="H106" s="69"/>
      <c r="I106" s="70"/>
      <c r="J106" s="70"/>
      <c r="K106" s="34" t="s">
        <v>65</v>
      </c>
      <c r="L106" s="77">
        <v>106</v>
      </c>
      <c r="M106" s="77"/>
      <c r="N106" s="72"/>
      <c r="O106" s="79" t="s">
        <v>270</v>
      </c>
      <c r="P106" s="81">
        <v>43658.01193287037</v>
      </c>
      <c r="Q106" s="79" t="s">
        <v>322</v>
      </c>
      <c r="R106" s="79"/>
      <c r="S106" s="79"/>
      <c r="T106" s="79"/>
      <c r="U106" s="79"/>
      <c r="V106" s="82" t="s">
        <v>387</v>
      </c>
      <c r="W106" s="81">
        <v>43658.01193287037</v>
      </c>
      <c r="X106" s="82" t="s">
        <v>442</v>
      </c>
      <c r="Y106" s="79"/>
      <c r="Z106" s="79"/>
      <c r="AA106" s="85" t="s">
        <v>497</v>
      </c>
      <c r="AB106" s="79"/>
      <c r="AC106" s="79" t="b">
        <v>0</v>
      </c>
      <c r="AD106" s="79">
        <v>1</v>
      </c>
      <c r="AE106" s="85" t="s">
        <v>530</v>
      </c>
      <c r="AF106" s="79" t="b">
        <v>0</v>
      </c>
      <c r="AG106" s="79" t="s">
        <v>532</v>
      </c>
      <c r="AH106" s="79"/>
      <c r="AI106" s="85" t="s">
        <v>509</v>
      </c>
      <c r="AJ106" s="79" t="b">
        <v>0</v>
      </c>
      <c r="AK106" s="79">
        <v>0</v>
      </c>
      <c r="AL106" s="85" t="s">
        <v>509</v>
      </c>
      <c r="AM106" s="79" t="s">
        <v>536</v>
      </c>
      <c r="AN106" s="79" t="b">
        <v>0</v>
      </c>
      <c r="AO106" s="85" t="s">
        <v>497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v>2</v>
      </c>
      <c r="BE106" s="49">
        <v>6.25</v>
      </c>
      <c r="BF106" s="48">
        <v>0</v>
      </c>
      <c r="BG106" s="49">
        <v>0</v>
      </c>
      <c r="BH106" s="48">
        <v>0</v>
      </c>
      <c r="BI106" s="49">
        <v>0</v>
      </c>
      <c r="BJ106" s="48">
        <v>30</v>
      </c>
      <c r="BK106" s="49">
        <v>93.75</v>
      </c>
      <c r="BL106" s="48">
        <v>32</v>
      </c>
    </row>
    <row r="107" spans="1:64" ht="15">
      <c r="A107" s="64" t="s">
        <v>250</v>
      </c>
      <c r="B107" s="64" t="s">
        <v>240</v>
      </c>
      <c r="C107" s="65" t="s">
        <v>1455</v>
      </c>
      <c r="D107" s="66">
        <v>3</v>
      </c>
      <c r="E107" s="67" t="s">
        <v>132</v>
      </c>
      <c r="F107" s="68">
        <v>32</v>
      </c>
      <c r="G107" s="65"/>
      <c r="H107" s="69"/>
      <c r="I107" s="70"/>
      <c r="J107" s="70"/>
      <c r="K107" s="34" t="s">
        <v>65</v>
      </c>
      <c r="L107" s="77">
        <v>107</v>
      </c>
      <c r="M107" s="77"/>
      <c r="N107" s="72"/>
      <c r="O107" s="79" t="s">
        <v>269</v>
      </c>
      <c r="P107" s="81">
        <v>43658.01193287037</v>
      </c>
      <c r="Q107" s="79" t="s">
        <v>322</v>
      </c>
      <c r="R107" s="79"/>
      <c r="S107" s="79"/>
      <c r="T107" s="79"/>
      <c r="U107" s="79"/>
      <c r="V107" s="82" t="s">
        <v>387</v>
      </c>
      <c r="W107" s="81">
        <v>43658.01193287037</v>
      </c>
      <c r="X107" s="82" t="s">
        <v>442</v>
      </c>
      <c r="Y107" s="79"/>
      <c r="Z107" s="79"/>
      <c r="AA107" s="85" t="s">
        <v>497</v>
      </c>
      <c r="AB107" s="79"/>
      <c r="AC107" s="79" t="b">
        <v>0</v>
      </c>
      <c r="AD107" s="79">
        <v>1</v>
      </c>
      <c r="AE107" s="85" t="s">
        <v>530</v>
      </c>
      <c r="AF107" s="79" t="b">
        <v>0</v>
      </c>
      <c r="AG107" s="79" t="s">
        <v>532</v>
      </c>
      <c r="AH107" s="79"/>
      <c r="AI107" s="85" t="s">
        <v>509</v>
      </c>
      <c r="AJ107" s="79" t="b">
        <v>0</v>
      </c>
      <c r="AK107" s="79">
        <v>0</v>
      </c>
      <c r="AL107" s="85" t="s">
        <v>509</v>
      </c>
      <c r="AM107" s="79" t="s">
        <v>536</v>
      </c>
      <c r="AN107" s="79" t="b">
        <v>0</v>
      </c>
      <c r="AO107" s="85" t="s">
        <v>497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1</v>
      </c>
      <c r="BD107" s="48"/>
      <c r="BE107" s="49"/>
      <c r="BF107" s="48"/>
      <c r="BG107" s="49"/>
      <c r="BH107" s="48"/>
      <c r="BI107" s="49"/>
      <c r="BJ107" s="48"/>
      <c r="BK107" s="49"/>
      <c r="BL107" s="48"/>
    </row>
    <row r="108" spans="1:64" ht="15">
      <c r="A108" s="64" t="s">
        <v>251</v>
      </c>
      <c r="B108" s="64" t="s">
        <v>240</v>
      </c>
      <c r="C108" s="65" t="s">
        <v>1455</v>
      </c>
      <c r="D108" s="66">
        <v>3</v>
      </c>
      <c r="E108" s="67" t="s">
        <v>132</v>
      </c>
      <c r="F108" s="68">
        <v>32</v>
      </c>
      <c r="G108" s="65"/>
      <c r="H108" s="69"/>
      <c r="I108" s="70"/>
      <c r="J108" s="70"/>
      <c r="K108" s="34" t="s">
        <v>65</v>
      </c>
      <c r="L108" s="77">
        <v>108</v>
      </c>
      <c r="M108" s="77"/>
      <c r="N108" s="72"/>
      <c r="O108" s="79" t="s">
        <v>269</v>
      </c>
      <c r="P108" s="81">
        <v>43658.2271875</v>
      </c>
      <c r="Q108" s="79" t="s">
        <v>323</v>
      </c>
      <c r="R108" s="79"/>
      <c r="S108" s="79"/>
      <c r="T108" s="79" t="s">
        <v>345</v>
      </c>
      <c r="U108" s="79"/>
      <c r="V108" s="82" t="s">
        <v>388</v>
      </c>
      <c r="W108" s="81">
        <v>43658.2271875</v>
      </c>
      <c r="X108" s="82" t="s">
        <v>443</v>
      </c>
      <c r="Y108" s="79"/>
      <c r="Z108" s="79"/>
      <c r="AA108" s="85" t="s">
        <v>498</v>
      </c>
      <c r="AB108" s="79"/>
      <c r="AC108" s="79" t="b">
        <v>0</v>
      </c>
      <c r="AD108" s="79">
        <v>0</v>
      </c>
      <c r="AE108" s="85" t="s">
        <v>531</v>
      </c>
      <c r="AF108" s="79" t="b">
        <v>0</v>
      </c>
      <c r="AG108" s="79" t="s">
        <v>532</v>
      </c>
      <c r="AH108" s="79"/>
      <c r="AI108" s="85" t="s">
        <v>509</v>
      </c>
      <c r="AJ108" s="79" t="b">
        <v>0</v>
      </c>
      <c r="AK108" s="79">
        <v>0</v>
      </c>
      <c r="AL108" s="85" t="s">
        <v>509</v>
      </c>
      <c r="AM108" s="79" t="s">
        <v>537</v>
      </c>
      <c r="AN108" s="79" t="b">
        <v>0</v>
      </c>
      <c r="AO108" s="85" t="s">
        <v>498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9</v>
      </c>
      <c r="BC108" s="78" t="str">
        <f>REPLACE(INDEX(GroupVertices[Group],MATCH(Edges[[#This Row],[Vertex 2]],GroupVertices[Vertex],0)),1,1,"")</f>
        <v>1</v>
      </c>
      <c r="BD108" s="48"/>
      <c r="BE108" s="49"/>
      <c r="BF108" s="48"/>
      <c r="BG108" s="49"/>
      <c r="BH108" s="48"/>
      <c r="BI108" s="49"/>
      <c r="BJ108" s="48"/>
      <c r="BK108" s="49"/>
      <c r="BL108" s="48"/>
    </row>
    <row r="109" spans="1:64" ht="15">
      <c r="A109" s="64" t="s">
        <v>251</v>
      </c>
      <c r="B109" s="64" t="s">
        <v>268</v>
      </c>
      <c r="C109" s="65" t="s">
        <v>1455</v>
      </c>
      <c r="D109" s="66">
        <v>3</v>
      </c>
      <c r="E109" s="67" t="s">
        <v>132</v>
      </c>
      <c r="F109" s="68">
        <v>32</v>
      </c>
      <c r="G109" s="65"/>
      <c r="H109" s="69"/>
      <c r="I109" s="70"/>
      <c r="J109" s="70"/>
      <c r="K109" s="34" t="s">
        <v>65</v>
      </c>
      <c r="L109" s="77">
        <v>109</v>
      </c>
      <c r="M109" s="77"/>
      <c r="N109" s="72"/>
      <c r="O109" s="79" t="s">
        <v>270</v>
      </c>
      <c r="P109" s="81">
        <v>43658.2271875</v>
      </c>
      <c r="Q109" s="79" t="s">
        <v>323</v>
      </c>
      <c r="R109" s="79"/>
      <c r="S109" s="79"/>
      <c r="T109" s="79" t="s">
        <v>345</v>
      </c>
      <c r="U109" s="79"/>
      <c r="V109" s="82" t="s">
        <v>388</v>
      </c>
      <c r="W109" s="81">
        <v>43658.2271875</v>
      </c>
      <c r="X109" s="82" t="s">
        <v>443</v>
      </c>
      <c r="Y109" s="79"/>
      <c r="Z109" s="79"/>
      <c r="AA109" s="85" t="s">
        <v>498</v>
      </c>
      <c r="AB109" s="79"/>
      <c r="AC109" s="79" t="b">
        <v>0</v>
      </c>
      <c r="AD109" s="79">
        <v>0</v>
      </c>
      <c r="AE109" s="85" t="s">
        <v>531</v>
      </c>
      <c r="AF109" s="79" t="b">
        <v>0</v>
      </c>
      <c r="AG109" s="79" t="s">
        <v>532</v>
      </c>
      <c r="AH109" s="79"/>
      <c r="AI109" s="85" t="s">
        <v>509</v>
      </c>
      <c r="AJ109" s="79" t="b">
        <v>0</v>
      </c>
      <c r="AK109" s="79">
        <v>0</v>
      </c>
      <c r="AL109" s="85" t="s">
        <v>509</v>
      </c>
      <c r="AM109" s="79" t="s">
        <v>537</v>
      </c>
      <c r="AN109" s="79" t="b">
        <v>0</v>
      </c>
      <c r="AO109" s="85" t="s">
        <v>498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9</v>
      </c>
      <c r="BC109" s="78" t="str">
        <f>REPLACE(INDEX(GroupVertices[Group],MATCH(Edges[[#This Row],[Vertex 2]],GroupVertices[Vertex],0)),1,1,"")</f>
        <v>9</v>
      </c>
      <c r="BD109" s="48">
        <v>0</v>
      </c>
      <c r="BE109" s="49">
        <v>0</v>
      </c>
      <c r="BF109" s="48">
        <v>1</v>
      </c>
      <c r="BG109" s="49">
        <v>7.142857142857143</v>
      </c>
      <c r="BH109" s="48">
        <v>0</v>
      </c>
      <c r="BI109" s="49">
        <v>0</v>
      </c>
      <c r="BJ109" s="48">
        <v>13</v>
      </c>
      <c r="BK109" s="49">
        <v>92.85714285714286</v>
      </c>
      <c r="BL109"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ErrorMessage="1" sqref="N2:N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Color" prompt="To select an optional edge color, right-click and select Select Color on the right-click menu." sqref="C3:C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Opacity" prompt="Enter an optional edge opacity between 0 (transparent) and 100 (opaque)." errorTitle="Invalid Edge Opacity" error="The optional edge opacity must be a whole number between 0 and 10." sqref="F3:F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showErrorMessage="1" promptTitle="Vertex 1 Name" prompt="Enter the name of the edge's first vertex." sqref="A3:A109"/>
    <dataValidation allowBlank="1" showInputMessage="1" showErrorMessage="1" promptTitle="Vertex 2 Name" prompt="Enter the name of the edge's second vertex." sqref="B3:B109"/>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
  </dataValidations>
  <hyperlinks>
    <hyperlink ref="R21" r:id="rId1" display="https://www.instagram.com/p/Bzfa0uKAvFT/?igshid=1s21vrb075sbm"/>
    <hyperlink ref="R22" r:id="rId2" display="https://www.instagram.com/p/Bzfa0uKAvFT/?igshid=1s21vrb075sbm"/>
    <hyperlink ref="R26" r:id="rId3" display="https://travellingcorkscrew.com.au/blog/darenberg-the-olive-grove-chardonnay/"/>
    <hyperlink ref="R29" r:id="rId4" display="https://travellingcorkscrew.com.au/blog/darenberg-the-olive-grove-chardonnay/"/>
    <hyperlink ref="R44" r:id="rId5" display="https://twitter.com/MohamedShuraih/status/1147908349419089926"/>
    <hyperlink ref="R53" r:id="rId6" display="https://www.instagram.com/p/Bzq2FTeJdlt/?igshid=afw8c4b7cxdf"/>
    <hyperlink ref="R70" r:id="rId7" display="https://twitter.com/spc_live/status/1148088393416335361"/>
    <hyperlink ref="R72" r:id="rId8" display="https://twitter.com/spc_live/status/1148088393416335361"/>
    <hyperlink ref="R76" r:id="rId9" display="https://twitter.com/spc_live/status/1148088393416335361"/>
    <hyperlink ref="R78" r:id="rId10" display="https://www.instagram.com/p/BzewtBHHMsS/?igshid=1lcruta5i27e2"/>
    <hyperlink ref="R101" r:id="rId11" display="https://www.fernmark.nzstory.govt.nz/brands/100270"/>
    <hyperlink ref="U4" r:id="rId12" display="https://pbs.twimg.com/media/D-mxrV5U8AAwVjw.jpg"/>
    <hyperlink ref="U8" r:id="rId13" display="https://pbs.twimg.com/media/D-mxrV5U8AAwVjw.jpg"/>
    <hyperlink ref="U13" r:id="rId14" display="https://pbs.twimg.com/media/D-mxrV5U8AAwVjw.jpg"/>
    <hyperlink ref="U16" r:id="rId15" display="https://pbs.twimg.com/media/D-mxrV5U8AAwVjw.jpg"/>
    <hyperlink ref="U17" r:id="rId16" display="https://pbs.twimg.com/media/D-mxrV5U8AAwVjw.jpg"/>
    <hyperlink ref="U23" r:id="rId17" display="https://pbs.twimg.com/media/D-waxFcU0AA7G90.jpg"/>
    <hyperlink ref="U34" r:id="rId18" display="https://pbs.twimg.com/tweet_video_thumb/D-2JWkRUIAABFgL.jpg"/>
    <hyperlink ref="U36" r:id="rId19" display="https://pbs.twimg.com/tweet_video_thumb/D-2b7RWUIAU71_R.jpg"/>
    <hyperlink ref="U37" r:id="rId20" display="https://pbs.twimg.com/tweet_video_thumb/D-2JWkRUIAABFgL.jpg"/>
    <hyperlink ref="U38" r:id="rId21" display="https://pbs.twimg.com/tweet_video_thumb/D-2JWkRUIAABFgL.jpg"/>
    <hyperlink ref="U40" r:id="rId22" display="https://pbs.twimg.com/tweet_video_thumb/D-2b7RWUIAU71_R.jpg"/>
    <hyperlink ref="U41" r:id="rId23" display="https://pbs.twimg.com/media/D-19GF2VUAA574W.jpg"/>
    <hyperlink ref="U43" r:id="rId24" display="https://pbs.twimg.com/tweet_video_thumb/D-2b7RWUIAU71_R.jpg"/>
    <hyperlink ref="U56" r:id="rId25" display="https://pbs.twimg.com/media/D_Fg9yWUwAEONqH.jpg"/>
    <hyperlink ref="U58" r:id="rId26" display="https://pbs.twimg.com/media/D_Fg9yWUwAEONqH.jpg"/>
    <hyperlink ref="U61" r:id="rId27" display="https://pbs.twimg.com/media/D-_0FYoUIAA84qO.jpg"/>
    <hyperlink ref="U64" r:id="rId28" display="https://pbs.twimg.com/tweet_video_thumb/D_EHIckXUAAkWNf.jpg"/>
    <hyperlink ref="U65" r:id="rId29" display="https://pbs.twimg.com/tweet_video_thumb/D_EHIckXUAAkWNf.jpg"/>
    <hyperlink ref="U66" r:id="rId30" display="https://pbs.twimg.com/tweet_video_thumb/D_EHIckXUAAkWNf.jpg"/>
    <hyperlink ref="U79" r:id="rId31" display="https://pbs.twimg.com/media/D-mmmQ5VUAEXXH0.jpg"/>
    <hyperlink ref="U88" r:id="rId32" display="https://pbs.twimg.com/media/D-sxsYkU8AAHiVe.jpg"/>
    <hyperlink ref="U92" r:id="rId33" display="https://pbs.twimg.com/media/D_EM9zPUwAAM6DC.jpg"/>
    <hyperlink ref="U101" r:id="rId34" display="https://pbs.twimg.com/media/D_Oif-AUYAAwjT7.png"/>
    <hyperlink ref="V3" r:id="rId35" display="http://pbs.twimg.com/profile_images/1056949835335524352/O5NTFIF__normal.jpg"/>
    <hyperlink ref="V4" r:id="rId36" display="https://pbs.twimg.com/media/D-mxrV5U8AAwVjw.jpg"/>
    <hyperlink ref="V5" r:id="rId37" display="http://pbs.twimg.com/profile_images/1145698191335018498/cNfoWJO5_normal.png"/>
    <hyperlink ref="V6" r:id="rId38" display="http://pbs.twimg.com/profile_images/1145698191335018498/cNfoWJO5_normal.png"/>
    <hyperlink ref="V7" r:id="rId39" display="http://pbs.twimg.com/profile_images/1056949835335524352/O5NTFIF__normal.jpg"/>
    <hyperlink ref="V8" r:id="rId40" display="https://pbs.twimg.com/media/D-mxrV5U8AAwVjw.jpg"/>
    <hyperlink ref="V9" r:id="rId41" display="http://pbs.twimg.com/profile_images/1145698191335018498/cNfoWJO5_normal.png"/>
    <hyperlink ref="V10" r:id="rId42" display="http://pbs.twimg.com/profile_images/1145698191335018498/cNfoWJO5_normal.png"/>
    <hyperlink ref="V11" r:id="rId43" display="http://pbs.twimg.com/profile_images/1056949835335524352/O5NTFIF__normal.jpg"/>
    <hyperlink ref="V12" r:id="rId44" display="http://pbs.twimg.com/profile_images/1056949835335524352/O5NTFIF__normal.jpg"/>
    <hyperlink ref="V13" r:id="rId45" display="https://pbs.twimg.com/media/D-mxrV5U8AAwVjw.jpg"/>
    <hyperlink ref="V14" r:id="rId46" display="http://pbs.twimg.com/profile_images/1145698191335018498/cNfoWJO5_normal.png"/>
    <hyperlink ref="V15" r:id="rId47" display="http://pbs.twimg.com/profile_images/1145698191335018498/cNfoWJO5_normal.png"/>
    <hyperlink ref="V16" r:id="rId48" display="https://pbs.twimg.com/media/D-mxrV5U8AAwVjw.jpg"/>
    <hyperlink ref="V17" r:id="rId49" display="https://pbs.twimg.com/media/D-mxrV5U8AAwVjw.jpg"/>
    <hyperlink ref="V18" r:id="rId50" display="http://pbs.twimg.com/profile_images/1145698191335018498/cNfoWJO5_normal.png"/>
    <hyperlink ref="V19" r:id="rId51" display="http://pbs.twimg.com/profile_images/1145698191335018498/cNfoWJO5_normal.png"/>
    <hyperlink ref="V20" r:id="rId52" display="http://pbs.twimg.com/profile_images/1145698191335018498/cNfoWJO5_normal.png"/>
    <hyperlink ref="V21" r:id="rId53" display="http://pbs.twimg.com/profile_images/966149005745860608/uKVpLquu_normal.jpg"/>
    <hyperlink ref="V22" r:id="rId54" display="http://pbs.twimg.com/profile_images/966149005745860608/uKVpLquu_normal.jpg"/>
    <hyperlink ref="V23" r:id="rId55" display="https://pbs.twimg.com/media/D-waxFcU0AA7G90.jpg"/>
    <hyperlink ref="V24" r:id="rId56" display="http://pbs.twimg.com/profile_images/1147211994019368963/beTlr6Ol_normal.jpg"/>
    <hyperlink ref="V25" r:id="rId57" display="http://pbs.twimg.com/profile_images/1147211994019368963/beTlr6Ol_normal.jpg"/>
    <hyperlink ref="V26" r:id="rId58" display="http://pbs.twimg.com/profile_images/995821495753498625/sB8rrEEb_normal.jpg"/>
    <hyperlink ref="V27" r:id="rId59" display="http://pbs.twimg.com/profile_images/1147211994019368963/beTlr6Ol_normal.jpg"/>
    <hyperlink ref="V28" r:id="rId60" display="http://pbs.twimg.com/profile_images/1147211994019368963/beTlr6Ol_normal.jpg"/>
    <hyperlink ref="V29" r:id="rId61" display="http://pbs.twimg.com/profile_images/995821495753498625/sB8rrEEb_normal.jpg"/>
    <hyperlink ref="V30" r:id="rId62" display="http://pbs.twimg.com/profile_images/1147211994019368963/beTlr6Ol_normal.jpg"/>
    <hyperlink ref="V31" r:id="rId63" display="http://pbs.twimg.com/profile_images/1147211994019368963/beTlr6Ol_normal.jpg"/>
    <hyperlink ref="V32" r:id="rId64" display="http://pbs.twimg.com/profile_images/1147211994019368963/beTlr6Ol_normal.jpg"/>
    <hyperlink ref="V33" r:id="rId65" display="http://pbs.twimg.com/profile_images/1147211994019368963/beTlr6Ol_normal.jpg"/>
    <hyperlink ref="V34" r:id="rId66" display="https://pbs.twimg.com/tweet_video_thumb/D-2JWkRUIAABFgL.jpg"/>
    <hyperlink ref="V35" r:id="rId67" display="http://pbs.twimg.com/profile_images/1114002710712307712/tP1PI5j__normal.jpg"/>
    <hyperlink ref="V36" r:id="rId68" display="https://pbs.twimg.com/tweet_video_thumb/D-2b7RWUIAU71_R.jpg"/>
    <hyperlink ref="V37" r:id="rId69" display="https://pbs.twimg.com/tweet_video_thumb/D-2JWkRUIAABFgL.jpg"/>
    <hyperlink ref="V38" r:id="rId70" display="https://pbs.twimg.com/tweet_video_thumb/D-2JWkRUIAABFgL.jpg"/>
    <hyperlink ref="V39" r:id="rId71" display="http://pbs.twimg.com/profile_images/1114002710712307712/tP1PI5j__normal.jpg"/>
    <hyperlink ref="V40" r:id="rId72" display="https://pbs.twimg.com/tweet_video_thumb/D-2b7RWUIAU71_R.jpg"/>
    <hyperlink ref="V41" r:id="rId73" display="https://pbs.twimg.com/media/D-19GF2VUAA574W.jpg"/>
    <hyperlink ref="V42" r:id="rId74" display="http://pbs.twimg.com/profile_images/1114002710712307712/tP1PI5j__normal.jpg"/>
    <hyperlink ref="V43" r:id="rId75" display="https://pbs.twimg.com/tweet_video_thumb/D-2b7RWUIAU71_R.jpg"/>
    <hyperlink ref="V44" r:id="rId76" display="http://pbs.twimg.com/profile_images/1114402612307156992/SvzqOlfI_normal.jpg"/>
    <hyperlink ref="V45" r:id="rId77" display="http://pbs.twimg.com/profile_images/728338336553832448/9pGDHmTP_normal.jpg"/>
    <hyperlink ref="V46" r:id="rId78" display="http://pbs.twimg.com/profile_images/728338336553832448/9pGDHmTP_normal.jpg"/>
    <hyperlink ref="V47" r:id="rId79" display="http://pbs.twimg.com/profile_images/378800000418087729/d054703ef29629d26b9540591b76f320_normal.jpeg"/>
    <hyperlink ref="V48" r:id="rId80" display="http://pbs.twimg.com/profile_images/378800000418087729/d054703ef29629d26b9540591b76f320_normal.jpeg"/>
    <hyperlink ref="V49" r:id="rId81" display="http://pbs.twimg.com/profile_images/1148090002766647297/jCFT5zzj_normal.png"/>
    <hyperlink ref="V50" r:id="rId82" display="http://pbs.twimg.com/profile_images/1148090002766647297/jCFT5zzj_normal.png"/>
    <hyperlink ref="V51" r:id="rId83" display="http://pbs.twimg.com/profile_images/951030634000125952/YJfqWkRk_normal.jpg"/>
    <hyperlink ref="V52" r:id="rId84" display="http://pbs.twimg.com/profile_images/951030634000125952/YJfqWkRk_normal.jpg"/>
    <hyperlink ref="V53" r:id="rId85" display="http://pbs.twimg.com/profile_images/845243524631031808/4XzgUMPo_normal.jpg"/>
    <hyperlink ref="V54" r:id="rId86" display="http://pbs.twimg.com/profile_images/1031666242975723520/x8zKbwIC_normal.jpg"/>
    <hyperlink ref="V55" r:id="rId87" display="http://pbs.twimg.com/profile_images/1031666242975723520/x8zKbwIC_normal.jpg"/>
    <hyperlink ref="V56" r:id="rId88" display="https://pbs.twimg.com/media/D_Fg9yWUwAEONqH.jpg"/>
    <hyperlink ref="V57" r:id="rId89" display="http://pbs.twimg.com/profile_images/1113360898985385985/qrVa4iFa_normal.jpg"/>
    <hyperlink ref="V58" r:id="rId90" display="https://pbs.twimg.com/media/D_Fg9yWUwAEONqH.jpg"/>
    <hyperlink ref="V59" r:id="rId91" display="http://pbs.twimg.com/profile_images/1113360898985385985/qrVa4iFa_normal.jpg"/>
    <hyperlink ref="V60" r:id="rId92" display="http://pbs.twimg.com/profile_images/1113360898985385985/qrVa4iFa_normal.jpg"/>
    <hyperlink ref="V61" r:id="rId93" display="https://pbs.twimg.com/media/D-_0FYoUIAA84qO.jpg"/>
    <hyperlink ref="V62" r:id="rId94" display="http://pbs.twimg.com/profile_images/839387491308220416/NqufX2U3_normal.jpg"/>
    <hyperlink ref="V63" r:id="rId95" display="http://pbs.twimg.com/profile_images/839387491308220416/NqufX2U3_normal.jpg"/>
    <hyperlink ref="V64" r:id="rId96" display="https://pbs.twimg.com/tweet_video_thumb/D_EHIckXUAAkWNf.jpg"/>
    <hyperlink ref="V65" r:id="rId97" display="https://pbs.twimg.com/tweet_video_thumb/D_EHIckXUAAkWNf.jpg"/>
    <hyperlink ref="V66" r:id="rId98" display="https://pbs.twimg.com/tweet_video_thumb/D_EHIckXUAAkWNf.jpg"/>
    <hyperlink ref="V67" r:id="rId99" display="http://pbs.twimg.com/profile_images/1149608399060926464/p5nDDpQ5_normal.jpg"/>
    <hyperlink ref="V68" r:id="rId100" display="http://pbs.twimg.com/profile_images/1149608399060926464/p5nDDpQ5_normal.jpg"/>
    <hyperlink ref="V69" r:id="rId101" display="http://pbs.twimg.com/profile_images/973320995330187264/gfseiiiC_normal.jpg"/>
    <hyperlink ref="V70" r:id="rId102" display="http://pbs.twimg.com/profile_images/2335425090/image_normal.jpg"/>
    <hyperlink ref="V71" r:id="rId103" display="http://pbs.twimg.com/profile_images/1008999918432763904/TATpVIFY_normal.jpg"/>
    <hyperlink ref="V72" r:id="rId104" display="http://pbs.twimg.com/profile_images/2335425090/image_normal.jpg"/>
    <hyperlink ref="V73" r:id="rId105" display="http://pbs.twimg.com/profile_images/1008999918432763904/TATpVIFY_normal.jpg"/>
    <hyperlink ref="V74" r:id="rId106" display="http://pbs.twimg.com/profile_images/1008999918432763904/TATpVIFY_normal.jpg"/>
    <hyperlink ref="V75" r:id="rId107" display="http://pbs.twimg.com/profile_images/1008999918432763904/TATpVIFY_normal.jpg"/>
    <hyperlink ref="V76" r:id="rId108" display="http://pbs.twimg.com/profile_images/2335425090/image_normal.jpg"/>
    <hyperlink ref="V77" r:id="rId109" display="http://pbs.twimg.com/profile_images/745744105506897922/wZCkqGeD_normal.jpg"/>
    <hyperlink ref="V78" r:id="rId110" display="http://pbs.twimg.com/profile_images/1128498539431022592/qiHKwnNh_normal.jpg"/>
    <hyperlink ref="V79" r:id="rId111" display="https://pbs.twimg.com/media/D-mmmQ5VUAEXXH0.jpg"/>
    <hyperlink ref="V80" r:id="rId112" display="http://pbs.twimg.com/profile_images/1128498539431022592/qiHKwnNh_normal.jpg"/>
    <hyperlink ref="V81" r:id="rId113" display="http://pbs.twimg.com/profile_images/1127319078228467712/srLM4n5h_normal.png"/>
    <hyperlink ref="V82" r:id="rId114" display="http://pbs.twimg.com/profile_images/960676751230697472/h-fuS-is_normal.jpg"/>
    <hyperlink ref="V83" r:id="rId115" display="http://pbs.twimg.com/profile_images/1127319078228467712/srLM4n5h_normal.png"/>
    <hyperlink ref="V84" r:id="rId116" display="http://pbs.twimg.com/profile_images/960676751230697472/h-fuS-is_normal.jpg"/>
    <hyperlink ref="V85" r:id="rId117" display="http://pbs.twimg.com/profile_images/1127319078228467712/srLM4n5h_normal.png"/>
    <hyperlink ref="V86" r:id="rId118" display="http://pbs.twimg.com/profile_images/378800000279055874/2940fd0bd1dd8bbb79fee19a68dc731a_normal.jpeg"/>
    <hyperlink ref="V87" r:id="rId119" display="http://pbs.twimg.com/profile_images/1127319078228467712/srLM4n5h_normal.png"/>
    <hyperlink ref="V88" r:id="rId120" display="https://pbs.twimg.com/media/D-sxsYkU8AAHiVe.jpg"/>
    <hyperlink ref="V89" r:id="rId121" display="http://pbs.twimg.com/profile_images/1127319078228467712/srLM4n5h_normal.png"/>
    <hyperlink ref="V90" r:id="rId122" display="http://pbs.twimg.com/profile_images/754935005055361024/m_TgJKeL_normal.jpg"/>
    <hyperlink ref="V91" r:id="rId123" display="http://pbs.twimg.com/profile_images/1127319078228467712/srLM4n5h_normal.png"/>
    <hyperlink ref="V92" r:id="rId124" display="https://pbs.twimg.com/media/D_EM9zPUwAAM6DC.jpg"/>
    <hyperlink ref="V93" r:id="rId125" display="http://pbs.twimg.com/profile_images/1142675380270030848/4gP0W5VH_normal.jpg"/>
    <hyperlink ref="V94" r:id="rId126" display="http://pbs.twimg.com/profile_images/1127319078228467712/srLM4n5h_normal.png"/>
    <hyperlink ref="V95" r:id="rId127" display="http://pbs.twimg.com/profile_images/1127319078228467712/srLM4n5h_normal.png"/>
    <hyperlink ref="V96" r:id="rId128" display="http://pbs.twimg.com/profile_images/1127319078228467712/srLM4n5h_normal.png"/>
    <hyperlink ref="V97" r:id="rId129" display="http://pbs.twimg.com/profile_images/1065831304418082816/8g4T6U9o_normal.jpg"/>
    <hyperlink ref="V98" r:id="rId130" display="http://pbs.twimg.com/profile_images/1065831304418082816/8g4T6U9o_normal.jpg"/>
    <hyperlink ref="V99" r:id="rId131" display="http://pbs.twimg.com/profile_images/1139000011683844096/h8-0r3ra_normal.jpg"/>
    <hyperlink ref="V100" r:id="rId132" display="http://pbs.twimg.com/profile_images/1139000011683844096/h8-0r3ra_normal.jpg"/>
    <hyperlink ref="V101" r:id="rId133" display="https://pbs.twimg.com/media/D_Oif-AUYAAwjT7.png"/>
    <hyperlink ref="V102" r:id="rId134" display="http://pbs.twimg.com/profile_images/1131835580289957888/HS5rscUY_normal.jpg"/>
    <hyperlink ref="V103" r:id="rId135" display="http://pbs.twimg.com/profile_images/1131835580289957888/HS5rscUY_normal.jpg"/>
    <hyperlink ref="V104" r:id="rId136" display="http://pbs.twimg.com/profile_images/1091726189218082816/3jgMuF4x_normal.jpg"/>
    <hyperlink ref="V105" r:id="rId137" display="http://pbs.twimg.com/profile_images/1091726189218082816/3jgMuF4x_normal.jpg"/>
    <hyperlink ref="V106" r:id="rId138" display="http://pbs.twimg.com/profile_images/1091726189218082816/3jgMuF4x_normal.jpg"/>
    <hyperlink ref="V107" r:id="rId139" display="http://pbs.twimg.com/profile_images/1091726189218082816/3jgMuF4x_normal.jpg"/>
    <hyperlink ref="V108" r:id="rId140" display="http://pbs.twimg.com/profile_images/1040870127883833345/P6cfgC1i_normal.jpg"/>
    <hyperlink ref="V109" r:id="rId141" display="http://pbs.twimg.com/profile_images/1040870127883833345/P6cfgC1i_normal.jpg"/>
    <hyperlink ref="X3" r:id="rId142" display="https://twitter.com/#!/becx1970/status/1146571482828402689"/>
    <hyperlink ref="X4" r:id="rId143" display="https://twitter.com/#!/taniadalts/status/1146642944658509825"/>
    <hyperlink ref="X5" r:id="rId144" display="https://twitter.com/#!/serendipity2150/status/1146597455946870784"/>
    <hyperlink ref="X6" r:id="rId145" display="https://twitter.com/#!/serendipity2150/status/1146648716075388928"/>
    <hyperlink ref="X7" r:id="rId146" display="https://twitter.com/#!/becx1970/status/1146571482828402689"/>
    <hyperlink ref="X8" r:id="rId147" display="https://twitter.com/#!/taniadalts/status/1146642944658509825"/>
    <hyperlink ref="X9" r:id="rId148" display="https://twitter.com/#!/serendipity2150/status/1146597455946870784"/>
    <hyperlink ref="X10" r:id="rId149" display="https://twitter.com/#!/serendipity2150/status/1146648716075388928"/>
    <hyperlink ref="X11" r:id="rId150" display="https://twitter.com/#!/becx1970/status/1146571482828402689"/>
    <hyperlink ref="X12" r:id="rId151" display="https://twitter.com/#!/becx1970/status/1146571482828402689"/>
    <hyperlink ref="X13" r:id="rId152" display="https://twitter.com/#!/taniadalts/status/1146642944658509825"/>
    <hyperlink ref="X14" r:id="rId153" display="https://twitter.com/#!/serendipity2150/status/1146597455946870784"/>
    <hyperlink ref="X15" r:id="rId154" display="https://twitter.com/#!/serendipity2150/status/1146648716075388928"/>
    <hyperlink ref="X16" r:id="rId155" display="https://twitter.com/#!/taniadalts/status/1146642944658509825"/>
    <hyperlink ref="X17" r:id="rId156" display="https://twitter.com/#!/taniadalts/status/1146642944658509825"/>
    <hyperlink ref="X18" r:id="rId157" display="https://twitter.com/#!/serendipity2150/status/1146648716075388928"/>
    <hyperlink ref="X19" r:id="rId158" display="https://twitter.com/#!/serendipity2150/status/1146597455946870784"/>
    <hyperlink ref="X20" r:id="rId159" display="https://twitter.com/#!/serendipity2150/status/1146648716075388928"/>
    <hyperlink ref="X21" r:id="rId160" display="https://twitter.com/#!/dharvey/status/1146724255809363968"/>
    <hyperlink ref="X22" r:id="rId161" display="https://twitter.com/#!/dharvey/status/1146724255809363968"/>
    <hyperlink ref="X23" r:id="rId162" display="https://twitter.com/#!/loteight/status/1147321453064232960"/>
    <hyperlink ref="X24" r:id="rId163" display="https://twitter.com/#!/storm_strang/status/1147662730519875584"/>
    <hyperlink ref="X25" r:id="rId164" display="https://twitter.com/#!/storm_strang/status/1147662775067582464"/>
    <hyperlink ref="X26" r:id="rId165" display="https://twitter.com/#!/travelcorkscrew/status/1147651026339524608"/>
    <hyperlink ref="X27" r:id="rId166" display="https://twitter.com/#!/storm_strang/status/1147662730519875584"/>
    <hyperlink ref="X28" r:id="rId167" display="https://twitter.com/#!/storm_strang/status/1147662775067582464"/>
    <hyperlink ref="X29" r:id="rId168" display="https://twitter.com/#!/travelcorkscrew/status/1147651026339524608"/>
    <hyperlink ref="X30" r:id="rId169" display="https://twitter.com/#!/storm_strang/status/1147662730519875584"/>
    <hyperlink ref="X31" r:id="rId170" display="https://twitter.com/#!/storm_strang/status/1147662775067582464"/>
    <hyperlink ref="X32" r:id="rId171" display="https://twitter.com/#!/storm_strang/status/1147662730519875584"/>
    <hyperlink ref="X33" r:id="rId172" display="https://twitter.com/#!/storm_strang/status/1147662775067582464"/>
    <hyperlink ref="X34" r:id="rId173" display="https://twitter.com/#!/icaitlincherry/status/1147724509991985153"/>
    <hyperlink ref="X35" r:id="rId174" display="https://twitter.com/#!/napierinframe/status/1147723011132284928"/>
    <hyperlink ref="X36" r:id="rId175" display="https://twitter.com/#!/napierinframe/status/1147744933874290693"/>
    <hyperlink ref="X37" r:id="rId176" display="https://twitter.com/#!/icaitlincherry/status/1147724509991985153"/>
    <hyperlink ref="X38" r:id="rId177" display="https://twitter.com/#!/icaitlincherry/status/1147724509991985153"/>
    <hyperlink ref="X39" r:id="rId178" display="https://twitter.com/#!/napierinframe/status/1147723011132284928"/>
    <hyperlink ref="X40" r:id="rId179" display="https://twitter.com/#!/napierinframe/status/1147744933874290693"/>
    <hyperlink ref="X41" r:id="rId180" display="https://twitter.com/#!/napierinframe/status/1147711036872507392"/>
    <hyperlink ref="X42" r:id="rId181" display="https://twitter.com/#!/napierinframe/status/1147723011132284928"/>
    <hyperlink ref="X43" r:id="rId182" display="https://twitter.com/#!/napierinframe/status/1147744933874290693"/>
    <hyperlink ref="X44" r:id="rId183" display="https://twitter.com/#!/zuroo/status/1147912482767245312"/>
    <hyperlink ref="X45" r:id="rId184" display="https://twitter.com/#!/sampotter10/status/1148031971051753472"/>
    <hyperlink ref="X46" r:id="rId185" display="https://twitter.com/#!/sampotter10/status/1148031971051753472"/>
    <hyperlink ref="X47" r:id="rId186" display="https://twitter.com/#!/capovillaliz/status/1148120696586792960"/>
    <hyperlink ref="X48" r:id="rId187" display="https://twitter.com/#!/capovillaliz/status/1148120696586792960"/>
    <hyperlink ref="X49" r:id="rId188" display="https://twitter.com/#!/kirstenmakes/status/1147871156696801280"/>
    <hyperlink ref="X50" r:id="rId189" display="https://twitter.com/#!/kirstenmakes/status/1147871156696801280"/>
    <hyperlink ref="X51" r:id="rId190" display="https://twitter.com/#!/lewisedinburgh/status/1148221455194382338"/>
    <hyperlink ref="X52" r:id="rId191" display="https://twitter.com/#!/lewisedinburgh/status/1148221455194382338"/>
    <hyperlink ref="X53" r:id="rId192" display="https://twitter.com/#!/alileonardmc/status/1148330454690533377"/>
    <hyperlink ref="X54" r:id="rId193" display="https://twitter.com/#!/terisasiagatonu/status/1148406918613876736"/>
    <hyperlink ref="X55" r:id="rId194" display="https://twitter.com/#!/terisasiagatonu/status/1148406918613876736"/>
    <hyperlink ref="X56" r:id="rId195" display="https://twitter.com/#!/lfcwellington/status/1148806001119748096"/>
    <hyperlink ref="X57" r:id="rId196" display="https://twitter.com/#!/kloppgoff/status/1148810577352916992"/>
    <hyperlink ref="X58" r:id="rId197" display="https://twitter.com/#!/lfcwellington/status/1148806001119748096"/>
    <hyperlink ref="X59" r:id="rId198" display="https://twitter.com/#!/kloppgoff/status/1148810577352916992"/>
    <hyperlink ref="X60" r:id="rId199" display="https://twitter.com/#!/kloppgoff/status/1148810577352916992"/>
    <hyperlink ref="X61" r:id="rId200" display="https://twitter.com/#!/ori_tui/status/1148404817796030464"/>
    <hyperlink ref="X62" r:id="rId201" display="https://twitter.com/#!/becks_nz/status/1148873499760443393"/>
    <hyperlink ref="X63" r:id="rId202" display="https://twitter.com/#!/becks_nz/status/1148873499760443393"/>
    <hyperlink ref="X64" r:id="rId203" display="https://twitter.com/#!/frostygames203/status/1148707227966070789"/>
    <hyperlink ref="X65" r:id="rId204" display="https://twitter.com/#!/bucknakednz/status/1148916034260176896"/>
    <hyperlink ref="X66" r:id="rId205" display="https://twitter.com/#!/bucknakednz/status/1148916034260176896"/>
    <hyperlink ref="X67" r:id="rId206" display="https://twitter.com/#!/tteaghann/status/1148919198136975363"/>
    <hyperlink ref="X68" r:id="rId207" display="https://twitter.com/#!/tteaghann/status/1148919198136975363"/>
    <hyperlink ref="X69" r:id="rId208" display="https://twitter.com/#!/vmalolo/status/1149058893474983936"/>
    <hyperlink ref="X70" r:id="rId209" display="https://twitter.com/#!/montgomerynz/status/1148757275147849728"/>
    <hyperlink ref="X71" r:id="rId210" display="https://twitter.com/#!/aumuaa/status/1149084586636271617"/>
    <hyperlink ref="X72" r:id="rId211" display="https://twitter.com/#!/montgomerynz/status/1148757275147849728"/>
    <hyperlink ref="X73" r:id="rId212" display="https://twitter.com/#!/aumuaa/status/1148884529798500354"/>
    <hyperlink ref="X74" r:id="rId213" display="https://twitter.com/#!/aumuaa/status/1149084586636271617"/>
    <hyperlink ref="X75" r:id="rId214" display="https://twitter.com/#!/aumuaa/status/1149084586636271617"/>
    <hyperlink ref="X76" r:id="rId215" display="https://twitter.com/#!/montgomerynz/status/1148757275147849728"/>
    <hyperlink ref="X77" r:id="rId216" display="https://twitter.com/#!/ikubuabola/status/1149111689410859009"/>
    <hyperlink ref="X78" r:id="rId217" display="https://twitter.com/#!/rach230280/status/1146629754361171969"/>
    <hyperlink ref="X79" r:id="rId218" display="https://twitter.com/#!/rach230280/status/1146630786793103362"/>
    <hyperlink ref="X80" r:id="rId219" display="https://twitter.com/#!/rach230280/status/1147031558848516097"/>
    <hyperlink ref="X81" r:id="rId220" display="https://twitter.com/#!/whittakersnz/status/1146873695748550656"/>
    <hyperlink ref="X82" r:id="rId221" display="https://twitter.com/#!/aliwonderlandz/status/1147995133746352128"/>
    <hyperlink ref="X83" r:id="rId222" display="https://twitter.com/#!/whittakersnz/status/1148026387942400000"/>
    <hyperlink ref="X84" r:id="rId223" display="https://twitter.com/#!/aliwonderlandz/status/1147995133746352128"/>
    <hyperlink ref="X85" r:id="rId224" display="https://twitter.com/#!/whittakersnz/status/1148026387942400000"/>
    <hyperlink ref="X86" r:id="rId225" display="https://twitter.com/#!/mrsnickipea/status/1147083967767576576"/>
    <hyperlink ref="X87" r:id="rId226" display="https://twitter.com/#!/whittakersnz/status/1148026826544910336"/>
    <hyperlink ref="X88" r:id="rId227" display="https://twitter.com/#!/kiwinoz/status/1147065205676900353"/>
    <hyperlink ref="X89" r:id="rId228" display="https://twitter.com/#!/whittakersnz/status/1148026895843221504"/>
    <hyperlink ref="X90" r:id="rId229" display="https://twitter.com/#!/philipmccall1/status/1147033948121206784"/>
    <hyperlink ref="X91" r:id="rId230" display="https://twitter.com/#!/whittakersnz/status/1148027057269379072"/>
    <hyperlink ref="X92" r:id="rId231" display="https://twitter.com/#!/louiseberyllium/status/1148713670152560642"/>
    <hyperlink ref="X93" r:id="rId232" display="https://twitter.com/#!/louiseberyllium/status/1148718045977706496"/>
    <hyperlink ref="X94" r:id="rId233" display="https://twitter.com/#!/whittakersnz/status/1148714653779804160"/>
    <hyperlink ref="X95" r:id="rId234" display="https://twitter.com/#!/whittakersnz/status/1148718652327256064"/>
    <hyperlink ref="X96" r:id="rId235" display="https://twitter.com/#!/whittakersnz/status/1149220945472577536"/>
    <hyperlink ref="X97" r:id="rId236" display="https://twitter.com/#!/damianrabbitt/status/1149301050957897728"/>
    <hyperlink ref="X98" r:id="rId237" display="https://twitter.com/#!/damianrabbitt/status/1149301050957897728"/>
    <hyperlink ref="X99" r:id="rId238" display="https://twitter.com/#!/danziffer/status/1149310115771637760"/>
    <hyperlink ref="X100" r:id="rId239" display="https://twitter.com/#!/danziffer/status/1149310115771637760"/>
    <hyperlink ref="X101" r:id="rId240" display="https://twitter.com/#!/thenzstory/status/1149441073833320448"/>
    <hyperlink ref="X102" r:id="rId241" display="https://twitter.com/#!/becs355/status/1149441187587080192"/>
    <hyperlink ref="X103" r:id="rId242" display="https://twitter.com/#!/becs355/status/1149441187587080192"/>
    <hyperlink ref="X104" r:id="rId243" display="https://twitter.com/#!/alrightraveller/status/1149472738303594497"/>
    <hyperlink ref="X105" r:id="rId244" display="https://twitter.com/#!/alrightraveller/status/1149472738303594497"/>
    <hyperlink ref="X106" r:id="rId245" display="https://twitter.com/#!/alrightraveller/status/1149472738303594497"/>
    <hyperlink ref="X107" r:id="rId246" display="https://twitter.com/#!/alrightraveller/status/1149472738303594497"/>
    <hyperlink ref="X108" r:id="rId247" display="https://twitter.com/#!/hirendpatel/status/1149550745131163648"/>
    <hyperlink ref="X109" r:id="rId248" display="https://twitter.com/#!/hirendpatel/status/1149550745131163648"/>
    <hyperlink ref="AZ3" r:id="rId249" display="https://api.twitter.com/1.1/geo/id/0022e3c837579650.json"/>
    <hyperlink ref="AZ7" r:id="rId250" display="https://api.twitter.com/1.1/geo/id/0022e3c837579650.json"/>
    <hyperlink ref="AZ11" r:id="rId251" display="https://api.twitter.com/1.1/geo/id/0022e3c837579650.json"/>
    <hyperlink ref="AZ12" r:id="rId252" display="https://api.twitter.com/1.1/geo/id/0022e3c837579650.json"/>
    <hyperlink ref="AZ26" r:id="rId253" display="https://api.twitter.com/1.1/geo/id/0ec0c4fcacbd0083.json"/>
    <hyperlink ref="AZ29" r:id="rId254" display="https://api.twitter.com/1.1/geo/id/0ec0c4fcacbd0083.json"/>
    <hyperlink ref="AZ71" r:id="rId255" display="https://api.twitter.com/1.1/geo/id/2f4cc128bb4fb146.json"/>
    <hyperlink ref="AZ74" r:id="rId256" display="https://api.twitter.com/1.1/geo/id/2f4cc128bb4fb146.json"/>
    <hyperlink ref="AZ75" r:id="rId257" display="https://api.twitter.com/1.1/geo/id/2f4cc128bb4fb146.json"/>
    <hyperlink ref="AZ79" r:id="rId258" display="https://api.twitter.com/1.1/geo/id/0022e3c837579650.json"/>
    <hyperlink ref="AZ80" r:id="rId259" display="https://api.twitter.com/1.1/geo/id/0022e3c837579650.json"/>
    <hyperlink ref="AZ88" r:id="rId260" display="https://api.twitter.com/1.1/geo/id/004ec16c62325149.json"/>
  </hyperlinks>
  <printOptions/>
  <pageMargins left="0.7" right="0.7" top="0.75" bottom="0.75" header="0.3" footer="0.3"/>
  <pageSetup horizontalDpi="600" verticalDpi="600" orientation="portrait" r:id="rId264"/>
  <legacyDrawing r:id="rId262"/>
  <tableParts>
    <tablePart r:id="rId2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1358</v>
      </c>
      <c r="B1" s="13" t="s">
        <v>1427</v>
      </c>
      <c r="C1" s="13" t="s">
        <v>1428</v>
      </c>
      <c r="D1" s="13" t="s">
        <v>144</v>
      </c>
      <c r="E1" s="13" t="s">
        <v>1430</v>
      </c>
      <c r="F1" s="13" t="s">
        <v>1431</v>
      </c>
      <c r="G1" s="13" t="s">
        <v>1432</v>
      </c>
    </row>
    <row r="2" spans="1:7" ht="15">
      <c r="A2" s="78" t="s">
        <v>1105</v>
      </c>
      <c r="B2" s="78">
        <v>52</v>
      </c>
      <c r="C2" s="122">
        <v>0.05485232067510548</v>
      </c>
      <c r="D2" s="78" t="s">
        <v>1429</v>
      </c>
      <c r="E2" s="78"/>
      <c r="F2" s="78"/>
      <c r="G2" s="78"/>
    </row>
    <row r="3" spans="1:7" ht="15">
      <c r="A3" s="78" t="s">
        <v>1106</v>
      </c>
      <c r="B3" s="78">
        <v>9</v>
      </c>
      <c r="C3" s="122">
        <v>0.00949367088607595</v>
      </c>
      <c r="D3" s="78" t="s">
        <v>1429</v>
      </c>
      <c r="E3" s="78"/>
      <c r="F3" s="78"/>
      <c r="G3" s="78"/>
    </row>
    <row r="4" spans="1:7" ht="15">
      <c r="A4" s="78" t="s">
        <v>1107</v>
      </c>
      <c r="B4" s="78">
        <v>0</v>
      </c>
      <c r="C4" s="122">
        <v>0</v>
      </c>
      <c r="D4" s="78" t="s">
        <v>1429</v>
      </c>
      <c r="E4" s="78"/>
      <c r="F4" s="78"/>
      <c r="G4" s="78"/>
    </row>
    <row r="5" spans="1:7" ht="15">
      <c r="A5" s="78" t="s">
        <v>1108</v>
      </c>
      <c r="B5" s="78">
        <v>887</v>
      </c>
      <c r="C5" s="122">
        <v>0.9356540084388186</v>
      </c>
      <c r="D5" s="78" t="s">
        <v>1429</v>
      </c>
      <c r="E5" s="78"/>
      <c r="F5" s="78"/>
      <c r="G5" s="78"/>
    </row>
    <row r="6" spans="1:7" ht="15">
      <c r="A6" s="78" t="s">
        <v>1109</v>
      </c>
      <c r="B6" s="78">
        <v>948</v>
      </c>
      <c r="C6" s="122">
        <v>1</v>
      </c>
      <c r="D6" s="78" t="s">
        <v>1429</v>
      </c>
      <c r="E6" s="78"/>
      <c r="F6" s="78"/>
      <c r="G6" s="78"/>
    </row>
    <row r="7" spans="1:7" ht="15">
      <c r="A7" s="84" t="s">
        <v>240</v>
      </c>
      <c r="B7" s="84">
        <v>44</v>
      </c>
      <c r="C7" s="123">
        <v>0.007048000946040467</v>
      </c>
      <c r="D7" s="84" t="s">
        <v>1429</v>
      </c>
      <c r="E7" s="84" t="b">
        <v>0</v>
      </c>
      <c r="F7" s="84" t="b">
        <v>0</v>
      </c>
      <c r="G7" s="84" t="b">
        <v>0</v>
      </c>
    </row>
    <row r="8" spans="1:7" ht="15">
      <c r="A8" s="84" t="s">
        <v>1081</v>
      </c>
      <c r="B8" s="84">
        <v>17</v>
      </c>
      <c r="C8" s="123">
        <v>0.016697502669210083</v>
      </c>
      <c r="D8" s="84" t="s">
        <v>1429</v>
      </c>
      <c r="E8" s="84" t="b">
        <v>0</v>
      </c>
      <c r="F8" s="84" t="b">
        <v>0</v>
      </c>
      <c r="G8" s="84" t="b">
        <v>0</v>
      </c>
    </row>
    <row r="9" spans="1:7" ht="15">
      <c r="A9" s="84" t="s">
        <v>1110</v>
      </c>
      <c r="B9" s="84">
        <v>7</v>
      </c>
      <c r="C9" s="123">
        <v>0.010358433960925468</v>
      </c>
      <c r="D9" s="84" t="s">
        <v>1429</v>
      </c>
      <c r="E9" s="84" t="b">
        <v>0</v>
      </c>
      <c r="F9" s="84" t="b">
        <v>0</v>
      </c>
      <c r="G9" s="84" t="b">
        <v>0</v>
      </c>
    </row>
    <row r="10" spans="1:7" ht="15">
      <c r="A10" s="84" t="s">
        <v>1111</v>
      </c>
      <c r="B10" s="84">
        <v>6</v>
      </c>
      <c r="C10" s="123">
        <v>0.009542592784567936</v>
      </c>
      <c r="D10" s="84" t="s">
        <v>1429</v>
      </c>
      <c r="E10" s="84" t="b">
        <v>0</v>
      </c>
      <c r="F10" s="84" t="b">
        <v>0</v>
      </c>
      <c r="G10" s="84" t="b">
        <v>0</v>
      </c>
    </row>
    <row r="11" spans="1:7" ht="15">
      <c r="A11" s="84" t="s">
        <v>1112</v>
      </c>
      <c r="B11" s="84">
        <v>6</v>
      </c>
      <c r="C11" s="123">
        <v>0.009542592784567936</v>
      </c>
      <c r="D11" s="84" t="s">
        <v>1429</v>
      </c>
      <c r="E11" s="84" t="b">
        <v>0</v>
      </c>
      <c r="F11" s="84" t="b">
        <v>0</v>
      </c>
      <c r="G11" s="84" t="b">
        <v>0</v>
      </c>
    </row>
    <row r="12" spans="1:7" ht="15">
      <c r="A12" s="84" t="s">
        <v>623</v>
      </c>
      <c r="B12" s="84">
        <v>6</v>
      </c>
      <c r="C12" s="123">
        <v>0.01032786134041215</v>
      </c>
      <c r="D12" s="84" t="s">
        <v>1429</v>
      </c>
      <c r="E12" s="84" t="b">
        <v>0</v>
      </c>
      <c r="F12" s="84" t="b">
        <v>0</v>
      </c>
      <c r="G12" s="84" t="b">
        <v>0</v>
      </c>
    </row>
    <row r="13" spans="1:7" ht="15">
      <c r="A13" s="84" t="s">
        <v>1117</v>
      </c>
      <c r="B13" s="84">
        <v>5</v>
      </c>
      <c r="C13" s="123">
        <v>0.008606551117010126</v>
      </c>
      <c r="D13" s="84" t="s">
        <v>1429</v>
      </c>
      <c r="E13" s="84" t="b">
        <v>0</v>
      </c>
      <c r="F13" s="84" t="b">
        <v>0</v>
      </c>
      <c r="G13" s="84" t="b">
        <v>0</v>
      </c>
    </row>
    <row r="14" spans="1:7" ht="15">
      <c r="A14" s="84" t="s">
        <v>1114</v>
      </c>
      <c r="B14" s="84">
        <v>5</v>
      </c>
      <c r="C14" s="123">
        <v>0.009407460315423813</v>
      </c>
      <c r="D14" s="84" t="s">
        <v>1429</v>
      </c>
      <c r="E14" s="84" t="b">
        <v>1</v>
      </c>
      <c r="F14" s="84" t="b">
        <v>0</v>
      </c>
      <c r="G14" s="84" t="b">
        <v>0</v>
      </c>
    </row>
    <row r="15" spans="1:7" ht="15">
      <c r="A15" s="84" t="s">
        <v>236</v>
      </c>
      <c r="B15" s="84">
        <v>5</v>
      </c>
      <c r="C15" s="123">
        <v>0.009407460315423813</v>
      </c>
      <c r="D15" s="84" t="s">
        <v>1429</v>
      </c>
      <c r="E15" s="84" t="b">
        <v>0</v>
      </c>
      <c r="F15" s="84" t="b">
        <v>0</v>
      </c>
      <c r="G15" s="84" t="b">
        <v>0</v>
      </c>
    </row>
    <row r="16" spans="1:7" ht="15">
      <c r="A16" s="84" t="s">
        <v>1122</v>
      </c>
      <c r="B16" s="84">
        <v>5</v>
      </c>
      <c r="C16" s="123">
        <v>0.008606551117010126</v>
      </c>
      <c r="D16" s="84" t="s">
        <v>1429</v>
      </c>
      <c r="E16" s="84" t="b">
        <v>0</v>
      </c>
      <c r="F16" s="84" t="b">
        <v>0</v>
      </c>
      <c r="G16" s="84" t="b">
        <v>0</v>
      </c>
    </row>
    <row r="17" spans="1:7" ht="15">
      <c r="A17" s="84" t="s">
        <v>1359</v>
      </c>
      <c r="B17" s="84">
        <v>4</v>
      </c>
      <c r="C17" s="123">
        <v>0.00752596825233905</v>
      </c>
      <c r="D17" s="84" t="s">
        <v>1429</v>
      </c>
      <c r="E17" s="84" t="b">
        <v>0</v>
      </c>
      <c r="F17" s="84" t="b">
        <v>0</v>
      </c>
      <c r="G17" s="84" t="b">
        <v>0</v>
      </c>
    </row>
    <row r="18" spans="1:7" ht="15">
      <c r="A18" s="84" t="s">
        <v>1115</v>
      </c>
      <c r="B18" s="84">
        <v>4</v>
      </c>
      <c r="C18" s="123">
        <v>0.00752596825233905</v>
      </c>
      <c r="D18" s="84" t="s">
        <v>1429</v>
      </c>
      <c r="E18" s="84" t="b">
        <v>0</v>
      </c>
      <c r="F18" s="84" t="b">
        <v>0</v>
      </c>
      <c r="G18" s="84" t="b">
        <v>0</v>
      </c>
    </row>
    <row r="19" spans="1:7" ht="15">
      <c r="A19" s="84" t="s">
        <v>1116</v>
      </c>
      <c r="B19" s="84">
        <v>4</v>
      </c>
      <c r="C19" s="123">
        <v>0.00752596825233905</v>
      </c>
      <c r="D19" s="84" t="s">
        <v>1429</v>
      </c>
      <c r="E19" s="84" t="b">
        <v>0</v>
      </c>
      <c r="F19" s="84" t="b">
        <v>0</v>
      </c>
      <c r="G19" s="84" t="b">
        <v>0</v>
      </c>
    </row>
    <row r="20" spans="1:7" ht="15">
      <c r="A20" s="84" t="s">
        <v>1118</v>
      </c>
      <c r="B20" s="84">
        <v>4</v>
      </c>
      <c r="C20" s="123">
        <v>0.008352009486112933</v>
      </c>
      <c r="D20" s="84" t="s">
        <v>1429</v>
      </c>
      <c r="E20" s="84" t="b">
        <v>0</v>
      </c>
      <c r="F20" s="84" t="b">
        <v>0</v>
      </c>
      <c r="G20" s="84" t="b">
        <v>0</v>
      </c>
    </row>
    <row r="21" spans="1:7" ht="15">
      <c r="A21" s="84" t="s">
        <v>1123</v>
      </c>
      <c r="B21" s="84">
        <v>4</v>
      </c>
      <c r="C21" s="123">
        <v>0.00752596825233905</v>
      </c>
      <c r="D21" s="84" t="s">
        <v>1429</v>
      </c>
      <c r="E21" s="84" t="b">
        <v>0</v>
      </c>
      <c r="F21" s="84" t="b">
        <v>0</v>
      </c>
      <c r="G21" s="84" t="b">
        <v>0</v>
      </c>
    </row>
    <row r="22" spans="1:7" ht="15">
      <c r="A22" s="84" t="s">
        <v>1124</v>
      </c>
      <c r="B22" s="84">
        <v>4</v>
      </c>
      <c r="C22" s="123">
        <v>0.00752596825233905</v>
      </c>
      <c r="D22" s="84" t="s">
        <v>1429</v>
      </c>
      <c r="E22" s="84" t="b">
        <v>1</v>
      </c>
      <c r="F22" s="84" t="b">
        <v>0</v>
      </c>
      <c r="G22" s="84" t="b">
        <v>0</v>
      </c>
    </row>
    <row r="23" spans="1:7" ht="15">
      <c r="A23" s="84" t="s">
        <v>1125</v>
      </c>
      <c r="B23" s="84">
        <v>4</v>
      </c>
      <c r="C23" s="123">
        <v>0.00752596825233905</v>
      </c>
      <c r="D23" s="84" t="s">
        <v>1429</v>
      </c>
      <c r="E23" s="84" t="b">
        <v>0</v>
      </c>
      <c r="F23" s="84" t="b">
        <v>0</v>
      </c>
      <c r="G23" s="84" t="b">
        <v>0</v>
      </c>
    </row>
    <row r="24" spans="1:7" ht="15">
      <c r="A24" s="84" t="s">
        <v>1126</v>
      </c>
      <c r="B24" s="84">
        <v>4</v>
      </c>
      <c r="C24" s="123">
        <v>0.00752596825233905</v>
      </c>
      <c r="D24" s="84" t="s">
        <v>1429</v>
      </c>
      <c r="E24" s="84" t="b">
        <v>0</v>
      </c>
      <c r="F24" s="84" t="b">
        <v>0</v>
      </c>
      <c r="G24" s="84" t="b">
        <v>0</v>
      </c>
    </row>
    <row r="25" spans="1:7" ht="15">
      <c r="A25" s="84" t="s">
        <v>1127</v>
      </c>
      <c r="B25" s="84">
        <v>4</v>
      </c>
      <c r="C25" s="123">
        <v>0.00752596825233905</v>
      </c>
      <c r="D25" s="84" t="s">
        <v>1429</v>
      </c>
      <c r="E25" s="84" t="b">
        <v>0</v>
      </c>
      <c r="F25" s="84" t="b">
        <v>0</v>
      </c>
      <c r="G25" s="84" t="b">
        <v>0</v>
      </c>
    </row>
    <row r="26" spans="1:7" ht="15">
      <c r="A26" s="84" t="s">
        <v>1128</v>
      </c>
      <c r="B26" s="84">
        <v>4</v>
      </c>
      <c r="C26" s="123">
        <v>0.00752596825233905</v>
      </c>
      <c r="D26" s="84" t="s">
        <v>1429</v>
      </c>
      <c r="E26" s="84" t="b">
        <v>1</v>
      </c>
      <c r="F26" s="84" t="b">
        <v>0</v>
      </c>
      <c r="G26" s="84" t="b">
        <v>0</v>
      </c>
    </row>
    <row r="27" spans="1:7" ht="15">
      <c r="A27" s="84" t="s">
        <v>1129</v>
      </c>
      <c r="B27" s="84">
        <v>4</v>
      </c>
      <c r="C27" s="123">
        <v>0.00752596825233905</v>
      </c>
      <c r="D27" s="84" t="s">
        <v>1429</v>
      </c>
      <c r="E27" s="84" t="b">
        <v>0</v>
      </c>
      <c r="F27" s="84" t="b">
        <v>0</v>
      </c>
      <c r="G27" s="84" t="b">
        <v>0</v>
      </c>
    </row>
    <row r="28" spans="1:7" ht="15">
      <c r="A28" s="84" t="s">
        <v>1130</v>
      </c>
      <c r="B28" s="84">
        <v>4</v>
      </c>
      <c r="C28" s="123">
        <v>0.00752596825233905</v>
      </c>
      <c r="D28" s="84" t="s">
        <v>1429</v>
      </c>
      <c r="E28" s="84" t="b">
        <v>1</v>
      </c>
      <c r="F28" s="84" t="b">
        <v>0</v>
      </c>
      <c r="G28" s="84" t="b">
        <v>0</v>
      </c>
    </row>
    <row r="29" spans="1:7" ht="15">
      <c r="A29" s="84" t="s">
        <v>1360</v>
      </c>
      <c r="B29" s="84">
        <v>4</v>
      </c>
      <c r="C29" s="123">
        <v>0.00752596825233905</v>
      </c>
      <c r="D29" s="84" t="s">
        <v>1429</v>
      </c>
      <c r="E29" s="84" t="b">
        <v>0</v>
      </c>
      <c r="F29" s="84" t="b">
        <v>0</v>
      </c>
      <c r="G29" s="84" t="b">
        <v>0</v>
      </c>
    </row>
    <row r="30" spans="1:7" ht="15">
      <c r="A30" s="84" t="s">
        <v>1361</v>
      </c>
      <c r="B30" s="84">
        <v>4</v>
      </c>
      <c r="C30" s="123">
        <v>0.00752596825233905</v>
      </c>
      <c r="D30" s="84" t="s">
        <v>1429</v>
      </c>
      <c r="E30" s="84" t="b">
        <v>0</v>
      </c>
      <c r="F30" s="84" t="b">
        <v>0</v>
      </c>
      <c r="G30" s="84" t="b">
        <v>0</v>
      </c>
    </row>
    <row r="31" spans="1:7" ht="15">
      <c r="A31" s="84" t="s">
        <v>1119</v>
      </c>
      <c r="B31" s="84">
        <v>4</v>
      </c>
      <c r="C31" s="123">
        <v>0.00752596825233905</v>
      </c>
      <c r="D31" s="84" t="s">
        <v>1429</v>
      </c>
      <c r="E31" s="84" t="b">
        <v>0</v>
      </c>
      <c r="F31" s="84" t="b">
        <v>0</v>
      </c>
      <c r="G31" s="84" t="b">
        <v>0</v>
      </c>
    </row>
    <row r="32" spans="1:7" ht="15">
      <c r="A32" s="84" t="s">
        <v>253</v>
      </c>
      <c r="B32" s="84">
        <v>4</v>
      </c>
      <c r="C32" s="123">
        <v>0.00752596825233905</v>
      </c>
      <c r="D32" s="84" t="s">
        <v>1429</v>
      </c>
      <c r="E32" s="84" t="b">
        <v>0</v>
      </c>
      <c r="F32" s="84" t="b">
        <v>0</v>
      </c>
      <c r="G32" s="84" t="b">
        <v>0</v>
      </c>
    </row>
    <row r="33" spans="1:7" ht="15">
      <c r="A33" s="84" t="s">
        <v>252</v>
      </c>
      <c r="B33" s="84">
        <v>4</v>
      </c>
      <c r="C33" s="123">
        <v>0.00752596825233905</v>
      </c>
      <c r="D33" s="84" t="s">
        <v>1429</v>
      </c>
      <c r="E33" s="84" t="b">
        <v>0</v>
      </c>
      <c r="F33" s="84" t="b">
        <v>0</v>
      </c>
      <c r="G33" s="84" t="b">
        <v>0</v>
      </c>
    </row>
    <row r="34" spans="1:7" ht="15">
      <c r="A34" s="84" t="s">
        <v>1362</v>
      </c>
      <c r="B34" s="84">
        <v>3</v>
      </c>
      <c r="C34" s="123">
        <v>0.006264007114584701</v>
      </c>
      <c r="D34" s="84" t="s">
        <v>1429</v>
      </c>
      <c r="E34" s="84" t="b">
        <v>0</v>
      </c>
      <c r="F34" s="84" t="b">
        <v>1</v>
      </c>
      <c r="G34" s="84" t="b">
        <v>0</v>
      </c>
    </row>
    <row r="35" spans="1:7" ht="15">
      <c r="A35" s="84" t="s">
        <v>1363</v>
      </c>
      <c r="B35" s="84">
        <v>3</v>
      </c>
      <c r="C35" s="123">
        <v>0.006264007114584701</v>
      </c>
      <c r="D35" s="84" t="s">
        <v>1429</v>
      </c>
      <c r="E35" s="84" t="b">
        <v>1</v>
      </c>
      <c r="F35" s="84" t="b">
        <v>0</v>
      </c>
      <c r="G35" s="84" t="b">
        <v>0</v>
      </c>
    </row>
    <row r="36" spans="1:7" ht="15">
      <c r="A36" s="84" t="s">
        <v>1364</v>
      </c>
      <c r="B36" s="84">
        <v>3</v>
      </c>
      <c r="C36" s="123">
        <v>0.006264007114584701</v>
      </c>
      <c r="D36" s="84" t="s">
        <v>1429</v>
      </c>
      <c r="E36" s="84" t="b">
        <v>0</v>
      </c>
      <c r="F36" s="84" t="b">
        <v>0</v>
      </c>
      <c r="G36" s="84" t="b">
        <v>0</v>
      </c>
    </row>
    <row r="37" spans="1:7" ht="15">
      <c r="A37" s="84" t="s">
        <v>1365</v>
      </c>
      <c r="B37" s="84">
        <v>3</v>
      </c>
      <c r="C37" s="123">
        <v>0.006264007114584701</v>
      </c>
      <c r="D37" s="84" t="s">
        <v>1429</v>
      </c>
      <c r="E37" s="84" t="b">
        <v>0</v>
      </c>
      <c r="F37" s="84" t="b">
        <v>0</v>
      </c>
      <c r="G37" s="84" t="b">
        <v>0</v>
      </c>
    </row>
    <row r="38" spans="1:7" ht="15">
      <c r="A38" s="84" t="s">
        <v>1366</v>
      </c>
      <c r="B38" s="84">
        <v>3</v>
      </c>
      <c r="C38" s="123">
        <v>0.006264007114584701</v>
      </c>
      <c r="D38" s="84" t="s">
        <v>1429</v>
      </c>
      <c r="E38" s="84" t="b">
        <v>0</v>
      </c>
      <c r="F38" s="84" t="b">
        <v>0</v>
      </c>
      <c r="G38" s="84" t="b">
        <v>0</v>
      </c>
    </row>
    <row r="39" spans="1:7" ht="15">
      <c r="A39" s="84" t="s">
        <v>1120</v>
      </c>
      <c r="B39" s="84">
        <v>3</v>
      </c>
      <c r="C39" s="123">
        <v>0.007137186911555022</v>
      </c>
      <c r="D39" s="84" t="s">
        <v>1429</v>
      </c>
      <c r="E39" s="84" t="b">
        <v>0</v>
      </c>
      <c r="F39" s="84" t="b">
        <v>0</v>
      </c>
      <c r="G39" s="84" t="b">
        <v>0</v>
      </c>
    </row>
    <row r="40" spans="1:7" ht="15">
      <c r="A40" s="84" t="s">
        <v>1367</v>
      </c>
      <c r="B40" s="84">
        <v>3</v>
      </c>
      <c r="C40" s="123">
        <v>0.006264007114584701</v>
      </c>
      <c r="D40" s="84" t="s">
        <v>1429</v>
      </c>
      <c r="E40" s="84" t="b">
        <v>0</v>
      </c>
      <c r="F40" s="84" t="b">
        <v>0</v>
      </c>
      <c r="G40" s="84" t="b">
        <v>0</v>
      </c>
    </row>
    <row r="41" spans="1:7" ht="15">
      <c r="A41" s="84" t="s">
        <v>1368</v>
      </c>
      <c r="B41" s="84">
        <v>3</v>
      </c>
      <c r="C41" s="123">
        <v>0.006264007114584701</v>
      </c>
      <c r="D41" s="84" t="s">
        <v>1429</v>
      </c>
      <c r="E41" s="84" t="b">
        <v>0</v>
      </c>
      <c r="F41" s="84" t="b">
        <v>0</v>
      </c>
      <c r="G41" s="84" t="b">
        <v>0</v>
      </c>
    </row>
    <row r="42" spans="1:7" ht="15">
      <c r="A42" s="84" t="s">
        <v>1369</v>
      </c>
      <c r="B42" s="84">
        <v>3</v>
      </c>
      <c r="C42" s="123">
        <v>0.006264007114584701</v>
      </c>
      <c r="D42" s="84" t="s">
        <v>1429</v>
      </c>
      <c r="E42" s="84" t="b">
        <v>0</v>
      </c>
      <c r="F42" s="84" t="b">
        <v>0</v>
      </c>
      <c r="G42" s="84" t="b">
        <v>0</v>
      </c>
    </row>
    <row r="43" spans="1:7" ht="15">
      <c r="A43" s="84" t="s">
        <v>1370</v>
      </c>
      <c r="B43" s="84">
        <v>3</v>
      </c>
      <c r="C43" s="123">
        <v>0.006264007114584701</v>
      </c>
      <c r="D43" s="84" t="s">
        <v>1429</v>
      </c>
      <c r="E43" s="84" t="b">
        <v>0</v>
      </c>
      <c r="F43" s="84" t="b">
        <v>0</v>
      </c>
      <c r="G43" s="84" t="b">
        <v>0</v>
      </c>
    </row>
    <row r="44" spans="1:7" ht="15">
      <c r="A44" s="84" t="s">
        <v>1371</v>
      </c>
      <c r="B44" s="84">
        <v>3</v>
      </c>
      <c r="C44" s="123">
        <v>0.006264007114584701</v>
      </c>
      <c r="D44" s="84" t="s">
        <v>1429</v>
      </c>
      <c r="E44" s="84" t="b">
        <v>0</v>
      </c>
      <c r="F44" s="84" t="b">
        <v>0</v>
      </c>
      <c r="G44" s="84" t="b">
        <v>0</v>
      </c>
    </row>
    <row r="45" spans="1:7" ht="15">
      <c r="A45" s="84" t="s">
        <v>1372</v>
      </c>
      <c r="B45" s="84">
        <v>3</v>
      </c>
      <c r="C45" s="123">
        <v>0.006264007114584701</v>
      </c>
      <c r="D45" s="84" t="s">
        <v>1429</v>
      </c>
      <c r="E45" s="84" t="b">
        <v>0</v>
      </c>
      <c r="F45" s="84" t="b">
        <v>0</v>
      </c>
      <c r="G45" s="84" t="b">
        <v>0</v>
      </c>
    </row>
    <row r="46" spans="1:7" ht="15">
      <c r="A46" s="84" t="s">
        <v>1373</v>
      </c>
      <c r="B46" s="84">
        <v>3</v>
      </c>
      <c r="C46" s="123">
        <v>0.006264007114584701</v>
      </c>
      <c r="D46" s="84" t="s">
        <v>1429</v>
      </c>
      <c r="E46" s="84" t="b">
        <v>0</v>
      </c>
      <c r="F46" s="84" t="b">
        <v>0</v>
      </c>
      <c r="G46" s="84" t="b">
        <v>0</v>
      </c>
    </row>
    <row r="47" spans="1:7" ht="15">
      <c r="A47" s="84" t="s">
        <v>1143</v>
      </c>
      <c r="B47" s="84">
        <v>3</v>
      </c>
      <c r="C47" s="123">
        <v>0.006264007114584701</v>
      </c>
      <c r="D47" s="84" t="s">
        <v>1429</v>
      </c>
      <c r="E47" s="84" t="b">
        <v>0</v>
      </c>
      <c r="F47" s="84" t="b">
        <v>0</v>
      </c>
      <c r="G47" s="84" t="b">
        <v>0</v>
      </c>
    </row>
    <row r="48" spans="1:7" ht="15">
      <c r="A48" s="84" t="s">
        <v>262</v>
      </c>
      <c r="B48" s="84">
        <v>3</v>
      </c>
      <c r="C48" s="123">
        <v>0.007137186911555022</v>
      </c>
      <c r="D48" s="84" t="s">
        <v>1429</v>
      </c>
      <c r="E48" s="84" t="b">
        <v>0</v>
      </c>
      <c r="F48" s="84" t="b">
        <v>0</v>
      </c>
      <c r="G48" s="84" t="b">
        <v>0</v>
      </c>
    </row>
    <row r="49" spans="1:7" ht="15">
      <c r="A49" s="84" t="s">
        <v>1374</v>
      </c>
      <c r="B49" s="84">
        <v>3</v>
      </c>
      <c r="C49" s="123">
        <v>0.007137186911555022</v>
      </c>
      <c r="D49" s="84" t="s">
        <v>1429</v>
      </c>
      <c r="E49" s="84" t="b">
        <v>0</v>
      </c>
      <c r="F49" s="84" t="b">
        <v>0</v>
      </c>
      <c r="G49" s="84" t="b">
        <v>0</v>
      </c>
    </row>
    <row r="50" spans="1:7" ht="15">
      <c r="A50" s="84" t="s">
        <v>1375</v>
      </c>
      <c r="B50" s="84">
        <v>3</v>
      </c>
      <c r="C50" s="123">
        <v>0.006264007114584701</v>
      </c>
      <c r="D50" s="84" t="s">
        <v>1429</v>
      </c>
      <c r="E50" s="84" t="b">
        <v>0</v>
      </c>
      <c r="F50" s="84" t="b">
        <v>0</v>
      </c>
      <c r="G50" s="84" t="b">
        <v>0</v>
      </c>
    </row>
    <row r="51" spans="1:7" ht="15">
      <c r="A51" s="84" t="s">
        <v>259</v>
      </c>
      <c r="B51" s="84">
        <v>3</v>
      </c>
      <c r="C51" s="123">
        <v>0.006264007114584701</v>
      </c>
      <c r="D51" s="84" t="s">
        <v>1429</v>
      </c>
      <c r="E51" s="84" t="b">
        <v>0</v>
      </c>
      <c r="F51" s="84" t="b">
        <v>0</v>
      </c>
      <c r="G51" s="84" t="b">
        <v>0</v>
      </c>
    </row>
    <row r="52" spans="1:7" ht="15">
      <c r="A52" s="84" t="s">
        <v>258</v>
      </c>
      <c r="B52" s="84">
        <v>3</v>
      </c>
      <c r="C52" s="123">
        <v>0.006264007114584701</v>
      </c>
      <c r="D52" s="84" t="s">
        <v>1429</v>
      </c>
      <c r="E52" s="84" t="b">
        <v>0</v>
      </c>
      <c r="F52" s="84" t="b">
        <v>0</v>
      </c>
      <c r="G52" s="84" t="b">
        <v>0</v>
      </c>
    </row>
    <row r="53" spans="1:7" ht="15">
      <c r="A53" s="84" t="s">
        <v>1132</v>
      </c>
      <c r="B53" s="84">
        <v>3</v>
      </c>
      <c r="C53" s="123">
        <v>0.006264007114584701</v>
      </c>
      <c r="D53" s="84" t="s">
        <v>1429</v>
      </c>
      <c r="E53" s="84" t="b">
        <v>0</v>
      </c>
      <c r="F53" s="84" t="b">
        <v>0</v>
      </c>
      <c r="G53" s="84" t="b">
        <v>0</v>
      </c>
    </row>
    <row r="54" spans="1:7" ht="15">
      <c r="A54" s="84" t="s">
        <v>212</v>
      </c>
      <c r="B54" s="84">
        <v>3</v>
      </c>
      <c r="C54" s="123">
        <v>0.006264007114584701</v>
      </c>
      <c r="D54" s="84" t="s">
        <v>1429</v>
      </c>
      <c r="E54" s="84" t="b">
        <v>0</v>
      </c>
      <c r="F54" s="84" t="b">
        <v>0</v>
      </c>
      <c r="G54" s="84" t="b">
        <v>0</v>
      </c>
    </row>
    <row r="55" spans="1:7" ht="15">
      <c r="A55" s="84" t="s">
        <v>1135</v>
      </c>
      <c r="B55" s="84">
        <v>2</v>
      </c>
      <c r="C55" s="123">
        <v>0.005753265089237169</v>
      </c>
      <c r="D55" s="84" t="s">
        <v>1429</v>
      </c>
      <c r="E55" s="84" t="b">
        <v>0</v>
      </c>
      <c r="F55" s="84" t="b">
        <v>0</v>
      </c>
      <c r="G55" s="84" t="b">
        <v>0</v>
      </c>
    </row>
    <row r="56" spans="1:7" ht="15">
      <c r="A56" s="84" t="s">
        <v>1376</v>
      </c>
      <c r="B56" s="84">
        <v>2</v>
      </c>
      <c r="C56" s="123">
        <v>0.004758124607703348</v>
      </c>
      <c r="D56" s="84" t="s">
        <v>1429</v>
      </c>
      <c r="E56" s="84" t="b">
        <v>0</v>
      </c>
      <c r="F56" s="84" t="b">
        <v>0</v>
      </c>
      <c r="G56" s="84" t="b">
        <v>0</v>
      </c>
    </row>
    <row r="57" spans="1:7" ht="15">
      <c r="A57" s="84" t="s">
        <v>1377</v>
      </c>
      <c r="B57" s="84">
        <v>2</v>
      </c>
      <c r="C57" s="123">
        <v>0.004758124607703348</v>
      </c>
      <c r="D57" s="84" t="s">
        <v>1429</v>
      </c>
      <c r="E57" s="84" t="b">
        <v>1</v>
      </c>
      <c r="F57" s="84" t="b">
        <v>0</v>
      </c>
      <c r="G57" s="84" t="b">
        <v>0</v>
      </c>
    </row>
    <row r="58" spans="1:7" ht="15">
      <c r="A58" s="84" t="s">
        <v>1378</v>
      </c>
      <c r="B58" s="84">
        <v>2</v>
      </c>
      <c r="C58" s="123">
        <v>0.004758124607703348</v>
      </c>
      <c r="D58" s="84" t="s">
        <v>1429</v>
      </c>
      <c r="E58" s="84" t="b">
        <v>1</v>
      </c>
      <c r="F58" s="84" t="b">
        <v>0</v>
      </c>
      <c r="G58" s="84" t="b">
        <v>0</v>
      </c>
    </row>
    <row r="59" spans="1:7" ht="15">
      <c r="A59" s="84" t="s">
        <v>1379</v>
      </c>
      <c r="B59" s="84">
        <v>2</v>
      </c>
      <c r="C59" s="123">
        <v>0.004758124607703348</v>
      </c>
      <c r="D59" s="84" t="s">
        <v>1429</v>
      </c>
      <c r="E59" s="84" t="b">
        <v>0</v>
      </c>
      <c r="F59" s="84" t="b">
        <v>0</v>
      </c>
      <c r="G59" s="84" t="b">
        <v>0</v>
      </c>
    </row>
    <row r="60" spans="1:7" ht="15">
      <c r="A60" s="84" t="s">
        <v>1380</v>
      </c>
      <c r="B60" s="84">
        <v>2</v>
      </c>
      <c r="C60" s="123">
        <v>0.004758124607703348</v>
      </c>
      <c r="D60" s="84" t="s">
        <v>1429</v>
      </c>
      <c r="E60" s="84" t="b">
        <v>0</v>
      </c>
      <c r="F60" s="84" t="b">
        <v>0</v>
      </c>
      <c r="G60" s="84" t="b">
        <v>0</v>
      </c>
    </row>
    <row r="61" spans="1:7" ht="15">
      <c r="A61" s="84" t="s">
        <v>1381</v>
      </c>
      <c r="B61" s="84">
        <v>2</v>
      </c>
      <c r="C61" s="123">
        <v>0.004758124607703348</v>
      </c>
      <c r="D61" s="84" t="s">
        <v>1429</v>
      </c>
      <c r="E61" s="84" t="b">
        <v>0</v>
      </c>
      <c r="F61" s="84" t="b">
        <v>0</v>
      </c>
      <c r="G61" s="84" t="b">
        <v>0</v>
      </c>
    </row>
    <row r="62" spans="1:7" ht="15">
      <c r="A62" s="84" t="s">
        <v>1382</v>
      </c>
      <c r="B62" s="84">
        <v>2</v>
      </c>
      <c r="C62" s="123">
        <v>0.004758124607703348</v>
      </c>
      <c r="D62" s="84" t="s">
        <v>1429</v>
      </c>
      <c r="E62" s="84" t="b">
        <v>0</v>
      </c>
      <c r="F62" s="84" t="b">
        <v>0</v>
      </c>
      <c r="G62" s="84" t="b">
        <v>0</v>
      </c>
    </row>
    <row r="63" spans="1:7" ht="15">
      <c r="A63" s="84" t="s">
        <v>1383</v>
      </c>
      <c r="B63" s="84">
        <v>2</v>
      </c>
      <c r="C63" s="123">
        <v>0.004758124607703348</v>
      </c>
      <c r="D63" s="84" t="s">
        <v>1429</v>
      </c>
      <c r="E63" s="84" t="b">
        <v>0</v>
      </c>
      <c r="F63" s="84" t="b">
        <v>0</v>
      </c>
      <c r="G63" s="84" t="b">
        <v>0</v>
      </c>
    </row>
    <row r="64" spans="1:7" ht="15">
      <c r="A64" s="84" t="s">
        <v>1384</v>
      </c>
      <c r="B64" s="84">
        <v>2</v>
      </c>
      <c r="C64" s="123">
        <v>0.004758124607703348</v>
      </c>
      <c r="D64" s="84" t="s">
        <v>1429</v>
      </c>
      <c r="E64" s="84" t="b">
        <v>0</v>
      </c>
      <c r="F64" s="84" t="b">
        <v>0</v>
      </c>
      <c r="G64" s="84" t="b">
        <v>0</v>
      </c>
    </row>
    <row r="65" spans="1:7" ht="15">
      <c r="A65" s="84" t="s">
        <v>1385</v>
      </c>
      <c r="B65" s="84">
        <v>2</v>
      </c>
      <c r="C65" s="123">
        <v>0.004758124607703348</v>
      </c>
      <c r="D65" s="84" t="s">
        <v>1429</v>
      </c>
      <c r="E65" s="84" t="b">
        <v>0</v>
      </c>
      <c r="F65" s="84" t="b">
        <v>0</v>
      </c>
      <c r="G65" s="84" t="b">
        <v>0</v>
      </c>
    </row>
    <row r="66" spans="1:7" ht="15">
      <c r="A66" s="84" t="s">
        <v>245</v>
      </c>
      <c r="B66" s="84">
        <v>2</v>
      </c>
      <c r="C66" s="123">
        <v>0.004758124607703348</v>
      </c>
      <c r="D66" s="84" t="s">
        <v>1429</v>
      </c>
      <c r="E66" s="84" t="b">
        <v>0</v>
      </c>
      <c r="F66" s="84" t="b">
        <v>0</v>
      </c>
      <c r="G66" s="84" t="b">
        <v>0</v>
      </c>
    </row>
    <row r="67" spans="1:7" ht="15">
      <c r="A67" s="84" t="s">
        <v>1386</v>
      </c>
      <c r="B67" s="84">
        <v>2</v>
      </c>
      <c r="C67" s="123">
        <v>0.004758124607703348</v>
      </c>
      <c r="D67" s="84" t="s">
        <v>1429</v>
      </c>
      <c r="E67" s="84" t="b">
        <v>0</v>
      </c>
      <c r="F67" s="84" t="b">
        <v>0</v>
      </c>
      <c r="G67" s="84" t="b">
        <v>0</v>
      </c>
    </row>
    <row r="68" spans="1:7" ht="15">
      <c r="A68" s="84" t="s">
        <v>1387</v>
      </c>
      <c r="B68" s="84">
        <v>2</v>
      </c>
      <c r="C68" s="123">
        <v>0.004758124607703348</v>
      </c>
      <c r="D68" s="84" t="s">
        <v>1429</v>
      </c>
      <c r="E68" s="84" t="b">
        <v>1</v>
      </c>
      <c r="F68" s="84" t="b">
        <v>0</v>
      </c>
      <c r="G68" s="84" t="b">
        <v>0</v>
      </c>
    </row>
    <row r="69" spans="1:7" ht="15">
      <c r="A69" s="84" t="s">
        <v>1388</v>
      </c>
      <c r="B69" s="84">
        <v>2</v>
      </c>
      <c r="C69" s="123">
        <v>0.004758124607703348</v>
      </c>
      <c r="D69" s="84" t="s">
        <v>1429</v>
      </c>
      <c r="E69" s="84" t="b">
        <v>0</v>
      </c>
      <c r="F69" s="84" t="b">
        <v>0</v>
      </c>
      <c r="G69" s="84" t="b">
        <v>0</v>
      </c>
    </row>
    <row r="70" spans="1:7" ht="15">
      <c r="A70" s="84" t="s">
        <v>1389</v>
      </c>
      <c r="B70" s="84">
        <v>2</v>
      </c>
      <c r="C70" s="123">
        <v>0.004758124607703348</v>
      </c>
      <c r="D70" s="84" t="s">
        <v>1429</v>
      </c>
      <c r="E70" s="84" t="b">
        <v>0</v>
      </c>
      <c r="F70" s="84" t="b">
        <v>0</v>
      </c>
      <c r="G70" s="84" t="b">
        <v>0</v>
      </c>
    </row>
    <row r="71" spans="1:7" ht="15">
      <c r="A71" s="84" t="s">
        <v>1390</v>
      </c>
      <c r="B71" s="84">
        <v>2</v>
      </c>
      <c r="C71" s="123">
        <v>0.004758124607703348</v>
      </c>
      <c r="D71" s="84" t="s">
        <v>1429</v>
      </c>
      <c r="E71" s="84" t="b">
        <v>0</v>
      </c>
      <c r="F71" s="84" t="b">
        <v>0</v>
      </c>
      <c r="G71" s="84" t="b">
        <v>0</v>
      </c>
    </row>
    <row r="72" spans="1:7" ht="15">
      <c r="A72" s="84" t="s">
        <v>1391</v>
      </c>
      <c r="B72" s="84">
        <v>2</v>
      </c>
      <c r="C72" s="123">
        <v>0.004758124607703348</v>
      </c>
      <c r="D72" s="84" t="s">
        <v>1429</v>
      </c>
      <c r="E72" s="84" t="b">
        <v>1</v>
      </c>
      <c r="F72" s="84" t="b">
        <v>0</v>
      </c>
      <c r="G72" s="84" t="b">
        <v>0</v>
      </c>
    </row>
    <row r="73" spans="1:7" ht="15">
      <c r="A73" s="84" t="s">
        <v>1392</v>
      </c>
      <c r="B73" s="84">
        <v>2</v>
      </c>
      <c r="C73" s="123">
        <v>0.004758124607703348</v>
      </c>
      <c r="D73" s="84" t="s">
        <v>1429</v>
      </c>
      <c r="E73" s="84" t="b">
        <v>0</v>
      </c>
      <c r="F73" s="84" t="b">
        <v>0</v>
      </c>
      <c r="G73" s="84" t="b">
        <v>0</v>
      </c>
    </row>
    <row r="74" spans="1:7" ht="15">
      <c r="A74" s="84" t="s">
        <v>1393</v>
      </c>
      <c r="B74" s="84">
        <v>2</v>
      </c>
      <c r="C74" s="123">
        <v>0.004758124607703348</v>
      </c>
      <c r="D74" s="84" t="s">
        <v>1429</v>
      </c>
      <c r="E74" s="84" t="b">
        <v>0</v>
      </c>
      <c r="F74" s="84" t="b">
        <v>0</v>
      </c>
      <c r="G74" s="84" t="b">
        <v>0</v>
      </c>
    </row>
    <row r="75" spans="1:7" ht="15">
      <c r="A75" s="84" t="s">
        <v>1394</v>
      </c>
      <c r="B75" s="84">
        <v>2</v>
      </c>
      <c r="C75" s="123">
        <v>0.004758124607703348</v>
      </c>
      <c r="D75" s="84" t="s">
        <v>1429</v>
      </c>
      <c r="E75" s="84" t="b">
        <v>0</v>
      </c>
      <c r="F75" s="84" t="b">
        <v>0</v>
      </c>
      <c r="G75" s="84" t="b">
        <v>0</v>
      </c>
    </row>
    <row r="76" spans="1:7" ht="15">
      <c r="A76" s="84" t="s">
        <v>1395</v>
      </c>
      <c r="B76" s="84">
        <v>2</v>
      </c>
      <c r="C76" s="123">
        <v>0.004758124607703348</v>
      </c>
      <c r="D76" s="84" t="s">
        <v>1429</v>
      </c>
      <c r="E76" s="84" t="b">
        <v>0</v>
      </c>
      <c r="F76" s="84" t="b">
        <v>0</v>
      </c>
      <c r="G76" s="84" t="b">
        <v>0</v>
      </c>
    </row>
    <row r="77" spans="1:7" ht="15">
      <c r="A77" s="84" t="s">
        <v>1396</v>
      </c>
      <c r="B77" s="84">
        <v>2</v>
      </c>
      <c r="C77" s="123">
        <v>0.004758124607703348</v>
      </c>
      <c r="D77" s="84" t="s">
        <v>1429</v>
      </c>
      <c r="E77" s="84" t="b">
        <v>0</v>
      </c>
      <c r="F77" s="84" t="b">
        <v>0</v>
      </c>
      <c r="G77" s="84" t="b">
        <v>0</v>
      </c>
    </row>
    <row r="78" spans="1:7" ht="15">
      <c r="A78" s="84" t="s">
        <v>1397</v>
      </c>
      <c r="B78" s="84">
        <v>2</v>
      </c>
      <c r="C78" s="123">
        <v>0.004758124607703348</v>
      </c>
      <c r="D78" s="84" t="s">
        <v>1429</v>
      </c>
      <c r="E78" s="84" t="b">
        <v>0</v>
      </c>
      <c r="F78" s="84" t="b">
        <v>0</v>
      </c>
      <c r="G78" s="84" t="b">
        <v>0</v>
      </c>
    </row>
    <row r="79" spans="1:7" ht="15">
      <c r="A79" s="84" t="s">
        <v>264</v>
      </c>
      <c r="B79" s="84">
        <v>2</v>
      </c>
      <c r="C79" s="123">
        <v>0.004758124607703348</v>
      </c>
      <c r="D79" s="84" t="s">
        <v>1429</v>
      </c>
      <c r="E79" s="84" t="b">
        <v>0</v>
      </c>
      <c r="F79" s="84" t="b">
        <v>0</v>
      </c>
      <c r="G79" s="84" t="b">
        <v>0</v>
      </c>
    </row>
    <row r="80" spans="1:7" ht="15">
      <c r="A80" s="84" t="s">
        <v>1398</v>
      </c>
      <c r="B80" s="84">
        <v>2</v>
      </c>
      <c r="C80" s="123">
        <v>0.004758124607703348</v>
      </c>
      <c r="D80" s="84" t="s">
        <v>1429</v>
      </c>
      <c r="E80" s="84" t="b">
        <v>0</v>
      </c>
      <c r="F80" s="84" t="b">
        <v>0</v>
      </c>
      <c r="G80" s="84" t="b">
        <v>0</v>
      </c>
    </row>
    <row r="81" spans="1:7" ht="15">
      <c r="A81" s="84" t="s">
        <v>1399</v>
      </c>
      <c r="B81" s="84">
        <v>2</v>
      </c>
      <c r="C81" s="123">
        <v>0.004758124607703348</v>
      </c>
      <c r="D81" s="84" t="s">
        <v>1429</v>
      </c>
      <c r="E81" s="84" t="b">
        <v>1</v>
      </c>
      <c r="F81" s="84" t="b">
        <v>0</v>
      </c>
      <c r="G81" s="84" t="b">
        <v>0</v>
      </c>
    </row>
    <row r="82" spans="1:7" ht="15">
      <c r="A82" s="84" t="s">
        <v>1400</v>
      </c>
      <c r="B82" s="84">
        <v>2</v>
      </c>
      <c r="C82" s="123">
        <v>0.004758124607703348</v>
      </c>
      <c r="D82" s="84" t="s">
        <v>1429</v>
      </c>
      <c r="E82" s="84" t="b">
        <v>0</v>
      </c>
      <c r="F82" s="84" t="b">
        <v>0</v>
      </c>
      <c r="G82" s="84" t="b">
        <v>0</v>
      </c>
    </row>
    <row r="83" spans="1:7" ht="15">
      <c r="A83" s="84" t="s">
        <v>1401</v>
      </c>
      <c r="B83" s="84">
        <v>2</v>
      </c>
      <c r="C83" s="123">
        <v>0.004758124607703348</v>
      </c>
      <c r="D83" s="84" t="s">
        <v>1429</v>
      </c>
      <c r="E83" s="84" t="b">
        <v>0</v>
      </c>
      <c r="F83" s="84" t="b">
        <v>0</v>
      </c>
      <c r="G83" s="84" t="b">
        <v>0</v>
      </c>
    </row>
    <row r="84" spans="1:7" ht="15">
      <c r="A84" s="84" t="s">
        <v>263</v>
      </c>
      <c r="B84" s="84">
        <v>2</v>
      </c>
      <c r="C84" s="123">
        <v>0.004758124607703348</v>
      </c>
      <c r="D84" s="84" t="s">
        <v>1429</v>
      </c>
      <c r="E84" s="84" t="b">
        <v>0</v>
      </c>
      <c r="F84" s="84" t="b">
        <v>0</v>
      </c>
      <c r="G84" s="84" t="b">
        <v>0</v>
      </c>
    </row>
    <row r="85" spans="1:7" ht="15">
      <c r="A85" s="84" t="s">
        <v>1402</v>
      </c>
      <c r="B85" s="84">
        <v>2</v>
      </c>
      <c r="C85" s="123">
        <v>0.004758124607703348</v>
      </c>
      <c r="D85" s="84" t="s">
        <v>1429</v>
      </c>
      <c r="E85" s="84" t="b">
        <v>0</v>
      </c>
      <c r="F85" s="84" t="b">
        <v>0</v>
      </c>
      <c r="G85" s="84" t="b">
        <v>0</v>
      </c>
    </row>
    <row r="86" spans="1:7" ht="15">
      <c r="A86" s="84" t="s">
        <v>1403</v>
      </c>
      <c r="B86" s="84">
        <v>2</v>
      </c>
      <c r="C86" s="123">
        <v>0.004758124607703348</v>
      </c>
      <c r="D86" s="84" t="s">
        <v>1429</v>
      </c>
      <c r="E86" s="84" t="b">
        <v>0</v>
      </c>
      <c r="F86" s="84" t="b">
        <v>0</v>
      </c>
      <c r="G86" s="84" t="b">
        <v>0</v>
      </c>
    </row>
    <row r="87" spans="1:7" ht="15">
      <c r="A87" s="84" t="s">
        <v>1404</v>
      </c>
      <c r="B87" s="84">
        <v>2</v>
      </c>
      <c r="C87" s="123">
        <v>0.004758124607703348</v>
      </c>
      <c r="D87" s="84" t="s">
        <v>1429</v>
      </c>
      <c r="E87" s="84" t="b">
        <v>0</v>
      </c>
      <c r="F87" s="84" t="b">
        <v>0</v>
      </c>
      <c r="G87" s="84" t="b">
        <v>0</v>
      </c>
    </row>
    <row r="88" spans="1:7" ht="15">
      <c r="A88" s="84" t="s">
        <v>1405</v>
      </c>
      <c r="B88" s="84">
        <v>2</v>
      </c>
      <c r="C88" s="123">
        <v>0.004758124607703348</v>
      </c>
      <c r="D88" s="84" t="s">
        <v>1429</v>
      </c>
      <c r="E88" s="84" t="b">
        <v>0</v>
      </c>
      <c r="F88" s="84" t="b">
        <v>0</v>
      </c>
      <c r="G88" s="84" t="b">
        <v>0</v>
      </c>
    </row>
    <row r="89" spans="1:7" ht="15">
      <c r="A89" s="84" t="s">
        <v>230</v>
      </c>
      <c r="B89" s="84">
        <v>2</v>
      </c>
      <c r="C89" s="123">
        <v>0.004758124607703348</v>
      </c>
      <c r="D89" s="84" t="s">
        <v>1429</v>
      </c>
      <c r="E89" s="84" t="b">
        <v>0</v>
      </c>
      <c r="F89" s="84" t="b">
        <v>0</v>
      </c>
      <c r="G89" s="84" t="b">
        <v>0</v>
      </c>
    </row>
    <row r="90" spans="1:7" ht="15">
      <c r="A90" s="84" t="s">
        <v>1406</v>
      </c>
      <c r="B90" s="84">
        <v>2</v>
      </c>
      <c r="C90" s="123">
        <v>0.004758124607703348</v>
      </c>
      <c r="D90" s="84" t="s">
        <v>1429</v>
      </c>
      <c r="E90" s="84" t="b">
        <v>0</v>
      </c>
      <c r="F90" s="84" t="b">
        <v>0</v>
      </c>
      <c r="G90" s="84" t="b">
        <v>0</v>
      </c>
    </row>
    <row r="91" spans="1:7" ht="15">
      <c r="A91" s="84" t="s">
        <v>1407</v>
      </c>
      <c r="B91" s="84">
        <v>2</v>
      </c>
      <c r="C91" s="123">
        <v>0.004758124607703348</v>
      </c>
      <c r="D91" s="84" t="s">
        <v>1429</v>
      </c>
      <c r="E91" s="84" t="b">
        <v>0</v>
      </c>
      <c r="F91" s="84" t="b">
        <v>0</v>
      </c>
      <c r="G91" s="84" t="b">
        <v>0</v>
      </c>
    </row>
    <row r="92" spans="1:7" ht="15">
      <c r="A92" s="84" t="s">
        <v>1408</v>
      </c>
      <c r="B92" s="84">
        <v>2</v>
      </c>
      <c r="C92" s="123">
        <v>0.004758124607703348</v>
      </c>
      <c r="D92" s="84" t="s">
        <v>1429</v>
      </c>
      <c r="E92" s="84" t="b">
        <v>0</v>
      </c>
      <c r="F92" s="84" t="b">
        <v>0</v>
      </c>
      <c r="G92" s="84" t="b">
        <v>0</v>
      </c>
    </row>
    <row r="93" spans="1:7" ht="15">
      <c r="A93" s="84" t="s">
        <v>1409</v>
      </c>
      <c r="B93" s="84">
        <v>2</v>
      </c>
      <c r="C93" s="123">
        <v>0.004758124607703348</v>
      </c>
      <c r="D93" s="84" t="s">
        <v>1429</v>
      </c>
      <c r="E93" s="84" t="b">
        <v>0</v>
      </c>
      <c r="F93" s="84" t="b">
        <v>0</v>
      </c>
      <c r="G93" s="84" t="b">
        <v>0</v>
      </c>
    </row>
    <row r="94" spans="1:7" ht="15">
      <c r="A94" s="84" t="s">
        <v>1410</v>
      </c>
      <c r="B94" s="84">
        <v>2</v>
      </c>
      <c r="C94" s="123">
        <v>0.004758124607703348</v>
      </c>
      <c r="D94" s="84" t="s">
        <v>1429</v>
      </c>
      <c r="E94" s="84" t="b">
        <v>1</v>
      </c>
      <c r="F94" s="84" t="b">
        <v>0</v>
      </c>
      <c r="G94" s="84" t="b">
        <v>0</v>
      </c>
    </row>
    <row r="95" spans="1:7" ht="15">
      <c r="A95" s="84" t="s">
        <v>1411</v>
      </c>
      <c r="B95" s="84">
        <v>2</v>
      </c>
      <c r="C95" s="123">
        <v>0.004758124607703348</v>
      </c>
      <c r="D95" s="84" t="s">
        <v>1429</v>
      </c>
      <c r="E95" s="84" t="b">
        <v>0</v>
      </c>
      <c r="F95" s="84" t="b">
        <v>0</v>
      </c>
      <c r="G95" s="84" t="b">
        <v>0</v>
      </c>
    </row>
    <row r="96" spans="1:7" ht="15">
      <c r="A96" s="84" t="s">
        <v>1412</v>
      </c>
      <c r="B96" s="84">
        <v>2</v>
      </c>
      <c r="C96" s="123">
        <v>0.004758124607703348</v>
      </c>
      <c r="D96" s="84" t="s">
        <v>1429</v>
      </c>
      <c r="E96" s="84" t="b">
        <v>1</v>
      </c>
      <c r="F96" s="84" t="b">
        <v>0</v>
      </c>
      <c r="G96" s="84" t="b">
        <v>0</v>
      </c>
    </row>
    <row r="97" spans="1:7" ht="15">
      <c r="A97" s="84" t="s">
        <v>1413</v>
      </c>
      <c r="B97" s="84">
        <v>2</v>
      </c>
      <c r="C97" s="123">
        <v>0.004758124607703348</v>
      </c>
      <c r="D97" s="84" t="s">
        <v>1429</v>
      </c>
      <c r="E97" s="84" t="b">
        <v>0</v>
      </c>
      <c r="F97" s="84" t="b">
        <v>0</v>
      </c>
      <c r="G97" s="84" t="b">
        <v>0</v>
      </c>
    </row>
    <row r="98" spans="1:7" ht="15">
      <c r="A98" s="84" t="s">
        <v>1414</v>
      </c>
      <c r="B98" s="84">
        <v>2</v>
      </c>
      <c r="C98" s="123">
        <v>0.004758124607703348</v>
      </c>
      <c r="D98" s="84" t="s">
        <v>1429</v>
      </c>
      <c r="E98" s="84" t="b">
        <v>0</v>
      </c>
      <c r="F98" s="84" t="b">
        <v>0</v>
      </c>
      <c r="G98" s="84" t="b">
        <v>0</v>
      </c>
    </row>
    <row r="99" spans="1:7" ht="15">
      <c r="A99" s="84" t="s">
        <v>1415</v>
      </c>
      <c r="B99" s="84">
        <v>2</v>
      </c>
      <c r="C99" s="123">
        <v>0.004758124607703348</v>
      </c>
      <c r="D99" s="84" t="s">
        <v>1429</v>
      </c>
      <c r="E99" s="84" t="b">
        <v>0</v>
      </c>
      <c r="F99" s="84" t="b">
        <v>0</v>
      </c>
      <c r="G99" s="84" t="b">
        <v>0</v>
      </c>
    </row>
    <row r="100" spans="1:7" ht="15">
      <c r="A100" s="84" t="s">
        <v>1137</v>
      </c>
      <c r="B100" s="84">
        <v>2</v>
      </c>
      <c r="C100" s="123">
        <v>0.004758124607703348</v>
      </c>
      <c r="D100" s="84" t="s">
        <v>1429</v>
      </c>
      <c r="E100" s="84" t="b">
        <v>0</v>
      </c>
      <c r="F100" s="84" t="b">
        <v>0</v>
      </c>
      <c r="G100" s="84" t="b">
        <v>0</v>
      </c>
    </row>
    <row r="101" spans="1:7" ht="15">
      <c r="A101" s="84" t="s">
        <v>1138</v>
      </c>
      <c r="B101" s="84">
        <v>2</v>
      </c>
      <c r="C101" s="123">
        <v>0.004758124607703348</v>
      </c>
      <c r="D101" s="84" t="s">
        <v>1429</v>
      </c>
      <c r="E101" s="84" t="b">
        <v>0</v>
      </c>
      <c r="F101" s="84" t="b">
        <v>0</v>
      </c>
      <c r="G101" s="84" t="b">
        <v>0</v>
      </c>
    </row>
    <row r="102" spans="1:7" ht="15">
      <c r="A102" s="84" t="s">
        <v>1139</v>
      </c>
      <c r="B102" s="84">
        <v>2</v>
      </c>
      <c r="C102" s="123">
        <v>0.004758124607703348</v>
      </c>
      <c r="D102" s="84" t="s">
        <v>1429</v>
      </c>
      <c r="E102" s="84" t="b">
        <v>0</v>
      </c>
      <c r="F102" s="84" t="b">
        <v>0</v>
      </c>
      <c r="G102" s="84" t="b">
        <v>0</v>
      </c>
    </row>
    <row r="103" spans="1:7" ht="15">
      <c r="A103" s="84" t="s">
        <v>1140</v>
      </c>
      <c r="B103" s="84">
        <v>2</v>
      </c>
      <c r="C103" s="123">
        <v>0.004758124607703348</v>
      </c>
      <c r="D103" s="84" t="s">
        <v>1429</v>
      </c>
      <c r="E103" s="84" t="b">
        <v>0</v>
      </c>
      <c r="F103" s="84" t="b">
        <v>0</v>
      </c>
      <c r="G103" s="84" t="b">
        <v>0</v>
      </c>
    </row>
    <row r="104" spans="1:7" ht="15">
      <c r="A104" s="84" t="s">
        <v>1141</v>
      </c>
      <c r="B104" s="84">
        <v>2</v>
      </c>
      <c r="C104" s="123">
        <v>0.004758124607703348</v>
      </c>
      <c r="D104" s="84" t="s">
        <v>1429</v>
      </c>
      <c r="E104" s="84" t="b">
        <v>0</v>
      </c>
      <c r="F104" s="84" t="b">
        <v>0</v>
      </c>
      <c r="G104" s="84" t="b">
        <v>0</v>
      </c>
    </row>
    <row r="105" spans="1:7" ht="15">
      <c r="A105" s="84" t="s">
        <v>1142</v>
      </c>
      <c r="B105" s="84">
        <v>2</v>
      </c>
      <c r="C105" s="123">
        <v>0.004758124607703348</v>
      </c>
      <c r="D105" s="84" t="s">
        <v>1429</v>
      </c>
      <c r="E105" s="84" t="b">
        <v>0</v>
      </c>
      <c r="F105" s="84" t="b">
        <v>0</v>
      </c>
      <c r="G105" s="84" t="b">
        <v>0</v>
      </c>
    </row>
    <row r="106" spans="1:7" ht="15">
      <c r="A106" s="84" t="s">
        <v>1144</v>
      </c>
      <c r="B106" s="84">
        <v>2</v>
      </c>
      <c r="C106" s="123">
        <v>0.004758124607703348</v>
      </c>
      <c r="D106" s="84" t="s">
        <v>1429</v>
      </c>
      <c r="E106" s="84" t="b">
        <v>0</v>
      </c>
      <c r="F106" s="84" t="b">
        <v>0</v>
      </c>
      <c r="G106" s="84" t="b">
        <v>0</v>
      </c>
    </row>
    <row r="107" spans="1:7" ht="15">
      <c r="A107" s="84" t="s">
        <v>261</v>
      </c>
      <c r="B107" s="84">
        <v>2</v>
      </c>
      <c r="C107" s="123">
        <v>0.004758124607703348</v>
      </c>
      <c r="D107" s="84" t="s">
        <v>1429</v>
      </c>
      <c r="E107" s="84" t="b">
        <v>0</v>
      </c>
      <c r="F107" s="84" t="b">
        <v>0</v>
      </c>
      <c r="G107" s="84" t="b">
        <v>0</v>
      </c>
    </row>
    <row r="108" spans="1:7" ht="15">
      <c r="A108" s="84" t="s">
        <v>1416</v>
      </c>
      <c r="B108" s="84">
        <v>2</v>
      </c>
      <c r="C108" s="123">
        <v>0.004758124607703348</v>
      </c>
      <c r="D108" s="84" t="s">
        <v>1429</v>
      </c>
      <c r="E108" s="84" t="b">
        <v>1</v>
      </c>
      <c r="F108" s="84" t="b">
        <v>0</v>
      </c>
      <c r="G108" s="84" t="b">
        <v>0</v>
      </c>
    </row>
    <row r="109" spans="1:7" ht="15">
      <c r="A109" s="84" t="s">
        <v>1417</v>
      </c>
      <c r="B109" s="84">
        <v>2</v>
      </c>
      <c r="C109" s="123">
        <v>0.004758124607703348</v>
      </c>
      <c r="D109" s="84" t="s">
        <v>1429</v>
      </c>
      <c r="E109" s="84" t="b">
        <v>0</v>
      </c>
      <c r="F109" s="84" t="b">
        <v>0</v>
      </c>
      <c r="G109" s="84" t="b">
        <v>0</v>
      </c>
    </row>
    <row r="110" spans="1:7" ht="15">
      <c r="A110" s="84" t="s">
        <v>1418</v>
      </c>
      <c r="B110" s="84">
        <v>2</v>
      </c>
      <c r="C110" s="123">
        <v>0.004758124607703348</v>
      </c>
      <c r="D110" s="84" t="s">
        <v>1429</v>
      </c>
      <c r="E110" s="84" t="b">
        <v>0</v>
      </c>
      <c r="F110" s="84" t="b">
        <v>0</v>
      </c>
      <c r="G110" s="84" t="b">
        <v>0</v>
      </c>
    </row>
    <row r="111" spans="1:7" ht="15">
      <c r="A111" s="84" t="s">
        <v>225</v>
      </c>
      <c r="B111" s="84">
        <v>2</v>
      </c>
      <c r="C111" s="123">
        <v>0.004758124607703348</v>
      </c>
      <c r="D111" s="84" t="s">
        <v>1429</v>
      </c>
      <c r="E111" s="84" t="b">
        <v>0</v>
      </c>
      <c r="F111" s="84" t="b">
        <v>0</v>
      </c>
      <c r="G111" s="84" t="b">
        <v>0</v>
      </c>
    </row>
    <row r="112" spans="1:7" ht="15">
      <c r="A112" s="84" t="s">
        <v>1419</v>
      </c>
      <c r="B112" s="84">
        <v>2</v>
      </c>
      <c r="C112" s="123">
        <v>0.004758124607703348</v>
      </c>
      <c r="D112" s="84" t="s">
        <v>1429</v>
      </c>
      <c r="E112" s="84" t="b">
        <v>0</v>
      </c>
      <c r="F112" s="84" t="b">
        <v>0</v>
      </c>
      <c r="G112" s="84" t="b">
        <v>0</v>
      </c>
    </row>
    <row r="113" spans="1:7" ht="15">
      <c r="A113" s="84" t="s">
        <v>1420</v>
      </c>
      <c r="B113" s="84">
        <v>2</v>
      </c>
      <c r="C113" s="123">
        <v>0.004758124607703348</v>
      </c>
      <c r="D113" s="84" t="s">
        <v>1429</v>
      </c>
      <c r="E113" s="84" t="b">
        <v>0</v>
      </c>
      <c r="F113" s="84" t="b">
        <v>0</v>
      </c>
      <c r="G113" s="84" t="b">
        <v>0</v>
      </c>
    </row>
    <row r="114" spans="1:7" ht="15">
      <c r="A114" s="84" t="s">
        <v>1421</v>
      </c>
      <c r="B114" s="84">
        <v>2</v>
      </c>
      <c r="C114" s="123">
        <v>0.004758124607703348</v>
      </c>
      <c r="D114" s="84" t="s">
        <v>1429</v>
      </c>
      <c r="E114" s="84" t="b">
        <v>0</v>
      </c>
      <c r="F114" s="84" t="b">
        <v>0</v>
      </c>
      <c r="G114" s="84" t="b">
        <v>0</v>
      </c>
    </row>
    <row r="115" spans="1:7" ht="15">
      <c r="A115" s="84" t="s">
        <v>1422</v>
      </c>
      <c r="B115" s="84">
        <v>2</v>
      </c>
      <c r="C115" s="123">
        <v>0.004758124607703348</v>
      </c>
      <c r="D115" s="84" t="s">
        <v>1429</v>
      </c>
      <c r="E115" s="84" t="b">
        <v>0</v>
      </c>
      <c r="F115" s="84" t="b">
        <v>0</v>
      </c>
      <c r="G115" s="84" t="b">
        <v>0</v>
      </c>
    </row>
    <row r="116" spans="1:7" ht="15">
      <c r="A116" s="84" t="s">
        <v>242</v>
      </c>
      <c r="B116" s="84">
        <v>2</v>
      </c>
      <c r="C116" s="123">
        <v>0.004758124607703348</v>
      </c>
      <c r="D116" s="84" t="s">
        <v>1429</v>
      </c>
      <c r="E116" s="84" t="b">
        <v>0</v>
      </c>
      <c r="F116" s="84" t="b">
        <v>0</v>
      </c>
      <c r="G116" s="84" t="b">
        <v>0</v>
      </c>
    </row>
    <row r="117" spans="1:7" ht="15">
      <c r="A117" s="84" t="s">
        <v>1423</v>
      </c>
      <c r="B117" s="84">
        <v>2</v>
      </c>
      <c r="C117" s="123">
        <v>0.004758124607703348</v>
      </c>
      <c r="D117" s="84" t="s">
        <v>1429</v>
      </c>
      <c r="E117" s="84" t="b">
        <v>0</v>
      </c>
      <c r="F117" s="84" t="b">
        <v>1</v>
      </c>
      <c r="G117" s="84" t="b">
        <v>0</v>
      </c>
    </row>
    <row r="118" spans="1:7" ht="15">
      <c r="A118" s="84" t="s">
        <v>1424</v>
      </c>
      <c r="B118" s="84">
        <v>2</v>
      </c>
      <c r="C118" s="123">
        <v>0.004758124607703348</v>
      </c>
      <c r="D118" s="84" t="s">
        <v>1429</v>
      </c>
      <c r="E118" s="84" t="b">
        <v>0</v>
      </c>
      <c r="F118" s="84" t="b">
        <v>0</v>
      </c>
      <c r="G118" s="84" t="b">
        <v>0</v>
      </c>
    </row>
    <row r="119" spans="1:7" ht="15">
      <c r="A119" s="84" t="s">
        <v>219</v>
      </c>
      <c r="B119" s="84">
        <v>2</v>
      </c>
      <c r="C119" s="123">
        <v>0.004758124607703348</v>
      </c>
      <c r="D119" s="84" t="s">
        <v>1429</v>
      </c>
      <c r="E119" s="84" t="b">
        <v>0</v>
      </c>
      <c r="F119" s="84" t="b">
        <v>0</v>
      </c>
      <c r="G119" s="84" t="b">
        <v>0</v>
      </c>
    </row>
    <row r="120" spans="1:7" ht="15">
      <c r="A120" s="84" t="s">
        <v>1425</v>
      </c>
      <c r="B120" s="84">
        <v>2</v>
      </c>
      <c r="C120" s="123">
        <v>0.004758124607703348</v>
      </c>
      <c r="D120" s="84" t="s">
        <v>1429</v>
      </c>
      <c r="E120" s="84" t="b">
        <v>0</v>
      </c>
      <c r="F120" s="84" t="b">
        <v>0</v>
      </c>
      <c r="G120" s="84" t="b">
        <v>0</v>
      </c>
    </row>
    <row r="121" spans="1:7" ht="15">
      <c r="A121" s="84" t="s">
        <v>218</v>
      </c>
      <c r="B121" s="84">
        <v>2</v>
      </c>
      <c r="C121" s="123">
        <v>0.004758124607703348</v>
      </c>
      <c r="D121" s="84" t="s">
        <v>1429</v>
      </c>
      <c r="E121" s="84" t="b">
        <v>0</v>
      </c>
      <c r="F121" s="84" t="b">
        <v>0</v>
      </c>
      <c r="G121" s="84" t="b">
        <v>0</v>
      </c>
    </row>
    <row r="122" spans="1:7" ht="15">
      <c r="A122" s="84" t="s">
        <v>1426</v>
      </c>
      <c r="B122" s="84">
        <v>2</v>
      </c>
      <c r="C122" s="123">
        <v>0.004758124607703348</v>
      </c>
      <c r="D122" s="84" t="s">
        <v>1429</v>
      </c>
      <c r="E122" s="84" t="b">
        <v>0</v>
      </c>
      <c r="F122" s="84" t="b">
        <v>0</v>
      </c>
      <c r="G122" s="84" t="b">
        <v>0</v>
      </c>
    </row>
    <row r="123" spans="1:7" ht="15">
      <c r="A123" s="84" t="s">
        <v>214</v>
      </c>
      <c r="B123" s="84">
        <v>2</v>
      </c>
      <c r="C123" s="123">
        <v>0.004758124607703348</v>
      </c>
      <c r="D123" s="84" t="s">
        <v>1429</v>
      </c>
      <c r="E123" s="84" t="b">
        <v>0</v>
      </c>
      <c r="F123" s="84" t="b">
        <v>0</v>
      </c>
      <c r="G123" s="84" t="b">
        <v>0</v>
      </c>
    </row>
    <row r="124" spans="1:7" ht="15">
      <c r="A124" s="84" t="s">
        <v>240</v>
      </c>
      <c r="B124" s="84">
        <v>24</v>
      </c>
      <c r="C124" s="123">
        <v>0.00830617639501163</v>
      </c>
      <c r="D124" s="84" t="s">
        <v>1009</v>
      </c>
      <c r="E124" s="84" t="b">
        <v>0</v>
      </c>
      <c r="F124" s="84" t="b">
        <v>0</v>
      </c>
      <c r="G124" s="84" t="b">
        <v>0</v>
      </c>
    </row>
    <row r="125" spans="1:7" ht="15">
      <c r="A125" s="84" t="s">
        <v>1081</v>
      </c>
      <c r="B125" s="84">
        <v>13</v>
      </c>
      <c r="C125" s="123">
        <v>0.018190996449193295</v>
      </c>
      <c r="D125" s="84" t="s">
        <v>1009</v>
      </c>
      <c r="E125" s="84" t="b">
        <v>0</v>
      </c>
      <c r="F125" s="84" t="b">
        <v>0</v>
      </c>
      <c r="G125" s="84" t="b">
        <v>0</v>
      </c>
    </row>
    <row r="126" spans="1:7" ht="15">
      <c r="A126" s="84" t="s">
        <v>1114</v>
      </c>
      <c r="B126" s="84">
        <v>5</v>
      </c>
      <c r="C126" s="123">
        <v>0.012508171564985368</v>
      </c>
      <c r="D126" s="84" t="s">
        <v>1009</v>
      </c>
      <c r="E126" s="84" t="b">
        <v>1</v>
      </c>
      <c r="F126" s="84" t="b">
        <v>0</v>
      </c>
      <c r="G126" s="84" t="b">
        <v>0</v>
      </c>
    </row>
    <row r="127" spans="1:7" ht="15">
      <c r="A127" s="84" t="s">
        <v>1115</v>
      </c>
      <c r="B127" s="84">
        <v>4</v>
      </c>
      <c r="C127" s="123">
        <v>0.010006537251988294</v>
      </c>
      <c r="D127" s="84" t="s">
        <v>1009</v>
      </c>
      <c r="E127" s="84" t="b">
        <v>0</v>
      </c>
      <c r="F127" s="84" t="b">
        <v>0</v>
      </c>
      <c r="G127" s="84" t="b">
        <v>0</v>
      </c>
    </row>
    <row r="128" spans="1:7" ht="15">
      <c r="A128" s="84" t="s">
        <v>1110</v>
      </c>
      <c r="B128" s="84">
        <v>4</v>
      </c>
      <c r="C128" s="123">
        <v>0.010006537251988294</v>
      </c>
      <c r="D128" s="84" t="s">
        <v>1009</v>
      </c>
      <c r="E128" s="84" t="b">
        <v>0</v>
      </c>
      <c r="F128" s="84" t="b">
        <v>0</v>
      </c>
      <c r="G128" s="84" t="b">
        <v>0</v>
      </c>
    </row>
    <row r="129" spans="1:7" ht="15">
      <c r="A129" s="84" t="s">
        <v>1116</v>
      </c>
      <c r="B129" s="84">
        <v>4</v>
      </c>
      <c r="C129" s="123">
        <v>0.010006537251988294</v>
      </c>
      <c r="D129" s="84" t="s">
        <v>1009</v>
      </c>
      <c r="E129" s="84" t="b">
        <v>0</v>
      </c>
      <c r="F129" s="84" t="b">
        <v>0</v>
      </c>
      <c r="G129" s="84" t="b">
        <v>0</v>
      </c>
    </row>
    <row r="130" spans="1:7" ht="15">
      <c r="A130" s="84" t="s">
        <v>1117</v>
      </c>
      <c r="B130" s="84">
        <v>4</v>
      </c>
      <c r="C130" s="123">
        <v>0.010006537251988294</v>
      </c>
      <c r="D130" s="84" t="s">
        <v>1009</v>
      </c>
      <c r="E130" s="84" t="b">
        <v>0</v>
      </c>
      <c r="F130" s="84" t="b">
        <v>0</v>
      </c>
      <c r="G130" s="84" t="b">
        <v>0</v>
      </c>
    </row>
    <row r="131" spans="1:7" ht="15">
      <c r="A131" s="84" t="s">
        <v>1118</v>
      </c>
      <c r="B131" s="84">
        <v>4</v>
      </c>
      <c r="C131" s="123">
        <v>0.011390899984490232</v>
      </c>
      <c r="D131" s="84" t="s">
        <v>1009</v>
      </c>
      <c r="E131" s="84" t="b">
        <v>0</v>
      </c>
      <c r="F131" s="84" t="b">
        <v>0</v>
      </c>
      <c r="G131" s="84" t="b">
        <v>0</v>
      </c>
    </row>
    <row r="132" spans="1:7" ht="15">
      <c r="A132" s="84" t="s">
        <v>1119</v>
      </c>
      <c r="B132" s="84">
        <v>4</v>
      </c>
      <c r="C132" s="123">
        <v>0.010006537251988294</v>
      </c>
      <c r="D132" s="84" t="s">
        <v>1009</v>
      </c>
      <c r="E132" s="84" t="b">
        <v>0</v>
      </c>
      <c r="F132" s="84" t="b">
        <v>0</v>
      </c>
      <c r="G132" s="84" t="b">
        <v>0</v>
      </c>
    </row>
    <row r="133" spans="1:7" ht="15">
      <c r="A133" s="84" t="s">
        <v>1120</v>
      </c>
      <c r="B133" s="84">
        <v>3</v>
      </c>
      <c r="C133" s="123">
        <v>0.010006537251988296</v>
      </c>
      <c r="D133" s="84" t="s">
        <v>1009</v>
      </c>
      <c r="E133" s="84" t="b">
        <v>0</v>
      </c>
      <c r="F133" s="84" t="b">
        <v>0</v>
      </c>
      <c r="G133" s="84" t="b">
        <v>0</v>
      </c>
    </row>
    <row r="134" spans="1:7" ht="15">
      <c r="A134" s="84" t="s">
        <v>1375</v>
      </c>
      <c r="B134" s="84">
        <v>3</v>
      </c>
      <c r="C134" s="123">
        <v>0.008543174988367675</v>
      </c>
      <c r="D134" s="84" t="s">
        <v>1009</v>
      </c>
      <c r="E134" s="84" t="b">
        <v>0</v>
      </c>
      <c r="F134" s="84" t="b">
        <v>0</v>
      </c>
      <c r="G134" s="84" t="b">
        <v>0</v>
      </c>
    </row>
    <row r="135" spans="1:7" ht="15">
      <c r="A135" s="84" t="s">
        <v>1371</v>
      </c>
      <c r="B135" s="84">
        <v>3</v>
      </c>
      <c r="C135" s="123">
        <v>0.008543174988367675</v>
      </c>
      <c r="D135" s="84" t="s">
        <v>1009</v>
      </c>
      <c r="E135" s="84" t="b">
        <v>0</v>
      </c>
      <c r="F135" s="84" t="b">
        <v>0</v>
      </c>
      <c r="G135" s="84" t="b">
        <v>0</v>
      </c>
    </row>
    <row r="136" spans="1:7" ht="15">
      <c r="A136" s="84" t="s">
        <v>262</v>
      </c>
      <c r="B136" s="84">
        <v>3</v>
      </c>
      <c r="C136" s="123">
        <v>0.010006537251988296</v>
      </c>
      <c r="D136" s="84" t="s">
        <v>1009</v>
      </c>
      <c r="E136" s="84" t="b">
        <v>0</v>
      </c>
      <c r="F136" s="84" t="b">
        <v>0</v>
      </c>
      <c r="G136" s="84" t="b">
        <v>0</v>
      </c>
    </row>
    <row r="137" spans="1:7" ht="15">
      <c r="A137" s="84" t="s">
        <v>1367</v>
      </c>
      <c r="B137" s="84">
        <v>3</v>
      </c>
      <c r="C137" s="123">
        <v>0.008543174988367675</v>
      </c>
      <c r="D137" s="84" t="s">
        <v>1009</v>
      </c>
      <c r="E137" s="84" t="b">
        <v>0</v>
      </c>
      <c r="F137" s="84" t="b">
        <v>0</v>
      </c>
      <c r="G137" s="84" t="b">
        <v>0</v>
      </c>
    </row>
    <row r="138" spans="1:7" ht="15">
      <c r="A138" s="84" t="s">
        <v>1359</v>
      </c>
      <c r="B138" s="84">
        <v>3</v>
      </c>
      <c r="C138" s="123">
        <v>0.008543174988367675</v>
      </c>
      <c r="D138" s="84" t="s">
        <v>1009</v>
      </c>
      <c r="E138" s="84" t="b">
        <v>0</v>
      </c>
      <c r="F138" s="84" t="b">
        <v>0</v>
      </c>
      <c r="G138" s="84" t="b">
        <v>0</v>
      </c>
    </row>
    <row r="139" spans="1:7" ht="15">
      <c r="A139" s="84" t="s">
        <v>1365</v>
      </c>
      <c r="B139" s="84">
        <v>3</v>
      </c>
      <c r="C139" s="123">
        <v>0.008543174988367675</v>
      </c>
      <c r="D139" s="84" t="s">
        <v>1009</v>
      </c>
      <c r="E139" s="84" t="b">
        <v>0</v>
      </c>
      <c r="F139" s="84" t="b">
        <v>0</v>
      </c>
      <c r="G139" s="84" t="b">
        <v>0</v>
      </c>
    </row>
    <row r="140" spans="1:7" ht="15">
      <c r="A140" s="84" t="s">
        <v>1366</v>
      </c>
      <c r="B140" s="84">
        <v>3</v>
      </c>
      <c r="C140" s="123">
        <v>0.008543174988367675</v>
      </c>
      <c r="D140" s="84" t="s">
        <v>1009</v>
      </c>
      <c r="E140" s="84" t="b">
        <v>0</v>
      </c>
      <c r="F140" s="84" t="b">
        <v>0</v>
      </c>
      <c r="G140" s="84" t="b">
        <v>0</v>
      </c>
    </row>
    <row r="141" spans="1:7" ht="15">
      <c r="A141" s="84" t="s">
        <v>1368</v>
      </c>
      <c r="B141" s="84">
        <v>3</v>
      </c>
      <c r="C141" s="123">
        <v>0.008543174988367675</v>
      </c>
      <c r="D141" s="84" t="s">
        <v>1009</v>
      </c>
      <c r="E141" s="84" t="b">
        <v>0</v>
      </c>
      <c r="F141" s="84" t="b">
        <v>0</v>
      </c>
      <c r="G141" s="84" t="b">
        <v>0</v>
      </c>
    </row>
    <row r="142" spans="1:7" ht="15">
      <c r="A142" s="84" t="s">
        <v>1369</v>
      </c>
      <c r="B142" s="84">
        <v>3</v>
      </c>
      <c r="C142" s="123">
        <v>0.008543174988367675</v>
      </c>
      <c r="D142" s="84" t="s">
        <v>1009</v>
      </c>
      <c r="E142" s="84" t="b">
        <v>0</v>
      </c>
      <c r="F142" s="84" t="b">
        <v>0</v>
      </c>
      <c r="G142" s="84" t="b">
        <v>0</v>
      </c>
    </row>
    <row r="143" spans="1:7" ht="15">
      <c r="A143" s="84" t="s">
        <v>1370</v>
      </c>
      <c r="B143" s="84">
        <v>3</v>
      </c>
      <c r="C143" s="123">
        <v>0.008543174988367675</v>
      </c>
      <c r="D143" s="84" t="s">
        <v>1009</v>
      </c>
      <c r="E143" s="84" t="b">
        <v>0</v>
      </c>
      <c r="F143" s="84" t="b">
        <v>0</v>
      </c>
      <c r="G143" s="84" t="b">
        <v>0</v>
      </c>
    </row>
    <row r="144" spans="1:7" ht="15">
      <c r="A144" s="84" t="s">
        <v>1372</v>
      </c>
      <c r="B144" s="84">
        <v>3</v>
      </c>
      <c r="C144" s="123">
        <v>0.008543174988367675</v>
      </c>
      <c r="D144" s="84" t="s">
        <v>1009</v>
      </c>
      <c r="E144" s="84" t="b">
        <v>0</v>
      </c>
      <c r="F144" s="84" t="b">
        <v>0</v>
      </c>
      <c r="G144" s="84" t="b">
        <v>0</v>
      </c>
    </row>
    <row r="145" spans="1:7" ht="15">
      <c r="A145" s="84" t="s">
        <v>1373</v>
      </c>
      <c r="B145" s="84">
        <v>3</v>
      </c>
      <c r="C145" s="123">
        <v>0.008543174988367675</v>
      </c>
      <c r="D145" s="84" t="s">
        <v>1009</v>
      </c>
      <c r="E145" s="84" t="b">
        <v>0</v>
      </c>
      <c r="F145" s="84" t="b">
        <v>0</v>
      </c>
      <c r="G145" s="84" t="b">
        <v>0</v>
      </c>
    </row>
    <row r="146" spans="1:7" ht="15">
      <c r="A146" s="84" t="s">
        <v>623</v>
      </c>
      <c r="B146" s="84">
        <v>3</v>
      </c>
      <c r="C146" s="123">
        <v>0.010006537251988296</v>
      </c>
      <c r="D146" s="84" t="s">
        <v>1009</v>
      </c>
      <c r="E146" s="84" t="b">
        <v>0</v>
      </c>
      <c r="F146" s="84" t="b">
        <v>0</v>
      </c>
      <c r="G146" s="84" t="b">
        <v>0</v>
      </c>
    </row>
    <row r="147" spans="1:7" ht="15">
      <c r="A147" s="84" t="s">
        <v>1374</v>
      </c>
      <c r="B147" s="84">
        <v>3</v>
      </c>
      <c r="C147" s="123">
        <v>0.010006537251988296</v>
      </c>
      <c r="D147" s="84" t="s">
        <v>1009</v>
      </c>
      <c r="E147" s="84" t="b">
        <v>0</v>
      </c>
      <c r="F147" s="84" t="b">
        <v>0</v>
      </c>
      <c r="G147" s="84" t="b">
        <v>0</v>
      </c>
    </row>
    <row r="148" spans="1:7" ht="15">
      <c r="A148" s="84" t="s">
        <v>245</v>
      </c>
      <c r="B148" s="84">
        <v>2</v>
      </c>
      <c r="C148" s="123">
        <v>0.006671024834658863</v>
      </c>
      <c r="D148" s="84" t="s">
        <v>1009</v>
      </c>
      <c r="E148" s="84" t="b">
        <v>0</v>
      </c>
      <c r="F148" s="84" t="b">
        <v>0</v>
      </c>
      <c r="G148" s="84" t="b">
        <v>0</v>
      </c>
    </row>
    <row r="149" spans="1:7" ht="15">
      <c r="A149" s="84" t="s">
        <v>1386</v>
      </c>
      <c r="B149" s="84">
        <v>2</v>
      </c>
      <c r="C149" s="123">
        <v>0.006671024834658863</v>
      </c>
      <c r="D149" s="84" t="s">
        <v>1009</v>
      </c>
      <c r="E149" s="84" t="b">
        <v>0</v>
      </c>
      <c r="F149" s="84" t="b">
        <v>0</v>
      </c>
      <c r="G149" s="84" t="b">
        <v>0</v>
      </c>
    </row>
    <row r="150" spans="1:7" ht="15">
      <c r="A150" s="84" t="s">
        <v>1387</v>
      </c>
      <c r="B150" s="84">
        <v>2</v>
      </c>
      <c r="C150" s="123">
        <v>0.006671024834658863</v>
      </c>
      <c r="D150" s="84" t="s">
        <v>1009</v>
      </c>
      <c r="E150" s="84" t="b">
        <v>1</v>
      </c>
      <c r="F150" s="84" t="b">
        <v>0</v>
      </c>
      <c r="G150" s="84" t="b">
        <v>0</v>
      </c>
    </row>
    <row r="151" spans="1:7" ht="15">
      <c r="A151" s="84" t="s">
        <v>1388</v>
      </c>
      <c r="B151" s="84">
        <v>2</v>
      </c>
      <c r="C151" s="123">
        <v>0.006671024834658863</v>
      </c>
      <c r="D151" s="84" t="s">
        <v>1009</v>
      </c>
      <c r="E151" s="84" t="b">
        <v>0</v>
      </c>
      <c r="F151" s="84" t="b">
        <v>0</v>
      </c>
      <c r="G151" s="84" t="b">
        <v>0</v>
      </c>
    </row>
    <row r="152" spans="1:7" ht="15">
      <c r="A152" s="84" t="s">
        <v>242</v>
      </c>
      <c r="B152" s="84">
        <v>2</v>
      </c>
      <c r="C152" s="123">
        <v>0.006671024834658863</v>
      </c>
      <c r="D152" s="84" t="s">
        <v>1009</v>
      </c>
      <c r="E152" s="84" t="b">
        <v>0</v>
      </c>
      <c r="F152" s="84" t="b">
        <v>0</v>
      </c>
      <c r="G152" s="84" t="b">
        <v>0</v>
      </c>
    </row>
    <row r="153" spans="1:7" ht="15">
      <c r="A153" s="84" t="s">
        <v>1423</v>
      </c>
      <c r="B153" s="84">
        <v>2</v>
      </c>
      <c r="C153" s="123">
        <v>0.006671024834658863</v>
      </c>
      <c r="D153" s="84" t="s">
        <v>1009</v>
      </c>
      <c r="E153" s="84" t="b">
        <v>0</v>
      </c>
      <c r="F153" s="84" t="b">
        <v>1</v>
      </c>
      <c r="G153" s="84" t="b">
        <v>0</v>
      </c>
    </row>
    <row r="154" spans="1:7" ht="15">
      <c r="A154" s="84" t="s">
        <v>1385</v>
      </c>
      <c r="B154" s="84">
        <v>2</v>
      </c>
      <c r="C154" s="123">
        <v>0.006671024834658863</v>
      </c>
      <c r="D154" s="84" t="s">
        <v>1009</v>
      </c>
      <c r="E154" s="84" t="b">
        <v>0</v>
      </c>
      <c r="F154" s="84" t="b">
        <v>0</v>
      </c>
      <c r="G154" s="84" t="b">
        <v>0</v>
      </c>
    </row>
    <row r="155" spans="1:7" ht="15">
      <c r="A155" s="84" t="s">
        <v>1396</v>
      </c>
      <c r="B155" s="84">
        <v>2</v>
      </c>
      <c r="C155" s="123">
        <v>0.006671024834658863</v>
      </c>
      <c r="D155" s="84" t="s">
        <v>1009</v>
      </c>
      <c r="E155" s="84" t="b">
        <v>0</v>
      </c>
      <c r="F155" s="84" t="b">
        <v>0</v>
      </c>
      <c r="G155" s="84" t="b">
        <v>0</v>
      </c>
    </row>
    <row r="156" spans="1:7" ht="15">
      <c r="A156" s="84" t="s">
        <v>1397</v>
      </c>
      <c r="B156" s="84">
        <v>2</v>
      </c>
      <c r="C156" s="123">
        <v>0.006671024834658863</v>
      </c>
      <c r="D156" s="84" t="s">
        <v>1009</v>
      </c>
      <c r="E156" s="84" t="b">
        <v>0</v>
      </c>
      <c r="F156" s="84" t="b">
        <v>0</v>
      </c>
      <c r="G156" s="84" t="b">
        <v>0</v>
      </c>
    </row>
    <row r="157" spans="1:7" ht="15">
      <c r="A157" s="84" t="s">
        <v>1394</v>
      </c>
      <c r="B157" s="84">
        <v>2</v>
      </c>
      <c r="C157" s="123">
        <v>0.006671024834658863</v>
      </c>
      <c r="D157" s="84" t="s">
        <v>1009</v>
      </c>
      <c r="E157" s="84" t="b">
        <v>0</v>
      </c>
      <c r="F157" s="84" t="b">
        <v>0</v>
      </c>
      <c r="G157" s="84" t="b">
        <v>0</v>
      </c>
    </row>
    <row r="158" spans="1:7" ht="15">
      <c r="A158" s="84" t="s">
        <v>1390</v>
      </c>
      <c r="B158" s="84">
        <v>2</v>
      </c>
      <c r="C158" s="123">
        <v>0.006671024834658863</v>
      </c>
      <c r="D158" s="84" t="s">
        <v>1009</v>
      </c>
      <c r="E158" s="84" t="b">
        <v>0</v>
      </c>
      <c r="F158" s="84" t="b">
        <v>0</v>
      </c>
      <c r="G158" s="84" t="b">
        <v>0</v>
      </c>
    </row>
    <row r="159" spans="1:7" ht="15">
      <c r="A159" s="84" t="s">
        <v>264</v>
      </c>
      <c r="B159" s="84">
        <v>2</v>
      </c>
      <c r="C159" s="123">
        <v>0.006671024834658863</v>
      </c>
      <c r="D159" s="84" t="s">
        <v>1009</v>
      </c>
      <c r="E159" s="84" t="b">
        <v>0</v>
      </c>
      <c r="F159" s="84" t="b">
        <v>0</v>
      </c>
      <c r="G159" s="84" t="b">
        <v>0</v>
      </c>
    </row>
    <row r="160" spans="1:7" ht="15">
      <c r="A160" s="84" t="s">
        <v>1363</v>
      </c>
      <c r="B160" s="84">
        <v>2</v>
      </c>
      <c r="C160" s="123">
        <v>0.006671024834658863</v>
      </c>
      <c r="D160" s="84" t="s">
        <v>1009</v>
      </c>
      <c r="E160" s="84" t="b">
        <v>1</v>
      </c>
      <c r="F160" s="84" t="b">
        <v>0</v>
      </c>
      <c r="G160" s="84" t="b">
        <v>0</v>
      </c>
    </row>
    <row r="161" spans="1:7" ht="15">
      <c r="A161" s="84" t="s">
        <v>1391</v>
      </c>
      <c r="B161" s="84">
        <v>2</v>
      </c>
      <c r="C161" s="123">
        <v>0.006671024834658863</v>
      </c>
      <c r="D161" s="84" t="s">
        <v>1009</v>
      </c>
      <c r="E161" s="84" t="b">
        <v>1</v>
      </c>
      <c r="F161" s="84" t="b">
        <v>0</v>
      </c>
      <c r="G161" s="84" t="b">
        <v>0</v>
      </c>
    </row>
    <row r="162" spans="1:7" ht="15">
      <c r="A162" s="84" t="s">
        <v>1389</v>
      </c>
      <c r="B162" s="84">
        <v>2</v>
      </c>
      <c r="C162" s="123">
        <v>0.006671024834658863</v>
      </c>
      <c r="D162" s="84" t="s">
        <v>1009</v>
      </c>
      <c r="E162" s="84" t="b">
        <v>0</v>
      </c>
      <c r="F162" s="84" t="b">
        <v>0</v>
      </c>
      <c r="G162" s="84" t="b">
        <v>0</v>
      </c>
    </row>
    <row r="163" spans="1:7" ht="15">
      <c r="A163" s="84" t="s">
        <v>1111</v>
      </c>
      <c r="B163" s="84">
        <v>2</v>
      </c>
      <c r="C163" s="123">
        <v>0.006671024834658863</v>
      </c>
      <c r="D163" s="84" t="s">
        <v>1009</v>
      </c>
      <c r="E163" s="84" t="b">
        <v>0</v>
      </c>
      <c r="F163" s="84" t="b">
        <v>0</v>
      </c>
      <c r="G163" s="84" t="b">
        <v>0</v>
      </c>
    </row>
    <row r="164" spans="1:7" ht="15">
      <c r="A164" s="84" t="s">
        <v>1376</v>
      </c>
      <c r="B164" s="84">
        <v>2</v>
      </c>
      <c r="C164" s="123">
        <v>0.006671024834658863</v>
      </c>
      <c r="D164" s="84" t="s">
        <v>1009</v>
      </c>
      <c r="E164" s="84" t="b">
        <v>0</v>
      </c>
      <c r="F164" s="84" t="b">
        <v>0</v>
      </c>
      <c r="G164" s="84" t="b">
        <v>0</v>
      </c>
    </row>
    <row r="165" spans="1:7" ht="15">
      <c r="A165" s="84" t="s">
        <v>1377</v>
      </c>
      <c r="B165" s="84">
        <v>2</v>
      </c>
      <c r="C165" s="123">
        <v>0.006671024834658863</v>
      </c>
      <c r="D165" s="84" t="s">
        <v>1009</v>
      </c>
      <c r="E165" s="84" t="b">
        <v>1</v>
      </c>
      <c r="F165" s="84" t="b">
        <v>0</v>
      </c>
      <c r="G165" s="84" t="b">
        <v>0</v>
      </c>
    </row>
    <row r="166" spans="1:7" ht="15">
      <c r="A166" s="84" t="s">
        <v>1378</v>
      </c>
      <c r="B166" s="84">
        <v>2</v>
      </c>
      <c r="C166" s="123">
        <v>0.006671024834658863</v>
      </c>
      <c r="D166" s="84" t="s">
        <v>1009</v>
      </c>
      <c r="E166" s="84" t="b">
        <v>1</v>
      </c>
      <c r="F166" s="84" t="b">
        <v>0</v>
      </c>
      <c r="G166" s="84" t="b">
        <v>0</v>
      </c>
    </row>
    <row r="167" spans="1:7" ht="15">
      <c r="A167" s="84" t="s">
        <v>1379</v>
      </c>
      <c r="B167" s="84">
        <v>2</v>
      </c>
      <c r="C167" s="123">
        <v>0.006671024834658863</v>
      </c>
      <c r="D167" s="84" t="s">
        <v>1009</v>
      </c>
      <c r="E167" s="84" t="b">
        <v>0</v>
      </c>
      <c r="F167" s="84" t="b">
        <v>0</v>
      </c>
      <c r="G167" s="84" t="b">
        <v>0</v>
      </c>
    </row>
    <row r="168" spans="1:7" ht="15">
      <c r="A168" s="84" t="s">
        <v>1380</v>
      </c>
      <c r="B168" s="84">
        <v>2</v>
      </c>
      <c r="C168" s="123">
        <v>0.006671024834658863</v>
      </c>
      <c r="D168" s="84" t="s">
        <v>1009</v>
      </c>
      <c r="E168" s="84" t="b">
        <v>0</v>
      </c>
      <c r="F168" s="84" t="b">
        <v>0</v>
      </c>
      <c r="G168" s="84" t="b">
        <v>0</v>
      </c>
    </row>
    <row r="169" spans="1:7" ht="15">
      <c r="A169" s="84" t="s">
        <v>1381</v>
      </c>
      <c r="B169" s="84">
        <v>2</v>
      </c>
      <c r="C169" s="123">
        <v>0.006671024834658863</v>
      </c>
      <c r="D169" s="84" t="s">
        <v>1009</v>
      </c>
      <c r="E169" s="84" t="b">
        <v>0</v>
      </c>
      <c r="F169" s="84" t="b">
        <v>0</v>
      </c>
      <c r="G169" s="84" t="b">
        <v>0</v>
      </c>
    </row>
    <row r="170" spans="1:7" ht="15">
      <c r="A170" s="84" t="s">
        <v>1382</v>
      </c>
      <c r="B170" s="84">
        <v>2</v>
      </c>
      <c r="C170" s="123">
        <v>0.006671024834658863</v>
      </c>
      <c r="D170" s="84" t="s">
        <v>1009</v>
      </c>
      <c r="E170" s="84" t="b">
        <v>0</v>
      </c>
      <c r="F170" s="84" t="b">
        <v>0</v>
      </c>
      <c r="G170" s="84" t="b">
        <v>0</v>
      </c>
    </row>
    <row r="171" spans="1:7" ht="15">
      <c r="A171" s="84" t="s">
        <v>1383</v>
      </c>
      <c r="B171" s="84">
        <v>2</v>
      </c>
      <c r="C171" s="123">
        <v>0.006671024834658863</v>
      </c>
      <c r="D171" s="84" t="s">
        <v>1009</v>
      </c>
      <c r="E171" s="84" t="b">
        <v>0</v>
      </c>
      <c r="F171" s="84" t="b">
        <v>0</v>
      </c>
      <c r="G171" s="84" t="b">
        <v>0</v>
      </c>
    </row>
    <row r="172" spans="1:7" ht="15">
      <c r="A172" s="84" t="s">
        <v>1384</v>
      </c>
      <c r="B172" s="84">
        <v>2</v>
      </c>
      <c r="C172" s="123">
        <v>0.006671024834658863</v>
      </c>
      <c r="D172" s="84" t="s">
        <v>1009</v>
      </c>
      <c r="E172" s="84" t="b">
        <v>0</v>
      </c>
      <c r="F172" s="84" t="b">
        <v>0</v>
      </c>
      <c r="G172" s="84" t="b">
        <v>0</v>
      </c>
    </row>
    <row r="173" spans="1:7" ht="15">
      <c r="A173" s="84" t="s">
        <v>1392</v>
      </c>
      <c r="B173" s="84">
        <v>2</v>
      </c>
      <c r="C173" s="123">
        <v>0.006671024834658863</v>
      </c>
      <c r="D173" s="84" t="s">
        <v>1009</v>
      </c>
      <c r="E173" s="84" t="b">
        <v>0</v>
      </c>
      <c r="F173" s="84" t="b">
        <v>0</v>
      </c>
      <c r="G173" s="84" t="b">
        <v>0</v>
      </c>
    </row>
    <row r="174" spans="1:7" ht="15">
      <c r="A174" s="84" t="s">
        <v>1395</v>
      </c>
      <c r="B174" s="84">
        <v>2</v>
      </c>
      <c r="C174" s="123">
        <v>0.006671024834658863</v>
      </c>
      <c r="D174" s="84" t="s">
        <v>1009</v>
      </c>
      <c r="E174" s="84" t="b">
        <v>0</v>
      </c>
      <c r="F174" s="84" t="b">
        <v>0</v>
      </c>
      <c r="G174" s="84" t="b">
        <v>0</v>
      </c>
    </row>
    <row r="175" spans="1:7" ht="15">
      <c r="A175" s="84" t="s">
        <v>1398</v>
      </c>
      <c r="B175" s="84">
        <v>2</v>
      </c>
      <c r="C175" s="123">
        <v>0.006671024834658863</v>
      </c>
      <c r="D175" s="84" t="s">
        <v>1009</v>
      </c>
      <c r="E175" s="84" t="b">
        <v>0</v>
      </c>
      <c r="F175" s="84" t="b">
        <v>0</v>
      </c>
      <c r="G175" s="84" t="b">
        <v>0</v>
      </c>
    </row>
    <row r="176" spans="1:7" ht="15">
      <c r="A176" s="84" t="s">
        <v>1400</v>
      </c>
      <c r="B176" s="84">
        <v>2</v>
      </c>
      <c r="C176" s="123">
        <v>0.006671024834658863</v>
      </c>
      <c r="D176" s="84" t="s">
        <v>1009</v>
      </c>
      <c r="E176" s="84" t="b">
        <v>0</v>
      </c>
      <c r="F176" s="84" t="b">
        <v>0</v>
      </c>
      <c r="G176" s="84" t="b">
        <v>0</v>
      </c>
    </row>
    <row r="177" spans="1:7" ht="15">
      <c r="A177" s="84" t="s">
        <v>1402</v>
      </c>
      <c r="B177" s="84">
        <v>2</v>
      </c>
      <c r="C177" s="123">
        <v>0.006671024834658863</v>
      </c>
      <c r="D177" s="84" t="s">
        <v>1009</v>
      </c>
      <c r="E177" s="84" t="b">
        <v>0</v>
      </c>
      <c r="F177" s="84" t="b">
        <v>0</v>
      </c>
      <c r="G177" s="84" t="b">
        <v>0</v>
      </c>
    </row>
    <row r="178" spans="1:7" ht="15">
      <c r="A178" s="84" t="s">
        <v>1403</v>
      </c>
      <c r="B178" s="84">
        <v>2</v>
      </c>
      <c r="C178" s="123">
        <v>0.006671024834658863</v>
      </c>
      <c r="D178" s="84" t="s">
        <v>1009</v>
      </c>
      <c r="E178" s="84" t="b">
        <v>0</v>
      </c>
      <c r="F178" s="84" t="b">
        <v>0</v>
      </c>
      <c r="G178" s="84" t="b">
        <v>0</v>
      </c>
    </row>
    <row r="179" spans="1:7" ht="15">
      <c r="A179" s="84" t="s">
        <v>1404</v>
      </c>
      <c r="B179" s="84">
        <v>2</v>
      </c>
      <c r="C179" s="123">
        <v>0.006671024834658863</v>
      </c>
      <c r="D179" s="84" t="s">
        <v>1009</v>
      </c>
      <c r="E179" s="84" t="b">
        <v>0</v>
      </c>
      <c r="F179" s="84" t="b">
        <v>0</v>
      </c>
      <c r="G179" s="84" t="b">
        <v>0</v>
      </c>
    </row>
    <row r="180" spans="1:7" ht="15">
      <c r="A180" s="84" t="s">
        <v>1405</v>
      </c>
      <c r="B180" s="84">
        <v>2</v>
      </c>
      <c r="C180" s="123">
        <v>0.006671024834658863</v>
      </c>
      <c r="D180" s="84" t="s">
        <v>1009</v>
      </c>
      <c r="E180" s="84" t="b">
        <v>0</v>
      </c>
      <c r="F180" s="84" t="b">
        <v>0</v>
      </c>
      <c r="G180" s="84" t="b">
        <v>0</v>
      </c>
    </row>
    <row r="181" spans="1:7" ht="15">
      <c r="A181" s="84" t="s">
        <v>230</v>
      </c>
      <c r="B181" s="84">
        <v>2</v>
      </c>
      <c r="C181" s="123">
        <v>0.006671024834658863</v>
      </c>
      <c r="D181" s="84" t="s">
        <v>1009</v>
      </c>
      <c r="E181" s="84" t="b">
        <v>0</v>
      </c>
      <c r="F181" s="84" t="b">
        <v>0</v>
      </c>
      <c r="G181" s="84" t="b">
        <v>0</v>
      </c>
    </row>
    <row r="182" spans="1:7" ht="15">
      <c r="A182" s="84" t="s">
        <v>1406</v>
      </c>
      <c r="B182" s="84">
        <v>2</v>
      </c>
      <c r="C182" s="123">
        <v>0.006671024834658863</v>
      </c>
      <c r="D182" s="84" t="s">
        <v>1009</v>
      </c>
      <c r="E182" s="84" t="b">
        <v>0</v>
      </c>
      <c r="F182" s="84" t="b">
        <v>0</v>
      </c>
      <c r="G182" s="84" t="b">
        <v>0</v>
      </c>
    </row>
    <row r="183" spans="1:7" ht="15">
      <c r="A183" s="84" t="s">
        <v>1407</v>
      </c>
      <c r="B183" s="84">
        <v>2</v>
      </c>
      <c r="C183" s="123">
        <v>0.006671024834658863</v>
      </c>
      <c r="D183" s="84" t="s">
        <v>1009</v>
      </c>
      <c r="E183" s="84" t="b">
        <v>0</v>
      </c>
      <c r="F183" s="84" t="b">
        <v>0</v>
      </c>
      <c r="G183" s="84" t="b">
        <v>0</v>
      </c>
    </row>
    <row r="184" spans="1:7" ht="15">
      <c r="A184" s="84" t="s">
        <v>1408</v>
      </c>
      <c r="B184" s="84">
        <v>2</v>
      </c>
      <c r="C184" s="123">
        <v>0.006671024834658863</v>
      </c>
      <c r="D184" s="84" t="s">
        <v>1009</v>
      </c>
      <c r="E184" s="84" t="b">
        <v>0</v>
      </c>
      <c r="F184" s="84" t="b">
        <v>0</v>
      </c>
      <c r="G184" s="84" t="b">
        <v>0</v>
      </c>
    </row>
    <row r="185" spans="1:7" ht="15">
      <c r="A185" s="84" t="s">
        <v>1409</v>
      </c>
      <c r="B185" s="84">
        <v>2</v>
      </c>
      <c r="C185" s="123">
        <v>0.006671024834658863</v>
      </c>
      <c r="D185" s="84" t="s">
        <v>1009</v>
      </c>
      <c r="E185" s="84" t="b">
        <v>0</v>
      </c>
      <c r="F185" s="84" t="b">
        <v>0</v>
      </c>
      <c r="G185" s="84" t="b">
        <v>0</v>
      </c>
    </row>
    <row r="186" spans="1:7" ht="15">
      <c r="A186" s="84" t="s">
        <v>1410</v>
      </c>
      <c r="B186" s="84">
        <v>2</v>
      </c>
      <c r="C186" s="123">
        <v>0.006671024834658863</v>
      </c>
      <c r="D186" s="84" t="s">
        <v>1009</v>
      </c>
      <c r="E186" s="84" t="b">
        <v>1</v>
      </c>
      <c r="F186" s="84" t="b">
        <v>0</v>
      </c>
      <c r="G186" s="84" t="b">
        <v>0</v>
      </c>
    </row>
    <row r="187" spans="1:7" ht="15">
      <c r="A187" s="84" t="s">
        <v>1411</v>
      </c>
      <c r="B187" s="84">
        <v>2</v>
      </c>
      <c r="C187" s="123">
        <v>0.006671024834658863</v>
      </c>
      <c r="D187" s="84" t="s">
        <v>1009</v>
      </c>
      <c r="E187" s="84" t="b">
        <v>0</v>
      </c>
      <c r="F187" s="84" t="b">
        <v>0</v>
      </c>
      <c r="G187" s="84" t="b">
        <v>0</v>
      </c>
    </row>
    <row r="188" spans="1:7" ht="15">
      <c r="A188" s="84" t="s">
        <v>1412</v>
      </c>
      <c r="B188" s="84">
        <v>2</v>
      </c>
      <c r="C188" s="123">
        <v>0.006671024834658863</v>
      </c>
      <c r="D188" s="84" t="s">
        <v>1009</v>
      </c>
      <c r="E188" s="84" t="b">
        <v>1</v>
      </c>
      <c r="F188" s="84" t="b">
        <v>0</v>
      </c>
      <c r="G188" s="84" t="b">
        <v>0</v>
      </c>
    </row>
    <row r="189" spans="1:7" ht="15">
      <c r="A189" s="84" t="s">
        <v>1413</v>
      </c>
      <c r="B189" s="84">
        <v>2</v>
      </c>
      <c r="C189" s="123">
        <v>0.006671024834658863</v>
      </c>
      <c r="D189" s="84" t="s">
        <v>1009</v>
      </c>
      <c r="E189" s="84" t="b">
        <v>0</v>
      </c>
      <c r="F189" s="84" t="b">
        <v>0</v>
      </c>
      <c r="G189" s="84" t="b">
        <v>0</v>
      </c>
    </row>
    <row r="190" spans="1:7" ht="15">
      <c r="A190" s="84" t="s">
        <v>1414</v>
      </c>
      <c r="B190" s="84">
        <v>2</v>
      </c>
      <c r="C190" s="123">
        <v>0.006671024834658863</v>
      </c>
      <c r="D190" s="84" t="s">
        <v>1009</v>
      </c>
      <c r="E190" s="84" t="b">
        <v>0</v>
      </c>
      <c r="F190" s="84" t="b">
        <v>0</v>
      </c>
      <c r="G190" s="84" t="b">
        <v>0</v>
      </c>
    </row>
    <row r="191" spans="1:7" ht="15">
      <c r="A191" s="84" t="s">
        <v>1415</v>
      </c>
      <c r="B191" s="84">
        <v>2</v>
      </c>
      <c r="C191" s="123">
        <v>0.006671024834658863</v>
      </c>
      <c r="D191" s="84" t="s">
        <v>1009</v>
      </c>
      <c r="E191" s="84" t="b">
        <v>0</v>
      </c>
      <c r="F191" s="84" t="b">
        <v>0</v>
      </c>
      <c r="G191" s="84" t="b">
        <v>0</v>
      </c>
    </row>
    <row r="192" spans="1:7" ht="15">
      <c r="A192" s="84" t="s">
        <v>1417</v>
      </c>
      <c r="B192" s="84">
        <v>2</v>
      </c>
      <c r="C192" s="123">
        <v>0.006671024834658863</v>
      </c>
      <c r="D192" s="84" t="s">
        <v>1009</v>
      </c>
      <c r="E192" s="84" t="b">
        <v>0</v>
      </c>
      <c r="F192" s="84" t="b">
        <v>0</v>
      </c>
      <c r="G192" s="84" t="b">
        <v>0</v>
      </c>
    </row>
    <row r="193" spans="1:7" ht="15">
      <c r="A193" s="84" t="s">
        <v>225</v>
      </c>
      <c r="B193" s="84">
        <v>2</v>
      </c>
      <c r="C193" s="123">
        <v>0.006671024834658863</v>
      </c>
      <c r="D193" s="84" t="s">
        <v>1009</v>
      </c>
      <c r="E193" s="84" t="b">
        <v>0</v>
      </c>
      <c r="F193" s="84" t="b">
        <v>0</v>
      </c>
      <c r="G193" s="84" t="b">
        <v>0</v>
      </c>
    </row>
    <row r="194" spans="1:7" ht="15">
      <c r="A194" s="84" t="s">
        <v>1419</v>
      </c>
      <c r="B194" s="84">
        <v>2</v>
      </c>
      <c r="C194" s="123">
        <v>0.006671024834658863</v>
      </c>
      <c r="D194" s="84" t="s">
        <v>1009</v>
      </c>
      <c r="E194" s="84" t="b">
        <v>0</v>
      </c>
      <c r="F194" s="84" t="b">
        <v>0</v>
      </c>
      <c r="G194" s="84" t="b">
        <v>0</v>
      </c>
    </row>
    <row r="195" spans="1:7" ht="15">
      <c r="A195" s="84" t="s">
        <v>1420</v>
      </c>
      <c r="B195" s="84">
        <v>2</v>
      </c>
      <c r="C195" s="123">
        <v>0.006671024834658863</v>
      </c>
      <c r="D195" s="84" t="s">
        <v>1009</v>
      </c>
      <c r="E195" s="84" t="b">
        <v>0</v>
      </c>
      <c r="F195" s="84" t="b">
        <v>0</v>
      </c>
      <c r="G195" s="84" t="b">
        <v>0</v>
      </c>
    </row>
    <row r="196" spans="1:7" ht="15">
      <c r="A196" s="84" t="s">
        <v>1421</v>
      </c>
      <c r="B196" s="84">
        <v>2</v>
      </c>
      <c r="C196" s="123">
        <v>0.006671024834658863</v>
      </c>
      <c r="D196" s="84" t="s">
        <v>1009</v>
      </c>
      <c r="E196" s="84" t="b">
        <v>0</v>
      </c>
      <c r="F196" s="84" t="b">
        <v>0</v>
      </c>
      <c r="G196" s="84" t="b">
        <v>0</v>
      </c>
    </row>
    <row r="197" spans="1:7" ht="15">
      <c r="A197" s="84" t="s">
        <v>1422</v>
      </c>
      <c r="B197" s="84">
        <v>2</v>
      </c>
      <c r="C197" s="123">
        <v>0.006671024834658863</v>
      </c>
      <c r="D197" s="84" t="s">
        <v>1009</v>
      </c>
      <c r="E197" s="84" t="b">
        <v>0</v>
      </c>
      <c r="F197" s="84" t="b">
        <v>0</v>
      </c>
      <c r="G197" s="84" t="b">
        <v>0</v>
      </c>
    </row>
    <row r="198" spans="1:7" ht="15">
      <c r="A198" s="84" t="s">
        <v>236</v>
      </c>
      <c r="B198" s="84">
        <v>5</v>
      </c>
      <c r="C198" s="123">
        <v>0.005909147134637587</v>
      </c>
      <c r="D198" s="84" t="s">
        <v>1010</v>
      </c>
      <c r="E198" s="84" t="b">
        <v>0</v>
      </c>
      <c r="F198" s="84" t="b">
        <v>0</v>
      </c>
      <c r="G198" s="84" t="b">
        <v>0</v>
      </c>
    </row>
    <row r="199" spans="1:7" ht="15">
      <c r="A199" s="84" t="s">
        <v>1122</v>
      </c>
      <c r="B199" s="84">
        <v>5</v>
      </c>
      <c r="C199" s="123">
        <v>0</v>
      </c>
      <c r="D199" s="84" t="s">
        <v>1010</v>
      </c>
      <c r="E199" s="84" t="b">
        <v>0</v>
      </c>
      <c r="F199" s="84" t="b">
        <v>0</v>
      </c>
      <c r="G199" s="84" t="b">
        <v>0</v>
      </c>
    </row>
    <row r="200" spans="1:7" ht="15">
      <c r="A200" s="84" t="s">
        <v>1123</v>
      </c>
      <c r="B200" s="84">
        <v>4</v>
      </c>
      <c r="C200" s="123">
        <v>0.004727317707710069</v>
      </c>
      <c r="D200" s="84" t="s">
        <v>1010</v>
      </c>
      <c r="E200" s="84" t="b">
        <v>0</v>
      </c>
      <c r="F200" s="84" t="b">
        <v>0</v>
      </c>
      <c r="G200" s="84" t="b">
        <v>0</v>
      </c>
    </row>
    <row r="201" spans="1:7" ht="15">
      <c r="A201" s="84" t="s">
        <v>1124</v>
      </c>
      <c r="B201" s="84">
        <v>4</v>
      </c>
      <c r="C201" s="123">
        <v>0.004727317707710069</v>
      </c>
      <c r="D201" s="84" t="s">
        <v>1010</v>
      </c>
      <c r="E201" s="84" t="b">
        <v>1</v>
      </c>
      <c r="F201" s="84" t="b">
        <v>0</v>
      </c>
      <c r="G201" s="84" t="b">
        <v>0</v>
      </c>
    </row>
    <row r="202" spans="1:7" ht="15">
      <c r="A202" s="84" t="s">
        <v>1125</v>
      </c>
      <c r="B202" s="84">
        <v>4</v>
      </c>
      <c r="C202" s="123">
        <v>0.004727317707710069</v>
      </c>
      <c r="D202" s="84" t="s">
        <v>1010</v>
      </c>
      <c r="E202" s="84" t="b">
        <v>0</v>
      </c>
      <c r="F202" s="84" t="b">
        <v>0</v>
      </c>
      <c r="G202" s="84" t="b">
        <v>0</v>
      </c>
    </row>
    <row r="203" spans="1:7" ht="15">
      <c r="A203" s="84" t="s">
        <v>1126</v>
      </c>
      <c r="B203" s="84">
        <v>4</v>
      </c>
      <c r="C203" s="123">
        <v>0.004727317707710069</v>
      </c>
      <c r="D203" s="84" t="s">
        <v>1010</v>
      </c>
      <c r="E203" s="84" t="b">
        <v>0</v>
      </c>
      <c r="F203" s="84" t="b">
        <v>0</v>
      </c>
      <c r="G203" s="84" t="b">
        <v>0</v>
      </c>
    </row>
    <row r="204" spans="1:7" ht="15">
      <c r="A204" s="84" t="s">
        <v>1127</v>
      </c>
      <c r="B204" s="84">
        <v>4</v>
      </c>
      <c r="C204" s="123">
        <v>0.004727317707710069</v>
      </c>
      <c r="D204" s="84" t="s">
        <v>1010</v>
      </c>
      <c r="E204" s="84" t="b">
        <v>0</v>
      </c>
      <c r="F204" s="84" t="b">
        <v>0</v>
      </c>
      <c r="G204" s="84" t="b">
        <v>0</v>
      </c>
    </row>
    <row r="205" spans="1:7" ht="15">
      <c r="A205" s="84" t="s">
        <v>1128</v>
      </c>
      <c r="B205" s="84">
        <v>4</v>
      </c>
      <c r="C205" s="123">
        <v>0.004727317707710069</v>
      </c>
      <c r="D205" s="84" t="s">
        <v>1010</v>
      </c>
      <c r="E205" s="84" t="b">
        <v>1</v>
      </c>
      <c r="F205" s="84" t="b">
        <v>0</v>
      </c>
      <c r="G205" s="84" t="b">
        <v>0</v>
      </c>
    </row>
    <row r="206" spans="1:7" ht="15">
      <c r="A206" s="84" t="s">
        <v>1129</v>
      </c>
      <c r="B206" s="84">
        <v>4</v>
      </c>
      <c r="C206" s="123">
        <v>0.004727317707710069</v>
      </c>
      <c r="D206" s="84" t="s">
        <v>1010</v>
      </c>
      <c r="E206" s="84" t="b">
        <v>0</v>
      </c>
      <c r="F206" s="84" t="b">
        <v>0</v>
      </c>
      <c r="G206" s="84" t="b">
        <v>0</v>
      </c>
    </row>
    <row r="207" spans="1:7" ht="15">
      <c r="A207" s="84" t="s">
        <v>1130</v>
      </c>
      <c r="B207" s="84">
        <v>4</v>
      </c>
      <c r="C207" s="123">
        <v>0.004727317707710069</v>
      </c>
      <c r="D207" s="84" t="s">
        <v>1010</v>
      </c>
      <c r="E207" s="84" t="b">
        <v>1</v>
      </c>
      <c r="F207" s="84" t="b">
        <v>0</v>
      </c>
      <c r="G207" s="84" t="b">
        <v>0</v>
      </c>
    </row>
    <row r="208" spans="1:7" ht="15">
      <c r="A208" s="84" t="s">
        <v>1360</v>
      </c>
      <c r="B208" s="84">
        <v>4</v>
      </c>
      <c r="C208" s="123">
        <v>0.004727317707710069</v>
      </c>
      <c r="D208" s="84" t="s">
        <v>1010</v>
      </c>
      <c r="E208" s="84" t="b">
        <v>0</v>
      </c>
      <c r="F208" s="84" t="b">
        <v>0</v>
      </c>
      <c r="G208" s="84" t="b">
        <v>0</v>
      </c>
    </row>
    <row r="209" spans="1:7" ht="15">
      <c r="A209" s="84" t="s">
        <v>1112</v>
      </c>
      <c r="B209" s="84">
        <v>4</v>
      </c>
      <c r="C209" s="123">
        <v>0.004727317707710069</v>
      </c>
      <c r="D209" s="84" t="s">
        <v>1010</v>
      </c>
      <c r="E209" s="84" t="b">
        <v>0</v>
      </c>
      <c r="F209" s="84" t="b">
        <v>0</v>
      </c>
      <c r="G209" s="84" t="b">
        <v>0</v>
      </c>
    </row>
    <row r="210" spans="1:7" ht="15">
      <c r="A210" s="84" t="s">
        <v>1111</v>
      </c>
      <c r="B210" s="84">
        <v>4</v>
      </c>
      <c r="C210" s="123">
        <v>0.004727317707710069</v>
      </c>
      <c r="D210" s="84" t="s">
        <v>1010</v>
      </c>
      <c r="E210" s="84" t="b">
        <v>0</v>
      </c>
      <c r="F210" s="84" t="b">
        <v>0</v>
      </c>
      <c r="G210" s="84" t="b">
        <v>0</v>
      </c>
    </row>
    <row r="211" spans="1:7" ht="15">
      <c r="A211" s="84" t="s">
        <v>1361</v>
      </c>
      <c r="B211" s="84">
        <v>4</v>
      </c>
      <c r="C211" s="123">
        <v>0.004727317707710069</v>
      </c>
      <c r="D211" s="84" t="s">
        <v>1010</v>
      </c>
      <c r="E211" s="84" t="b">
        <v>0</v>
      </c>
      <c r="F211" s="84" t="b">
        <v>0</v>
      </c>
      <c r="G211" s="84" t="b">
        <v>0</v>
      </c>
    </row>
    <row r="212" spans="1:7" ht="15">
      <c r="A212" s="84" t="s">
        <v>623</v>
      </c>
      <c r="B212" s="84">
        <v>3</v>
      </c>
      <c r="C212" s="123">
        <v>0.008116417668891087</v>
      </c>
      <c r="D212" s="84" t="s">
        <v>1010</v>
      </c>
      <c r="E212" s="84" t="b">
        <v>0</v>
      </c>
      <c r="F212" s="84" t="b">
        <v>0</v>
      </c>
      <c r="G212" s="84" t="b">
        <v>0</v>
      </c>
    </row>
    <row r="213" spans="1:7" ht="15">
      <c r="A213" s="84" t="s">
        <v>263</v>
      </c>
      <c r="B213" s="84">
        <v>2</v>
      </c>
      <c r="C213" s="123">
        <v>0.009705853870049698</v>
      </c>
      <c r="D213" s="84" t="s">
        <v>1010</v>
      </c>
      <c r="E213" s="84" t="b">
        <v>0</v>
      </c>
      <c r="F213" s="84" t="b">
        <v>0</v>
      </c>
      <c r="G213" s="84" t="b">
        <v>0</v>
      </c>
    </row>
    <row r="214" spans="1:7" ht="15">
      <c r="A214" s="84" t="s">
        <v>240</v>
      </c>
      <c r="B214" s="84">
        <v>2</v>
      </c>
      <c r="C214" s="123">
        <v>0.009705853870049698</v>
      </c>
      <c r="D214" s="84" t="s">
        <v>1010</v>
      </c>
      <c r="E214" s="84" t="b">
        <v>0</v>
      </c>
      <c r="F214" s="84" t="b">
        <v>0</v>
      </c>
      <c r="G214" s="84" t="b">
        <v>0</v>
      </c>
    </row>
    <row r="215" spans="1:7" ht="15">
      <c r="A215" s="84" t="s">
        <v>1081</v>
      </c>
      <c r="B215" s="84">
        <v>2</v>
      </c>
      <c r="C215" s="123">
        <v>0.009705853870049698</v>
      </c>
      <c r="D215" s="84" t="s">
        <v>1010</v>
      </c>
      <c r="E215" s="84" t="b">
        <v>0</v>
      </c>
      <c r="F215" s="84" t="b">
        <v>0</v>
      </c>
      <c r="G215" s="84" t="b">
        <v>0</v>
      </c>
    </row>
    <row r="216" spans="1:7" ht="15">
      <c r="A216" s="84" t="s">
        <v>258</v>
      </c>
      <c r="B216" s="84">
        <v>3</v>
      </c>
      <c r="C216" s="123">
        <v>0</v>
      </c>
      <c r="D216" s="84" t="s">
        <v>1011</v>
      </c>
      <c r="E216" s="84" t="b">
        <v>0</v>
      </c>
      <c r="F216" s="84" t="b">
        <v>0</v>
      </c>
      <c r="G216" s="84" t="b">
        <v>0</v>
      </c>
    </row>
    <row r="217" spans="1:7" ht="15">
      <c r="A217" s="84" t="s">
        <v>240</v>
      </c>
      <c r="B217" s="84">
        <v>3</v>
      </c>
      <c r="C217" s="123">
        <v>0</v>
      </c>
      <c r="D217" s="84" t="s">
        <v>1011</v>
      </c>
      <c r="E217" s="84" t="b">
        <v>0</v>
      </c>
      <c r="F217" s="84" t="b">
        <v>0</v>
      </c>
      <c r="G217" s="84" t="b">
        <v>0</v>
      </c>
    </row>
    <row r="218" spans="1:7" ht="15">
      <c r="A218" s="84" t="s">
        <v>1132</v>
      </c>
      <c r="B218" s="84">
        <v>3</v>
      </c>
      <c r="C218" s="123">
        <v>0</v>
      </c>
      <c r="D218" s="84" t="s">
        <v>1011</v>
      </c>
      <c r="E218" s="84" t="b">
        <v>0</v>
      </c>
      <c r="F218" s="84" t="b">
        <v>0</v>
      </c>
      <c r="G218" s="84" t="b">
        <v>0</v>
      </c>
    </row>
    <row r="219" spans="1:7" ht="15">
      <c r="A219" s="84" t="s">
        <v>218</v>
      </c>
      <c r="B219" s="84">
        <v>2</v>
      </c>
      <c r="C219" s="123">
        <v>0.01677059610054107</v>
      </c>
      <c r="D219" s="84" t="s">
        <v>1011</v>
      </c>
      <c r="E219" s="84" t="b">
        <v>0</v>
      </c>
      <c r="F219" s="84" t="b">
        <v>0</v>
      </c>
      <c r="G219" s="84" t="b">
        <v>0</v>
      </c>
    </row>
    <row r="220" spans="1:7" ht="15">
      <c r="A220" s="84" t="s">
        <v>253</v>
      </c>
      <c r="B220" s="84">
        <v>4</v>
      </c>
      <c r="C220" s="123">
        <v>0</v>
      </c>
      <c r="D220" s="84" t="s">
        <v>1012</v>
      </c>
      <c r="E220" s="84" t="b">
        <v>0</v>
      </c>
      <c r="F220" s="84" t="b">
        <v>0</v>
      </c>
      <c r="G220" s="84" t="b">
        <v>0</v>
      </c>
    </row>
    <row r="221" spans="1:7" ht="15">
      <c r="A221" s="84" t="s">
        <v>252</v>
      </c>
      <c r="B221" s="84">
        <v>4</v>
      </c>
      <c r="C221" s="123">
        <v>0</v>
      </c>
      <c r="D221" s="84" t="s">
        <v>1012</v>
      </c>
      <c r="E221" s="84" t="b">
        <v>0</v>
      </c>
      <c r="F221" s="84" t="b">
        <v>0</v>
      </c>
      <c r="G221" s="84" t="b">
        <v>0</v>
      </c>
    </row>
    <row r="222" spans="1:7" ht="15">
      <c r="A222" s="84" t="s">
        <v>240</v>
      </c>
      <c r="B222" s="84">
        <v>4</v>
      </c>
      <c r="C222" s="123">
        <v>0</v>
      </c>
      <c r="D222" s="84" t="s">
        <v>1012</v>
      </c>
      <c r="E222" s="84" t="b">
        <v>0</v>
      </c>
      <c r="F222" s="84" t="b">
        <v>0</v>
      </c>
      <c r="G222" s="84" t="b">
        <v>0</v>
      </c>
    </row>
    <row r="223" spans="1:7" ht="15">
      <c r="A223" s="84" t="s">
        <v>212</v>
      </c>
      <c r="B223" s="84">
        <v>3</v>
      </c>
      <c r="C223" s="123">
        <v>0.00871665604243953</v>
      </c>
      <c r="D223" s="84" t="s">
        <v>1012</v>
      </c>
      <c r="E223" s="84" t="b">
        <v>0</v>
      </c>
      <c r="F223" s="84" t="b">
        <v>0</v>
      </c>
      <c r="G223" s="84" t="b">
        <v>0</v>
      </c>
    </row>
    <row r="224" spans="1:7" ht="15">
      <c r="A224" s="84" t="s">
        <v>214</v>
      </c>
      <c r="B224" s="84">
        <v>2</v>
      </c>
      <c r="C224" s="123">
        <v>0.014001395147161916</v>
      </c>
      <c r="D224" s="84" t="s">
        <v>1012</v>
      </c>
      <c r="E224" s="84" t="b">
        <v>0</v>
      </c>
      <c r="F224" s="84" t="b">
        <v>0</v>
      </c>
      <c r="G224" s="84" t="b">
        <v>0</v>
      </c>
    </row>
    <row r="225" spans="1:7" ht="15">
      <c r="A225" s="84" t="s">
        <v>1135</v>
      </c>
      <c r="B225" s="84">
        <v>2</v>
      </c>
      <c r="C225" s="123">
        <v>0</v>
      </c>
      <c r="D225" s="84" t="s">
        <v>1013</v>
      </c>
      <c r="E225" s="84" t="b">
        <v>0</v>
      </c>
      <c r="F225" s="84" t="b">
        <v>0</v>
      </c>
      <c r="G225" s="84" t="b">
        <v>0</v>
      </c>
    </row>
    <row r="226" spans="1:7" ht="15">
      <c r="A226" s="84" t="s">
        <v>1110</v>
      </c>
      <c r="B226" s="84">
        <v>2</v>
      </c>
      <c r="C226" s="123">
        <v>0</v>
      </c>
      <c r="D226" s="84" t="s">
        <v>1014</v>
      </c>
      <c r="E226" s="84" t="b">
        <v>0</v>
      </c>
      <c r="F226" s="84" t="b">
        <v>0</v>
      </c>
      <c r="G226" s="84" t="b">
        <v>0</v>
      </c>
    </row>
    <row r="227" spans="1:7" ht="15">
      <c r="A227" s="84" t="s">
        <v>240</v>
      </c>
      <c r="B227" s="84">
        <v>2</v>
      </c>
      <c r="C227" s="123">
        <v>0</v>
      </c>
      <c r="D227" s="84" t="s">
        <v>1014</v>
      </c>
      <c r="E227" s="84" t="b">
        <v>0</v>
      </c>
      <c r="F227" s="84" t="b">
        <v>0</v>
      </c>
      <c r="G227" s="84" t="b">
        <v>0</v>
      </c>
    </row>
    <row r="228" spans="1:7" ht="15">
      <c r="A228" s="84" t="s">
        <v>1137</v>
      </c>
      <c r="B228" s="84">
        <v>2</v>
      </c>
      <c r="C228" s="123">
        <v>0</v>
      </c>
      <c r="D228" s="84" t="s">
        <v>1014</v>
      </c>
      <c r="E228" s="84" t="b">
        <v>0</v>
      </c>
      <c r="F228" s="84" t="b">
        <v>0</v>
      </c>
      <c r="G228" s="84" t="b">
        <v>0</v>
      </c>
    </row>
    <row r="229" spans="1:7" ht="15">
      <c r="A229" s="84" t="s">
        <v>1138</v>
      </c>
      <c r="B229" s="84">
        <v>2</v>
      </c>
      <c r="C229" s="123">
        <v>0</v>
      </c>
      <c r="D229" s="84" t="s">
        <v>1014</v>
      </c>
      <c r="E229" s="84" t="b">
        <v>0</v>
      </c>
      <c r="F229" s="84" t="b">
        <v>0</v>
      </c>
      <c r="G229" s="84" t="b">
        <v>0</v>
      </c>
    </row>
    <row r="230" spans="1:7" ht="15">
      <c r="A230" s="84" t="s">
        <v>1139</v>
      </c>
      <c r="B230" s="84">
        <v>2</v>
      </c>
      <c r="C230" s="123">
        <v>0</v>
      </c>
      <c r="D230" s="84" t="s">
        <v>1014</v>
      </c>
      <c r="E230" s="84" t="b">
        <v>0</v>
      </c>
      <c r="F230" s="84" t="b">
        <v>0</v>
      </c>
      <c r="G230" s="84" t="b">
        <v>0</v>
      </c>
    </row>
    <row r="231" spans="1:7" ht="15">
      <c r="A231" s="84" t="s">
        <v>1140</v>
      </c>
      <c r="B231" s="84">
        <v>2</v>
      </c>
      <c r="C231" s="123">
        <v>0</v>
      </c>
      <c r="D231" s="84" t="s">
        <v>1014</v>
      </c>
      <c r="E231" s="84" t="b">
        <v>0</v>
      </c>
      <c r="F231" s="84" t="b">
        <v>0</v>
      </c>
      <c r="G231" s="84" t="b">
        <v>0</v>
      </c>
    </row>
    <row r="232" spans="1:7" ht="15">
      <c r="A232" s="84" t="s">
        <v>1141</v>
      </c>
      <c r="B232" s="84">
        <v>2</v>
      </c>
      <c r="C232" s="123">
        <v>0</v>
      </c>
      <c r="D232" s="84" t="s">
        <v>1014</v>
      </c>
      <c r="E232" s="84" t="b">
        <v>0</v>
      </c>
      <c r="F232" s="84" t="b">
        <v>0</v>
      </c>
      <c r="G232" s="84" t="b">
        <v>0</v>
      </c>
    </row>
    <row r="233" spans="1:7" ht="15">
      <c r="A233" s="84" t="s">
        <v>1142</v>
      </c>
      <c r="B233" s="84">
        <v>2</v>
      </c>
      <c r="C233" s="123">
        <v>0</v>
      </c>
      <c r="D233" s="84" t="s">
        <v>1014</v>
      </c>
      <c r="E233" s="84" t="b">
        <v>0</v>
      </c>
      <c r="F233" s="84" t="b">
        <v>0</v>
      </c>
      <c r="G233" s="84" t="b">
        <v>0</v>
      </c>
    </row>
    <row r="234" spans="1:7" ht="15">
      <c r="A234" s="84" t="s">
        <v>1143</v>
      </c>
      <c r="B234" s="84">
        <v>2</v>
      </c>
      <c r="C234" s="123">
        <v>0</v>
      </c>
      <c r="D234" s="84" t="s">
        <v>1014</v>
      </c>
      <c r="E234" s="84" t="b">
        <v>0</v>
      </c>
      <c r="F234" s="84" t="b">
        <v>0</v>
      </c>
      <c r="G234" s="84" t="b">
        <v>0</v>
      </c>
    </row>
    <row r="235" spans="1:7" ht="15">
      <c r="A235" s="84" t="s">
        <v>1144</v>
      </c>
      <c r="B235" s="84">
        <v>2</v>
      </c>
      <c r="C235" s="123">
        <v>0</v>
      </c>
      <c r="D235" s="84" t="s">
        <v>1014</v>
      </c>
      <c r="E235" s="84" t="b">
        <v>0</v>
      </c>
      <c r="F235" s="84" t="b">
        <v>0</v>
      </c>
      <c r="G235" s="84" t="b">
        <v>0</v>
      </c>
    </row>
    <row r="236" spans="1:7" ht="15">
      <c r="A236" s="84" t="s">
        <v>261</v>
      </c>
      <c r="B236" s="84">
        <v>2</v>
      </c>
      <c r="C236" s="123">
        <v>0</v>
      </c>
      <c r="D236" s="84" t="s">
        <v>1014</v>
      </c>
      <c r="E236" s="84" t="b">
        <v>0</v>
      </c>
      <c r="F236" s="84" t="b">
        <v>0</v>
      </c>
      <c r="G236" s="84" t="b">
        <v>0</v>
      </c>
    </row>
    <row r="237" spans="1:7" ht="15">
      <c r="A237" s="84" t="s">
        <v>1416</v>
      </c>
      <c r="B237" s="84">
        <v>2</v>
      </c>
      <c r="C237" s="123">
        <v>0</v>
      </c>
      <c r="D237" s="84" t="s">
        <v>1014</v>
      </c>
      <c r="E237" s="84" t="b">
        <v>1</v>
      </c>
      <c r="F237" s="84" t="b">
        <v>0</v>
      </c>
      <c r="G237" s="84" t="b">
        <v>0</v>
      </c>
    </row>
    <row r="238" spans="1:7" ht="15">
      <c r="A238" s="84" t="s">
        <v>240</v>
      </c>
      <c r="B238" s="84">
        <v>4</v>
      </c>
      <c r="C238" s="123">
        <v>0</v>
      </c>
      <c r="D238" s="84" t="s">
        <v>1015</v>
      </c>
      <c r="E238" s="84" t="b">
        <v>0</v>
      </c>
      <c r="F238" s="84" t="b">
        <v>0</v>
      </c>
      <c r="G238" s="84" t="b">
        <v>0</v>
      </c>
    </row>
    <row r="239" spans="1:7" ht="15">
      <c r="A239" s="84" t="s">
        <v>259</v>
      </c>
      <c r="B239" s="84">
        <v>3</v>
      </c>
      <c r="C239" s="123">
        <v>0.020823122768049988</v>
      </c>
      <c r="D239" s="84" t="s">
        <v>1015</v>
      </c>
      <c r="E239" s="84" t="b">
        <v>0</v>
      </c>
      <c r="F239" s="84" t="b">
        <v>0</v>
      </c>
      <c r="G239" s="84" t="b">
        <v>0</v>
      </c>
    </row>
    <row r="240" spans="1:7" ht="15">
      <c r="A240" s="84" t="s">
        <v>219</v>
      </c>
      <c r="B240" s="84">
        <v>2</v>
      </c>
      <c r="C240" s="123">
        <v>0.03344777729599791</v>
      </c>
      <c r="D240" s="84" t="s">
        <v>1015</v>
      </c>
      <c r="E240" s="84" t="b">
        <v>0</v>
      </c>
      <c r="F240" s="84" t="b">
        <v>0</v>
      </c>
      <c r="G24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1433</v>
      </c>
      <c r="B1" s="13" t="s">
        <v>1434</v>
      </c>
      <c r="C1" s="13" t="s">
        <v>1427</v>
      </c>
      <c r="D1" s="13" t="s">
        <v>1428</v>
      </c>
      <c r="E1" s="13" t="s">
        <v>1435</v>
      </c>
      <c r="F1" s="13" t="s">
        <v>144</v>
      </c>
      <c r="G1" s="13" t="s">
        <v>1436</v>
      </c>
      <c r="H1" s="13" t="s">
        <v>1437</v>
      </c>
      <c r="I1" s="13" t="s">
        <v>1438</v>
      </c>
      <c r="J1" s="13" t="s">
        <v>1439</v>
      </c>
      <c r="K1" s="13" t="s">
        <v>1440</v>
      </c>
      <c r="L1" s="13" t="s">
        <v>1441</v>
      </c>
    </row>
    <row r="2" spans="1:12" ht="15">
      <c r="A2" s="84" t="s">
        <v>1122</v>
      </c>
      <c r="B2" s="84" t="s">
        <v>1123</v>
      </c>
      <c r="C2" s="84">
        <v>4</v>
      </c>
      <c r="D2" s="123">
        <v>0.00752596825233905</v>
      </c>
      <c r="E2" s="123">
        <v>2.041392685158225</v>
      </c>
      <c r="F2" s="84" t="s">
        <v>1429</v>
      </c>
      <c r="G2" s="84" t="b">
        <v>0</v>
      </c>
      <c r="H2" s="84" t="b">
        <v>0</v>
      </c>
      <c r="I2" s="84" t="b">
        <v>0</v>
      </c>
      <c r="J2" s="84" t="b">
        <v>0</v>
      </c>
      <c r="K2" s="84" t="b">
        <v>0</v>
      </c>
      <c r="L2" s="84" t="b">
        <v>0</v>
      </c>
    </row>
    <row r="3" spans="1:12" ht="15">
      <c r="A3" s="84" t="s">
        <v>1123</v>
      </c>
      <c r="B3" s="84" t="s">
        <v>1124</v>
      </c>
      <c r="C3" s="84">
        <v>4</v>
      </c>
      <c r="D3" s="123">
        <v>0.00752596825233905</v>
      </c>
      <c r="E3" s="123">
        <v>2.1383026981662816</v>
      </c>
      <c r="F3" s="84" t="s">
        <v>1429</v>
      </c>
      <c r="G3" s="84" t="b">
        <v>0</v>
      </c>
      <c r="H3" s="84" t="b">
        <v>0</v>
      </c>
      <c r="I3" s="84" t="b">
        <v>0</v>
      </c>
      <c r="J3" s="84" t="b">
        <v>1</v>
      </c>
      <c r="K3" s="84" t="b">
        <v>0</v>
      </c>
      <c r="L3" s="84" t="b">
        <v>0</v>
      </c>
    </row>
    <row r="4" spans="1:12" ht="15">
      <c r="A4" s="84" t="s">
        <v>1124</v>
      </c>
      <c r="B4" s="84" t="s">
        <v>1125</v>
      </c>
      <c r="C4" s="84">
        <v>4</v>
      </c>
      <c r="D4" s="123">
        <v>0.00752596825233905</v>
      </c>
      <c r="E4" s="123">
        <v>2.1383026981662816</v>
      </c>
      <c r="F4" s="84" t="s">
        <v>1429</v>
      </c>
      <c r="G4" s="84" t="b">
        <v>1</v>
      </c>
      <c r="H4" s="84" t="b">
        <v>0</v>
      </c>
      <c r="I4" s="84" t="b">
        <v>0</v>
      </c>
      <c r="J4" s="84" t="b">
        <v>0</v>
      </c>
      <c r="K4" s="84" t="b">
        <v>0</v>
      </c>
      <c r="L4" s="84" t="b">
        <v>0</v>
      </c>
    </row>
    <row r="5" spans="1:12" ht="15">
      <c r="A5" s="84" t="s">
        <v>1125</v>
      </c>
      <c r="B5" s="84" t="s">
        <v>1126</v>
      </c>
      <c r="C5" s="84">
        <v>4</v>
      </c>
      <c r="D5" s="123">
        <v>0.00752596825233905</v>
      </c>
      <c r="E5" s="123">
        <v>2.1383026981662816</v>
      </c>
      <c r="F5" s="84" t="s">
        <v>1429</v>
      </c>
      <c r="G5" s="84" t="b">
        <v>0</v>
      </c>
      <c r="H5" s="84" t="b">
        <v>0</v>
      </c>
      <c r="I5" s="84" t="b">
        <v>0</v>
      </c>
      <c r="J5" s="84" t="b">
        <v>0</v>
      </c>
      <c r="K5" s="84" t="b">
        <v>0</v>
      </c>
      <c r="L5" s="84" t="b">
        <v>0</v>
      </c>
    </row>
    <row r="6" spans="1:12" ht="15">
      <c r="A6" s="84" t="s">
        <v>1126</v>
      </c>
      <c r="B6" s="84" t="s">
        <v>1127</v>
      </c>
      <c r="C6" s="84">
        <v>4</v>
      </c>
      <c r="D6" s="123">
        <v>0.00752596825233905</v>
      </c>
      <c r="E6" s="123">
        <v>2.1383026981662816</v>
      </c>
      <c r="F6" s="84" t="s">
        <v>1429</v>
      </c>
      <c r="G6" s="84" t="b">
        <v>0</v>
      </c>
      <c r="H6" s="84" t="b">
        <v>0</v>
      </c>
      <c r="I6" s="84" t="b">
        <v>0</v>
      </c>
      <c r="J6" s="84" t="b">
        <v>0</v>
      </c>
      <c r="K6" s="84" t="b">
        <v>0</v>
      </c>
      <c r="L6" s="84" t="b">
        <v>0</v>
      </c>
    </row>
    <row r="7" spans="1:12" ht="15">
      <c r="A7" s="84" t="s">
        <v>1127</v>
      </c>
      <c r="B7" s="84" t="s">
        <v>1128</v>
      </c>
      <c r="C7" s="84">
        <v>4</v>
      </c>
      <c r="D7" s="123">
        <v>0.00752596825233905</v>
      </c>
      <c r="E7" s="123">
        <v>2.1383026981662816</v>
      </c>
      <c r="F7" s="84" t="s">
        <v>1429</v>
      </c>
      <c r="G7" s="84" t="b">
        <v>0</v>
      </c>
      <c r="H7" s="84" t="b">
        <v>0</v>
      </c>
      <c r="I7" s="84" t="b">
        <v>0</v>
      </c>
      <c r="J7" s="84" t="b">
        <v>1</v>
      </c>
      <c r="K7" s="84" t="b">
        <v>0</v>
      </c>
      <c r="L7" s="84" t="b">
        <v>0</v>
      </c>
    </row>
    <row r="8" spans="1:12" ht="15">
      <c r="A8" s="84" t="s">
        <v>1128</v>
      </c>
      <c r="B8" s="84" t="s">
        <v>1129</v>
      </c>
      <c r="C8" s="84">
        <v>4</v>
      </c>
      <c r="D8" s="123">
        <v>0.00752596825233905</v>
      </c>
      <c r="E8" s="123">
        <v>2.1383026981662816</v>
      </c>
      <c r="F8" s="84" t="s">
        <v>1429</v>
      </c>
      <c r="G8" s="84" t="b">
        <v>1</v>
      </c>
      <c r="H8" s="84" t="b">
        <v>0</v>
      </c>
      <c r="I8" s="84" t="b">
        <v>0</v>
      </c>
      <c r="J8" s="84" t="b">
        <v>0</v>
      </c>
      <c r="K8" s="84" t="b">
        <v>0</v>
      </c>
      <c r="L8" s="84" t="b">
        <v>0</v>
      </c>
    </row>
    <row r="9" spans="1:12" ht="15">
      <c r="A9" s="84" t="s">
        <v>1129</v>
      </c>
      <c r="B9" s="84" t="s">
        <v>1130</v>
      </c>
      <c r="C9" s="84">
        <v>4</v>
      </c>
      <c r="D9" s="123">
        <v>0.00752596825233905</v>
      </c>
      <c r="E9" s="123">
        <v>2.1383026981662816</v>
      </c>
      <c r="F9" s="84" t="s">
        <v>1429</v>
      </c>
      <c r="G9" s="84" t="b">
        <v>0</v>
      </c>
      <c r="H9" s="84" t="b">
        <v>0</v>
      </c>
      <c r="I9" s="84" t="b">
        <v>0</v>
      </c>
      <c r="J9" s="84" t="b">
        <v>1</v>
      </c>
      <c r="K9" s="84" t="b">
        <v>0</v>
      </c>
      <c r="L9" s="84" t="b">
        <v>0</v>
      </c>
    </row>
    <row r="10" spans="1:12" ht="15">
      <c r="A10" s="84" t="s">
        <v>1130</v>
      </c>
      <c r="B10" s="84" t="s">
        <v>1360</v>
      </c>
      <c r="C10" s="84">
        <v>4</v>
      </c>
      <c r="D10" s="123">
        <v>0.00752596825233905</v>
      </c>
      <c r="E10" s="123">
        <v>2.1383026981662816</v>
      </c>
      <c r="F10" s="84" t="s">
        <v>1429</v>
      </c>
      <c r="G10" s="84" t="b">
        <v>1</v>
      </c>
      <c r="H10" s="84" t="b">
        <v>0</v>
      </c>
      <c r="I10" s="84" t="b">
        <v>0</v>
      </c>
      <c r="J10" s="84" t="b">
        <v>0</v>
      </c>
      <c r="K10" s="84" t="b">
        <v>0</v>
      </c>
      <c r="L10" s="84" t="b">
        <v>0</v>
      </c>
    </row>
    <row r="11" spans="1:12" ht="15">
      <c r="A11" s="84" t="s">
        <v>1360</v>
      </c>
      <c r="B11" s="84" t="s">
        <v>1112</v>
      </c>
      <c r="C11" s="84">
        <v>4</v>
      </c>
      <c r="D11" s="123">
        <v>0.00752596825233905</v>
      </c>
      <c r="E11" s="123">
        <v>1.9622114391106003</v>
      </c>
      <c r="F11" s="84" t="s">
        <v>1429</v>
      </c>
      <c r="G11" s="84" t="b">
        <v>0</v>
      </c>
      <c r="H11" s="84" t="b">
        <v>0</v>
      </c>
      <c r="I11" s="84" t="b">
        <v>0</v>
      </c>
      <c r="J11" s="84" t="b">
        <v>0</v>
      </c>
      <c r="K11" s="84" t="b">
        <v>0</v>
      </c>
      <c r="L11" s="84" t="b">
        <v>0</v>
      </c>
    </row>
    <row r="12" spans="1:12" ht="15">
      <c r="A12" s="84" t="s">
        <v>1112</v>
      </c>
      <c r="B12" s="84" t="s">
        <v>1111</v>
      </c>
      <c r="C12" s="84">
        <v>4</v>
      </c>
      <c r="D12" s="123">
        <v>0.00752596825233905</v>
      </c>
      <c r="E12" s="123">
        <v>1.786120180054919</v>
      </c>
      <c r="F12" s="84" t="s">
        <v>1429</v>
      </c>
      <c r="G12" s="84" t="b">
        <v>0</v>
      </c>
      <c r="H12" s="84" t="b">
        <v>0</v>
      </c>
      <c r="I12" s="84" t="b">
        <v>0</v>
      </c>
      <c r="J12" s="84" t="b">
        <v>0</v>
      </c>
      <c r="K12" s="84" t="b">
        <v>0</v>
      </c>
      <c r="L12" s="84" t="b">
        <v>0</v>
      </c>
    </row>
    <row r="13" spans="1:12" ht="15">
      <c r="A13" s="84" t="s">
        <v>1111</v>
      </c>
      <c r="B13" s="84" t="s">
        <v>1361</v>
      </c>
      <c r="C13" s="84">
        <v>4</v>
      </c>
      <c r="D13" s="123">
        <v>0.00752596825233905</v>
      </c>
      <c r="E13" s="123">
        <v>1.9622114391106003</v>
      </c>
      <c r="F13" s="84" t="s">
        <v>1429</v>
      </c>
      <c r="G13" s="84" t="b">
        <v>0</v>
      </c>
      <c r="H13" s="84" t="b">
        <v>0</v>
      </c>
      <c r="I13" s="84" t="b">
        <v>0</v>
      </c>
      <c r="J13" s="84" t="b">
        <v>0</v>
      </c>
      <c r="K13" s="84" t="b">
        <v>0</v>
      </c>
      <c r="L13" s="84" t="b">
        <v>0</v>
      </c>
    </row>
    <row r="14" spans="1:12" ht="15">
      <c r="A14" s="84" t="s">
        <v>1119</v>
      </c>
      <c r="B14" s="84" t="s">
        <v>1081</v>
      </c>
      <c r="C14" s="84">
        <v>4</v>
      </c>
      <c r="D14" s="123">
        <v>0.00752596825233905</v>
      </c>
      <c r="E14" s="123">
        <v>1.536242706838319</v>
      </c>
      <c r="F14" s="84" t="s">
        <v>1429</v>
      </c>
      <c r="G14" s="84" t="b">
        <v>0</v>
      </c>
      <c r="H14" s="84" t="b">
        <v>0</v>
      </c>
      <c r="I14" s="84" t="b">
        <v>0</v>
      </c>
      <c r="J14" s="84" t="b">
        <v>0</v>
      </c>
      <c r="K14" s="84" t="b">
        <v>0</v>
      </c>
      <c r="L14" s="84" t="b">
        <v>0</v>
      </c>
    </row>
    <row r="15" spans="1:12" ht="15">
      <c r="A15" s="84" t="s">
        <v>253</v>
      </c>
      <c r="B15" s="84" t="s">
        <v>252</v>
      </c>
      <c r="C15" s="84">
        <v>4</v>
      </c>
      <c r="D15" s="123">
        <v>0.00752596825233905</v>
      </c>
      <c r="E15" s="123">
        <v>2.1383026981662816</v>
      </c>
      <c r="F15" s="84" t="s">
        <v>1429</v>
      </c>
      <c r="G15" s="84" t="b">
        <v>0</v>
      </c>
      <c r="H15" s="84" t="b">
        <v>0</v>
      </c>
      <c r="I15" s="84" t="b">
        <v>0</v>
      </c>
      <c r="J15" s="84" t="b">
        <v>0</v>
      </c>
      <c r="K15" s="84" t="b">
        <v>0</v>
      </c>
      <c r="L15" s="84" t="b">
        <v>0</v>
      </c>
    </row>
    <row r="16" spans="1:12" ht="15">
      <c r="A16" s="84" t="s">
        <v>252</v>
      </c>
      <c r="B16" s="84" t="s">
        <v>240</v>
      </c>
      <c r="C16" s="84">
        <v>4</v>
      </c>
      <c r="D16" s="123">
        <v>0.00752596825233905</v>
      </c>
      <c r="E16" s="123">
        <v>1.1605790928774338</v>
      </c>
      <c r="F16" s="84" t="s">
        <v>1429</v>
      </c>
      <c r="G16" s="84" t="b">
        <v>0</v>
      </c>
      <c r="H16" s="84" t="b">
        <v>0</v>
      </c>
      <c r="I16" s="84" t="b">
        <v>0</v>
      </c>
      <c r="J16" s="84" t="b">
        <v>0</v>
      </c>
      <c r="K16" s="84" t="b">
        <v>0</v>
      </c>
      <c r="L16" s="84" t="b">
        <v>0</v>
      </c>
    </row>
    <row r="17" spans="1:12" ht="15">
      <c r="A17" s="84" t="s">
        <v>236</v>
      </c>
      <c r="B17" s="84" t="s">
        <v>1122</v>
      </c>
      <c r="C17" s="84">
        <v>3</v>
      </c>
      <c r="D17" s="123">
        <v>0.006264007114584701</v>
      </c>
      <c r="E17" s="123">
        <v>1.916453948549925</v>
      </c>
      <c r="F17" s="84" t="s">
        <v>1429</v>
      </c>
      <c r="G17" s="84" t="b">
        <v>0</v>
      </c>
      <c r="H17" s="84" t="b">
        <v>0</v>
      </c>
      <c r="I17" s="84" t="b">
        <v>0</v>
      </c>
      <c r="J17" s="84" t="b">
        <v>0</v>
      </c>
      <c r="K17" s="84" t="b">
        <v>0</v>
      </c>
      <c r="L17" s="84" t="b">
        <v>0</v>
      </c>
    </row>
    <row r="18" spans="1:12" ht="15">
      <c r="A18" s="84" t="s">
        <v>1361</v>
      </c>
      <c r="B18" s="84" t="s">
        <v>623</v>
      </c>
      <c r="C18" s="84">
        <v>3</v>
      </c>
      <c r="D18" s="123">
        <v>0.006264007114584701</v>
      </c>
      <c r="E18" s="123">
        <v>1.8372727025023003</v>
      </c>
      <c r="F18" s="84" t="s">
        <v>1429</v>
      </c>
      <c r="G18" s="84" t="b">
        <v>0</v>
      </c>
      <c r="H18" s="84" t="b">
        <v>0</v>
      </c>
      <c r="I18" s="84" t="b">
        <v>0</v>
      </c>
      <c r="J18" s="84" t="b">
        <v>0</v>
      </c>
      <c r="K18" s="84" t="b">
        <v>0</v>
      </c>
      <c r="L18" s="84" t="b">
        <v>0</v>
      </c>
    </row>
    <row r="19" spans="1:12" ht="15">
      <c r="A19" s="84" t="s">
        <v>259</v>
      </c>
      <c r="B19" s="84" t="s">
        <v>240</v>
      </c>
      <c r="C19" s="84">
        <v>3</v>
      </c>
      <c r="D19" s="123">
        <v>0.006264007114584701</v>
      </c>
      <c r="E19" s="123">
        <v>1.1605790928774338</v>
      </c>
      <c r="F19" s="84" t="s">
        <v>1429</v>
      </c>
      <c r="G19" s="84" t="b">
        <v>0</v>
      </c>
      <c r="H19" s="84" t="b">
        <v>0</v>
      </c>
      <c r="I19" s="84" t="b">
        <v>0</v>
      </c>
      <c r="J19" s="84" t="b">
        <v>0</v>
      </c>
      <c r="K19" s="84" t="b">
        <v>0</v>
      </c>
      <c r="L19" s="84" t="b">
        <v>0</v>
      </c>
    </row>
    <row r="20" spans="1:12" ht="15">
      <c r="A20" s="84" t="s">
        <v>212</v>
      </c>
      <c r="B20" s="84" t="s">
        <v>253</v>
      </c>
      <c r="C20" s="84">
        <v>3</v>
      </c>
      <c r="D20" s="123">
        <v>0.006264007114584701</v>
      </c>
      <c r="E20" s="123">
        <v>2.1383026981662816</v>
      </c>
      <c r="F20" s="84" t="s">
        <v>1429</v>
      </c>
      <c r="G20" s="84" t="b">
        <v>0</v>
      </c>
      <c r="H20" s="84" t="b">
        <v>0</v>
      </c>
      <c r="I20" s="84" t="b">
        <v>0</v>
      </c>
      <c r="J20" s="84" t="b">
        <v>0</v>
      </c>
      <c r="K20" s="84" t="b">
        <v>0</v>
      </c>
      <c r="L20" s="84" t="b">
        <v>0</v>
      </c>
    </row>
    <row r="21" spans="1:12" ht="15">
      <c r="A21" s="84" t="s">
        <v>240</v>
      </c>
      <c r="B21" s="84" t="s">
        <v>1362</v>
      </c>
      <c r="C21" s="84">
        <v>2</v>
      </c>
      <c r="D21" s="123">
        <v>0.004758124607703348</v>
      </c>
      <c r="E21" s="123">
        <v>0.9514875737188271</v>
      </c>
      <c r="F21" s="84" t="s">
        <v>1429</v>
      </c>
      <c r="G21" s="84" t="b">
        <v>0</v>
      </c>
      <c r="H21" s="84" t="b">
        <v>0</v>
      </c>
      <c r="I21" s="84" t="b">
        <v>0</v>
      </c>
      <c r="J21" s="84" t="b">
        <v>0</v>
      </c>
      <c r="K21" s="84" t="b">
        <v>1</v>
      </c>
      <c r="L21" s="84" t="b">
        <v>0</v>
      </c>
    </row>
    <row r="22" spans="1:12" ht="15">
      <c r="A22" s="84" t="s">
        <v>1376</v>
      </c>
      <c r="B22" s="84" t="s">
        <v>1377</v>
      </c>
      <c r="C22" s="84">
        <v>2</v>
      </c>
      <c r="D22" s="123">
        <v>0.004758124607703348</v>
      </c>
      <c r="E22" s="123">
        <v>2.439332693830263</v>
      </c>
      <c r="F22" s="84" t="s">
        <v>1429</v>
      </c>
      <c r="G22" s="84" t="b">
        <v>0</v>
      </c>
      <c r="H22" s="84" t="b">
        <v>0</v>
      </c>
      <c r="I22" s="84" t="b">
        <v>0</v>
      </c>
      <c r="J22" s="84" t="b">
        <v>1</v>
      </c>
      <c r="K22" s="84" t="b">
        <v>0</v>
      </c>
      <c r="L22" s="84" t="b">
        <v>0</v>
      </c>
    </row>
    <row r="23" spans="1:12" ht="15">
      <c r="A23" s="84" t="s">
        <v>1377</v>
      </c>
      <c r="B23" s="84" t="s">
        <v>1378</v>
      </c>
      <c r="C23" s="84">
        <v>2</v>
      </c>
      <c r="D23" s="123">
        <v>0.004758124607703348</v>
      </c>
      <c r="E23" s="123">
        <v>2.439332693830263</v>
      </c>
      <c r="F23" s="84" t="s">
        <v>1429</v>
      </c>
      <c r="G23" s="84" t="b">
        <v>1</v>
      </c>
      <c r="H23" s="84" t="b">
        <v>0</v>
      </c>
      <c r="I23" s="84" t="b">
        <v>0</v>
      </c>
      <c r="J23" s="84" t="b">
        <v>1</v>
      </c>
      <c r="K23" s="84" t="b">
        <v>0</v>
      </c>
      <c r="L23" s="84" t="b">
        <v>0</v>
      </c>
    </row>
    <row r="24" spans="1:12" ht="15">
      <c r="A24" s="84" t="s">
        <v>1378</v>
      </c>
      <c r="B24" s="84" t="s">
        <v>1081</v>
      </c>
      <c r="C24" s="84">
        <v>2</v>
      </c>
      <c r="D24" s="123">
        <v>0.004758124607703348</v>
      </c>
      <c r="E24" s="123">
        <v>1.536242706838319</v>
      </c>
      <c r="F24" s="84" t="s">
        <v>1429</v>
      </c>
      <c r="G24" s="84" t="b">
        <v>1</v>
      </c>
      <c r="H24" s="84" t="b">
        <v>0</v>
      </c>
      <c r="I24" s="84" t="b">
        <v>0</v>
      </c>
      <c r="J24" s="84" t="b">
        <v>0</v>
      </c>
      <c r="K24" s="84" t="b">
        <v>0</v>
      </c>
      <c r="L24" s="84" t="b">
        <v>0</v>
      </c>
    </row>
    <row r="25" spans="1:12" ht="15">
      <c r="A25" s="84" t="s">
        <v>1081</v>
      </c>
      <c r="B25" s="84" t="s">
        <v>1365</v>
      </c>
      <c r="C25" s="84">
        <v>2</v>
      </c>
      <c r="D25" s="123">
        <v>0.004758124607703348</v>
      </c>
      <c r="E25" s="123">
        <v>1.3881801713828814</v>
      </c>
      <c r="F25" s="84" t="s">
        <v>1429</v>
      </c>
      <c r="G25" s="84" t="b">
        <v>0</v>
      </c>
      <c r="H25" s="84" t="b">
        <v>0</v>
      </c>
      <c r="I25" s="84" t="b">
        <v>0</v>
      </c>
      <c r="J25" s="84" t="b">
        <v>0</v>
      </c>
      <c r="K25" s="84" t="b">
        <v>0</v>
      </c>
      <c r="L25" s="84" t="b">
        <v>0</v>
      </c>
    </row>
    <row r="26" spans="1:12" ht="15">
      <c r="A26" s="84" t="s">
        <v>1365</v>
      </c>
      <c r="B26" s="84" t="s">
        <v>240</v>
      </c>
      <c r="C26" s="84">
        <v>2</v>
      </c>
      <c r="D26" s="123">
        <v>0.004758124607703348</v>
      </c>
      <c r="E26" s="123">
        <v>0.9844878338217524</v>
      </c>
      <c r="F26" s="84" t="s">
        <v>1429</v>
      </c>
      <c r="G26" s="84" t="b">
        <v>0</v>
      </c>
      <c r="H26" s="84" t="b">
        <v>0</v>
      </c>
      <c r="I26" s="84" t="b">
        <v>0</v>
      </c>
      <c r="J26" s="84" t="b">
        <v>0</v>
      </c>
      <c r="K26" s="84" t="b">
        <v>0</v>
      </c>
      <c r="L26" s="84" t="b">
        <v>0</v>
      </c>
    </row>
    <row r="27" spans="1:12" ht="15">
      <c r="A27" s="84" t="s">
        <v>240</v>
      </c>
      <c r="B27" s="84" t="s">
        <v>1366</v>
      </c>
      <c r="C27" s="84">
        <v>2</v>
      </c>
      <c r="D27" s="123">
        <v>0.004758124607703348</v>
      </c>
      <c r="E27" s="123">
        <v>0.9514875737188271</v>
      </c>
      <c r="F27" s="84" t="s">
        <v>1429</v>
      </c>
      <c r="G27" s="84" t="b">
        <v>0</v>
      </c>
      <c r="H27" s="84" t="b">
        <v>0</v>
      </c>
      <c r="I27" s="84" t="b">
        <v>0</v>
      </c>
      <c r="J27" s="84" t="b">
        <v>0</v>
      </c>
      <c r="K27" s="84" t="b">
        <v>0</v>
      </c>
      <c r="L27" s="84" t="b">
        <v>0</v>
      </c>
    </row>
    <row r="28" spans="1:12" ht="15">
      <c r="A28" s="84" t="s">
        <v>1366</v>
      </c>
      <c r="B28" s="84" t="s">
        <v>1379</v>
      </c>
      <c r="C28" s="84">
        <v>2</v>
      </c>
      <c r="D28" s="123">
        <v>0.004758124607703348</v>
      </c>
      <c r="E28" s="123">
        <v>2.2632414347745815</v>
      </c>
      <c r="F28" s="84" t="s">
        <v>1429</v>
      </c>
      <c r="G28" s="84" t="b">
        <v>0</v>
      </c>
      <c r="H28" s="84" t="b">
        <v>0</v>
      </c>
      <c r="I28" s="84" t="b">
        <v>0</v>
      </c>
      <c r="J28" s="84" t="b">
        <v>0</v>
      </c>
      <c r="K28" s="84" t="b">
        <v>0</v>
      </c>
      <c r="L28" s="84" t="b">
        <v>0</v>
      </c>
    </row>
    <row r="29" spans="1:12" ht="15">
      <c r="A29" s="84" t="s">
        <v>1379</v>
      </c>
      <c r="B29" s="84" t="s">
        <v>1380</v>
      </c>
      <c r="C29" s="84">
        <v>2</v>
      </c>
      <c r="D29" s="123">
        <v>0.004758124607703348</v>
      </c>
      <c r="E29" s="123">
        <v>2.439332693830263</v>
      </c>
      <c r="F29" s="84" t="s">
        <v>1429</v>
      </c>
      <c r="G29" s="84" t="b">
        <v>0</v>
      </c>
      <c r="H29" s="84" t="b">
        <v>0</v>
      </c>
      <c r="I29" s="84" t="b">
        <v>0</v>
      </c>
      <c r="J29" s="84" t="b">
        <v>0</v>
      </c>
      <c r="K29" s="84" t="b">
        <v>0</v>
      </c>
      <c r="L29" s="84" t="b">
        <v>0</v>
      </c>
    </row>
    <row r="30" spans="1:12" ht="15">
      <c r="A30" s="84" t="s">
        <v>1380</v>
      </c>
      <c r="B30" s="84" t="s">
        <v>1381</v>
      </c>
      <c r="C30" s="84">
        <v>2</v>
      </c>
      <c r="D30" s="123">
        <v>0.004758124607703348</v>
      </c>
      <c r="E30" s="123">
        <v>2.439332693830263</v>
      </c>
      <c r="F30" s="84" t="s">
        <v>1429</v>
      </c>
      <c r="G30" s="84" t="b">
        <v>0</v>
      </c>
      <c r="H30" s="84" t="b">
        <v>0</v>
      </c>
      <c r="I30" s="84" t="b">
        <v>0</v>
      </c>
      <c r="J30" s="84" t="b">
        <v>0</v>
      </c>
      <c r="K30" s="84" t="b">
        <v>0</v>
      </c>
      <c r="L30" s="84" t="b">
        <v>0</v>
      </c>
    </row>
    <row r="31" spans="1:12" ht="15">
      <c r="A31" s="84" t="s">
        <v>1381</v>
      </c>
      <c r="B31" s="84" t="s">
        <v>1382</v>
      </c>
      <c r="C31" s="84">
        <v>2</v>
      </c>
      <c r="D31" s="123">
        <v>0.004758124607703348</v>
      </c>
      <c r="E31" s="123">
        <v>2.439332693830263</v>
      </c>
      <c r="F31" s="84" t="s">
        <v>1429</v>
      </c>
      <c r="G31" s="84" t="b">
        <v>0</v>
      </c>
      <c r="H31" s="84" t="b">
        <v>0</v>
      </c>
      <c r="I31" s="84" t="b">
        <v>0</v>
      </c>
      <c r="J31" s="84" t="b">
        <v>0</v>
      </c>
      <c r="K31" s="84" t="b">
        <v>0</v>
      </c>
      <c r="L31" s="84" t="b">
        <v>0</v>
      </c>
    </row>
    <row r="32" spans="1:12" ht="15">
      <c r="A32" s="84" t="s">
        <v>1382</v>
      </c>
      <c r="B32" s="84" t="s">
        <v>1383</v>
      </c>
      <c r="C32" s="84">
        <v>2</v>
      </c>
      <c r="D32" s="123">
        <v>0.004758124607703348</v>
      </c>
      <c r="E32" s="123">
        <v>2.439332693830263</v>
      </c>
      <c r="F32" s="84" t="s">
        <v>1429</v>
      </c>
      <c r="G32" s="84" t="b">
        <v>0</v>
      </c>
      <c r="H32" s="84" t="b">
        <v>0</v>
      </c>
      <c r="I32" s="84" t="b">
        <v>0</v>
      </c>
      <c r="J32" s="84" t="b">
        <v>0</v>
      </c>
      <c r="K32" s="84" t="b">
        <v>0</v>
      </c>
      <c r="L32" s="84" t="b">
        <v>0</v>
      </c>
    </row>
    <row r="33" spans="1:12" ht="15">
      <c r="A33" s="84" t="s">
        <v>245</v>
      </c>
      <c r="B33" s="84" t="s">
        <v>1115</v>
      </c>
      <c r="C33" s="84">
        <v>2</v>
      </c>
      <c r="D33" s="123">
        <v>0.004758124607703348</v>
      </c>
      <c r="E33" s="123">
        <v>2.1383026981662816</v>
      </c>
      <c r="F33" s="84" t="s">
        <v>1429</v>
      </c>
      <c r="G33" s="84" t="b">
        <v>0</v>
      </c>
      <c r="H33" s="84" t="b">
        <v>0</v>
      </c>
      <c r="I33" s="84" t="b">
        <v>0</v>
      </c>
      <c r="J33" s="84" t="b">
        <v>0</v>
      </c>
      <c r="K33" s="84" t="b">
        <v>0</v>
      </c>
      <c r="L33" s="84" t="b">
        <v>0</v>
      </c>
    </row>
    <row r="34" spans="1:12" ht="15">
      <c r="A34" s="84" t="s">
        <v>1115</v>
      </c>
      <c r="B34" s="84" t="s">
        <v>1386</v>
      </c>
      <c r="C34" s="84">
        <v>2</v>
      </c>
      <c r="D34" s="123">
        <v>0.004758124607703348</v>
      </c>
      <c r="E34" s="123">
        <v>2.1383026981662816</v>
      </c>
      <c r="F34" s="84" t="s">
        <v>1429</v>
      </c>
      <c r="G34" s="84" t="b">
        <v>0</v>
      </c>
      <c r="H34" s="84" t="b">
        <v>0</v>
      </c>
      <c r="I34" s="84" t="b">
        <v>0</v>
      </c>
      <c r="J34" s="84" t="b">
        <v>0</v>
      </c>
      <c r="K34" s="84" t="b">
        <v>0</v>
      </c>
      <c r="L34" s="84" t="b">
        <v>0</v>
      </c>
    </row>
    <row r="35" spans="1:12" ht="15">
      <c r="A35" s="84" t="s">
        <v>1394</v>
      </c>
      <c r="B35" s="84" t="s">
        <v>1116</v>
      </c>
      <c r="C35" s="84">
        <v>2</v>
      </c>
      <c r="D35" s="123">
        <v>0.004758124607703348</v>
      </c>
      <c r="E35" s="123">
        <v>2.1383026981662816</v>
      </c>
      <c r="F35" s="84" t="s">
        <v>1429</v>
      </c>
      <c r="G35" s="84" t="b">
        <v>0</v>
      </c>
      <c r="H35" s="84" t="b">
        <v>0</v>
      </c>
      <c r="I35" s="84" t="b">
        <v>0</v>
      </c>
      <c r="J35" s="84" t="b">
        <v>0</v>
      </c>
      <c r="K35" s="84" t="b">
        <v>0</v>
      </c>
      <c r="L35" s="84" t="b">
        <v>0</v>
      </c>
    </row>
    <row r="36" spans="1:12" ht="15">
      <c r="A36" s="84" t="s">
        <v>240</v>
      </c>
      <c r="B36" s="84" t="s">
        <v>1081</v>
      </c>
      <c r="C36" s="84">
        <v>2</v>
      </c>
      <c r="D36" s="123">
        <v>0.004758124607703348</v>
      </c>
      <c r="E36" s="123">
        <v>0.2244888457825648</v>
      </c>
      <c r="F36" s="84" t="s">
        <v>1429</v>
      </c>
      <c r="G36" s="84" t="b">
        <v>0</v>
      </c>
      <c r="H36" s="84" t="b">
        <v>0</v>
      </c>
      <c r="I36" s="84" t="b">
        <v>0</v>
      </c>
      <c r="J36" s="84" t="b">
        <v>0</v>
      </c>
      <c r="K36" s="84" t="b">
        <v>0</v>
      </c>
      <c r="L36" s="84" t="b">
        <v>0</v>
      </c>
    </row>
    <row r="37" spans="1:12" ht="15">
      <c r="A37" s="84" t="s">
        <v>1402</v>
      </c>
      <c r="B37" s="84" t="s">
        <v>240</v>
      </c>
      <c r="C37" s="84">
        <v>2</v>
      </c>
      <c r="D37" s="123">
        <v>0.004758124607703348</v>
      </c>
      <c r="E37" s="123">
        <v>1.1605790928774338</v>
      </c>
      <c r="F37" s="84" t="s">
        <v>1429</v>
      </c>
      <c r="G37" s="84" t="b">
        <v>0</v>
      </c>
      <c r="H37" s="84" t="b">
        <v>0</v>
      </c>
      <c r="I37" s="84" t="b">
        <v>0</v>
      </c>
      <c r="J37" s="84" t="b">
        <v>0</v>
      </c>
      <c r="K37" s="84" t="b">
        <v>0</v>
      </c>
      <c r="L37" s="84" t="b">
        <v>0</v>
      </c>
    </row>
    <row r="38" spans="1:12" ht="15">
      <c r="A38" s="84" t="s">
        <v>240</v>
      </c>
      <c r="B38" s="84" t="s">
        <v>1403</v>
      </c>
      <c r="C38" s="84">
        <v>2</v>
      </c>
      <c r="D38" s="123">
        <v>0.004758124607703348</v>
      </c>
      <c r="E38" s="123">
        <v>1.1275788327745084</v>
      </c>
      <c r="F38" s="84" t="s">
        <v>1429</v>
      </c>
      <c r="G38" s="84" t="b">
        <v>0</v>
      </c>
      <c r="H38" s="84" t="b">
        <v>0</v>
      </c>
      <c r="I38" s="84" t="b">
        <v>0</v>
      </c>
      <c r="J38" s="84" t="b">
        <v>0</v>
      </c>
      <c r="K38" s="84" t="b">
        <v>0</v>
      </c>
      <c r="L38" s="84" t="b">
        <v>0</v>
      </c>
    </row>
    <row r="39" spans="1:12" ht="15">
      <c r="A39" s="84" t="s">
        <v>1403</v>
      </c>
      <c r="B39" s="84" t="s">
        <v>1119</v>
      </c>
      <c r="C39" s="84">
        <v>2</v>
      </c>
      <c r="D39" s="123">
        <v>0.004758124607703348</v>
      </c>
      <c r="E39" s="123">
        <v>2.1383026981662816</v>
      </c>
      <c r="F39" s="84" t="s">
        <v>1429</v>
      </c>
      <c r="G39" s="84" t="b">
        <v>0</v>
      </c>
      <c r="H39" s="84" t="b">
        <v>0</v>
      </c>
      <c r="I39" s="84" t="b">
        <v>0</v>
      </c>
      <c r="J39" s="84" t="b">
        <v>0</v>
      </c>
      <c r="K39" s="84" t="b">
        <v>0</v>
      </c>
      <c r="L39" s="84" t="b">
        <v>0</v>
      </c>
    </row>
    <row r="40" spans="1:12" ht="15">
      <c r="A40" s="84" t="s">
        <v>1081</v>
      </c>
      <c r="B40" s="84" t="s">
        <v>1404</v>
      </c>
      <c r="C40" s="84">
        <v>2</v>
      </c>
      <c r="D40" s="123">
        <v>0.004758124607703348</v>
      </c>
      <c r="E40" s="123">
        <v>1.5642714304385628</v>
      </c>
      <c r="F40" s="84" t="s">
        <v>1429</v>
      </c>
      <c r="G40" s="84" t="b">
        <v>0</v>
      </c>
      <c r="H40" s="84" t="b">
        <v>0</v>
      </c>
      <c r="I40" s="84" t="b">
        <v>0</v>
      </c>
      <c r="J40" s="84" t="b">
        <v>0</v>
      </c>
      <c r="K40" s="84" t="b">
        <v>0</v>
      </c>
      <c r="L40" s="84" t="b">
        <v>0</v>
      </c>
    </row>
    <row r="41" spans="1:12" ht="15">
      <c r="A41" s="84" t="s">
        <v>1404</v>
      </c>
      <c r="B41" s="84" t="s">
        <v>1405</v>
      </c>
      <c r="C41" s="84">
        <v>2</v>
      </c>
      <c r="D41" s="123">
        <v>0.004758124607703348</v>
      </c>
      <c r="E41" s="123">
        <v>2.439332693830263</v>
      </c>
      <c r="F41" s="84" t="s">
        <v>1429</v>
      </c>
      <c r="G41" s="84" t="b">
        <v>0</v>
      </c>
      <c r="H41" s="84" t="b">
        <v>0</v>
      </c>
      <c r="I41" s="84" t="b">
        <v>0</v>
      </c>
      <c r="J41" s="84" t="b">
        <v>0</v>
      </c>
      <c r="K41" s="84" t="b">
        <v>0</v>
      </c>
      <c r="L41" s="84" t="b">
        <v>0</v>
      </c>
    </row>
    <row r="42" spans="1:12" ht="15">
      <c r="A42" s="84" t="s">
        <v>1406</v>
      </c>
      <c r="B42" s="84" t="s">
        <v>1407</v>
      </c>
      <c r="C42" s="84">
        <v>2</v>
      </c>
      <c r="D42" s="123">
        <v>0.004758124607703348</v>
      </c>
      <c r="E42" s="123">
        <v>2.439332693830263</v>
      </c>
      <c r="F42" s="84" t="s">
        <v>1429</v>
      </c>
      <c r="G42" s="84" t="b">
        <v>0</v>
      </c>
      <c r="H42" s="84" t="b">
        <v>0</v>
      </c>
      <c r="I42" s="84" t="b">
        <v>0</v>
      </c>
      <c r="J42" s="84" t="b">
        <v>0</v>
      </c>
      <c r="K42" s="84" t="b">
        <v>0</v>
      </c>
      <c r="L42" s="84" t="b">
        <v>0</v>
      </c>
    </row>
    <row r="43" spans="1:12" ht="15">
      <c r="A43" s="84" t="s">
        <v>1407</v>
      </c>
      <c r="B43" s="84" t="s">
        <v>1408</v>
      </c>
      <c r="C43" s="84">
        <v>2</v>
      </c>
      <c r="D43" s="123">
        <v>0.004758124607703348</v>
      </c>
      <c r="E43" s="123">
        <v>2.439332693830263</v>
      </c>
      <c r="F43" s="84" t="s">
        <v>1429</v>
      </c>
      <c r="G43" s="84" t="b">
        <v>0</v>
      </c>
      <c r="H43" s="84" t="b">
        <v>0</v>
      </c>
      <c r="I43" s="84" t="b">
        <v>0</v>
      </c>
      <c r="J43" s="84" t="b">
        <v>0</v>
      </c>
      <c r="K43" s="84" t="b">
        <v>0</v>
      </c>
      <c r="L43" s="84" t="b">
        <v>0</v>
      </c>
    </row>
    <row r="44" spans="1:12" ht="15">
      <c r="A44" s="84" t="s">
        <v>1408</v>
      </c>
      <c r="B44" s="84" t="s">
        <v>1409</v>
      </c>
      <c r="C44" s="84">
        <v>2</v>
      </c>
      <c r="D44" s="123">
        <v>0.004758124607703348</v>
      </c>
      <c r="E44" s="123">
        <v>2.439332693830263</v>
      </c>
      <c r="F44" s="84" t="s">
        <v>1429</v>
      </c>
      <c r="G44" s="84" t="b">
        <v>0</v>
      </c>
      <c r="H44" s="84" t="b">
        <v>0</v>
      </c>
      <c r="I44" s="84" t="b">
        <v>0</v>
      </c>
      <c r="J44" s="84" t="b">
        <v>0</v>
      </c>
      <c r="K44" s="84" t="b">
        <v>0</v>
      </c>
      <c r="L44" s="84" t="b">
        <v>0</v>
      </c>
    </row>
    <row r="45" spans="1:12" ht="15">
      <c r="A45" s="84" t="s">
        <v>1409</v>
      </c>
      <c r="B45" s="84" t="s">
        <v>240</v>
      </c>
      <c r="C45" s="84">
        <v>2</v>
      </c>
      <c r="D45" s="123">
        <v>0.004758124607703348</v>
      </c>
      <c r="E45" s="123">
        <v>1.1605790928774338</v>
      </c>
      <c r="F45" s="84" t="s">
        <v>1429</v>
      </c>
      <c r="G45" s="84" t="b">
        <v>0</v>
      </c>
      <c r="H45" s="84" t="b">
        <v>0</v>
      </c>
      <c r="I45" s="84" t="b">
        <v>0</v>
      </c>
      <c r="J45" s="84" t="b">
        <v>0</v>
      </c>
      <c r="K45" s="84" t="b">
        <v>0</v>
      </c>
      <c r="L45" s="84" t="b">
        <v>0</v>
      </c>
    </row>
    <row r="46" spans="1:12" ht="15">
      <c r="A46" s="84" t="s">
        <v>240</v>
      </c>
      <c r="B46" s="84" t="s">
        <v>1372</v>
      </c>
      <c r="C46" s="84">
        <v>2</v>
      </c>
      <c r="D46" s="123">
        <v>0.004758124607703348</v>
      </c>
      <c r="E46" s="123">
        <v>0.9514875737188271</v>
      </c>
      <c r="F46" s="84" t="s">
        <v>1429</v>
      </c>
      <c r="G46" s="84" t="b">
        <v>0</v>
      </c>
      <c r="H46" s="84" t="b">
        <v>0</v>
      </c>
      <c r="I46" s="84" t="b">
        <v>0</v>
      </c>
      <c r="J46" s="84" t="b">
        <v>0</v>
      </c>
      <c r="K46" s="84" t="b">
        <v>0</v>
      </c>
      <c r="L46" s="84" t="b">
        <v>0</v>
      </c>
    </row>
    <row r="47" spans="1:12" ht="15">
      <c r="A47" s="84" t="s">
        <v>1372</v>
      </c>
      <c r="B47" s="84" t="s">
        <v>1410</v>
      </c>
      <c r="C47" s="84">
        <v>2</v>
      </c>
      <c r="D47" s="123">
        <v>0.004758124607703348</v>
      </c>
      <c r="E47" s="123">
        <v>2.2632414347745815</v>
      </c>
      <c r="F47" s="84" t="s">
        <v>1429</v>
      </c>
      <c r="G47" s="84" t="b">
        <v>0</v>
      </c>
      <c r="H47" s="84" t="b">
        <v>0</v>
      </c>
      <c r="I47" s="84" t="b">
        <v>0</v>
      </c>
      <c r="J47" s="84" t="b">
        <v>1</v>
      </c>
      <c r="K47" s="84" t="b">
        <v>0</v>
      </c>
      <c r="L47" s="84" t="b">
        <v>0</v>
      </c>
    </row>
    <row r="48" spans="1:12" ht="15">
      <c r="A48" s="84" t="s">
        <v>1410</v>
      </c>
      <c r="B48" s="84" t="s">
        <v>1411</v>
      </c>
      <c r="C48" s="84">
        <v>2</v>
      </c>
      <c r="D48" s="123">
        <v>0.004758124607703348</v>
      </c>
      <c r="E48" s="123">
        <v>2.439332693830263</v>
      </c>
      <c r="F48" s="84" t="s">
        <v>1429</v>
      </c>
      <c r="G48" s="84" t="b">
        <v>1</v>
      </c>
      <c r="H48" s="84" t="b">
        <v>0</v>
      </c>
      <c r="I48" s="84" t="b">
        <v>0</v>
      </c>
      <c r="J48" s="84" t="b">
        <v>0</v>
      </c>
      <c r="K48" s="84" t="b">
        <v>0</v>
      </c>
      <c r="L48" s="84" t="b">
        <v>0</v>
      </c>
    </row>
    <row r="49" spans="1:12" ht="15">
      <c r="A49" s="84" t="s">
        <v>1411</v>
      </c>
      <c r="B49" s="84" t="s">
        <v>1412</v>
      </c>
      <c r="C49" s="84">
        <v>2</v>
      </c>
      <c r="D49" s="123">
        <v>0.004758124607703348</v>
      </c>
      <c r="E49" s="123">
        <v>2.439332693830263</v>
      </c>
      <c r="F49" s="84" t="s">
        <v>1429</v>
      </c>
      <c r="G49" s="84" t="b">
        <v>0</v>
      </c>
      <c r="H49" s="84" t="b">
        <v>0</v>
      </c>
      <c r="I49" s="84" t="b">
        <v>0</v>
      </c>
      <c r="J49" s="84" t="b">
        <v>1</v>
      </c>
      <c r="K49" s="84" t="b">
        <v>0</v>
      </c>
      <c r="L49" s="84" t="b">
        <v>0</v>
      </c>
    </row>
    <row r="50" spans="1:12" ht="15">
      <c r="A50" s="84" t="s">
        <v>1412</v>
      </c>
      <c r="B50" s="84" t="s">
        <v>623</v>
      </c>
      <c r="C50" s="84">
        <v>2</v>
      </c>
      <c r="D50" s="123">
        <v>0.004758124607703348</v>
      </c>
      <c r="E50" s="123">
        <v>1.9622114391106003</v>
      </c>
      <c r="F50" s="84" t="s">
        <v>1429</v>
      </c>
      <c r="G50" s="84" t="b">
        <v>1</v>
      </c>
      <c r="H50" s="84" t="b">
        <v>0</v>
      </c>
      <c r="I50" s="84" t="b">
        <v>0</v>
      </c>
      <c r="J50" s="84" t="b">
        <v>0</v>
      </c>
      <c r="K50" s="84" t="b">
        <v>0</v>
      </c>
      <c r="L50" s="84" t="b">
        <v>0</v>
      </c>
    </row>
    <row r="51" spans="1:12" ht="15">
      <c r="A51" s="84" t="s">
        <v>623</v>
      </c>
      <c r="B51" s="84" t="s">
        <v>1374</v>
      </c>
      <c r="C51" s="84">
        <v>2</v>
      </c>
      <c r="D51" s="123">
        <v>0.004758124607703348</v>
      </c>
      <c r="E51" s="123">
        <v>2.0871501757189</v>
      </c>
      <c r="F51" s="84" t="s">
        <v>1429</v>
      </c>
      <c r="G51" s="84" t="b">
        <v>0</v>
      </c>
      <c r="H51" s="84" t="b">
        <v>0</v>
      </c>
      <c r="I51" s="84" t="b">
        <v>0</v>
      </c>
      <c r="J51" s="84" t="b">
        <v>0</v>
      </c>
      <c r="K51" s="84" t="b">
        <v>0</v>
      </c>
      <c r="L51" s="84" t="b">
        <v>0</v>
      </c>
    </row>
    <row r="52" spans="1:12" ht="15">
      <c r="A52" s="84" t="s">
        <v>1374</v>
      </c>
      <c r="B52" s="84" t="s">
        <v>1117</v>
      </c>
      <c r="C52" s="84">
        <v>2</v>
      </c>
      <c r="D52" s="123">
        <v>0.004758124607703348</v>
      </c>
      <c r="E52" s="123">
        <v>1.8653014261025438</v>
      </c>
      <c r="F52" s="84" t="s">
        <v>1429</v>
      </c>
      <c r="G52" s="84" t="b">
        <v>0</v>
      </c>
      <c r="H52" s="84" t="b">
        <v>0</v>
      </c>
      <c r="I52" s="84" t="b">
        <v>0</v>
      </c>
      <c r="J52" s="84" t="b">
        <v>0</v>
      </c>
      <c r="K52" s="84" t="b">
        <v>0</v>
      </c>
      <c r="L52" s="84" t="b">
        <v>0</v>
      </c>
    </row>
    <row r="53" spans="1:12" ht="15">
      <c r="A53" s="84" t="s">
        <v>1117</v>
      </c>
      <c r="B53" s="84" t="s">
        <v>1413</v>
      </c>
      <c r="C53" s="84">
        <v>2</v>
      </c>
      <c r="D53" s="123">
        <v>0.004758124607703348</v>
      </c>
      <c r="E53" s="123">
        <v>2.041392685158225</v>
      </c>
      <c r="F53" s="84" t="s">
        <v>1429</v>
      </c>
      <c r="G53" s="84" t="b">
        <v>0</v>
      </c>
      <c r="H53" s="84" t="b">
        <v>0</v>
      </c>
      <c r="I53" s="84" t="b">
        <v>0</v>
      </c>
      <c r="J53" s="84" t="b">
        <v>0</v>
      </c>
      <c r="K53" s="84" t="b">
        <v>0</v>
      </c>
      <c r="L53" s="84" t="b">
        <v>0</v>
      </c>
    </row>
    <row r="54" spans="1:12" ht="15">
      <c r="A54" s="84" t="s">
        <v>1413</v>
      </c>
      <c r="B54" s="84" t="s">
        <v>1414</v>
      </c>
      <c r="C54" s="84">
        <v>2</v>
      </c>
      <c r="D54" s="123">
        <v>0.004758124607703348</v>
      </c>
      <c r="E54" s="123">
        <v>2.439332693830263</v>
      </c>
      <c r="F54" s="84" t="s">
        <v>1429</v>
      </c>
      <c r="G54" s="84" t="b">
        <v>0</v>
      </c>
      <c r="H54" s="84" t="b">
        <v>0</v>
      </c>
      <c r="I54" s="84" t="b">
        <v>0</v>
      </c>
      <c r="J54" s="84" t="b">
        <v>0</v>
      </c>
      <c r="K54" s="84" t="b">
        <v>0</v>
      </c>
      <c r="L54" s="84" t="b">
        <v>0</v>
      </c>
    </row>
    <row r="55" spans="1:12" ht="15">
      <c r="A55" s="84" t="s">
        <v>1414</v>
      </c>
      <c r="B55" s="84" t="s">
        <v>1415</v>
      </c>
      <c r="C55" s="84">
        <v>2</v>
      </c>
      <c r="D55" s="123">
        <v>0.004758124607703348</v>
      </c>
      <c r="E55" s="123">
        <v>2.439332693830263</v>
      </c>
      <c r="F55" s="84" t="s">
        <v>1429</v>
      </c>
      <c r="G55" s="84" t="b">
        <v>0</v>
      </c>
      <c r="H55" s="84" t="b">
        <v>0</v>
      </c>
      <c r="I55" s="84" t="b">
        <v>0</v>
      </c>
      <c r="J55" s="84" t="b">
        <v>0</v>
      </c>
      <c r="K55" s="84" t="b">
        <v>0</v>
      </c>
      <c r="L55" s="84" t="b">
        <v>0</v>
      </c>
    </row>
    <row r="56" spans="1:12" ht="15">
      <c r="A56" s="84" t="s">
        <v>1110</v>
      </c>
      <c r="B56" s="84" t="s">
        <v>240</v>
      </c>
      <c r="C56" s="84">
        <v>2</v>
      </c>
      <c r="D56" s="123">
        <v>0.004758124607703348</v>
      </c>
      <c r="E56" s="123">
        <v>0.616511048527158</v>
      </c>
      <c r="F56" s="84" t="s">
        <v>1429</v>
      </c>
      <c r="G56" s="84" t="b">
        <v>0</v>
      </c>
      <c r="H56" s="84" t="b">
        <v>0</v>
      </c>
      <c r="I56" s="84" t="b">
        <v>0</v>
      </c>
      <c r="J56" s="84" t="b">
        <v>0</v>
      </c>
      <c r="K56" s="84" t="b">
        <v>0</v>
      </c>
      <c r="L56" s="84" t="b">
        <v>0</v>
      </c>
    </row>
    <row r="57" spans="1:12" ht="15">
      <c r="A57" s="84" t="s">
        <v>240</v>
      </c>
      <c r="B57" s="84" t="s">
        <v>1137</v>
      </c>
      <c r="C57" s="84">
        <v>2</v>
      </c>
      <c r="D57" s="123">
        <v>0.004758124607703348</v>
      </c>
      <c r="E57" s="123">
        <v>1.1275788327745084</v>
      </c>
      <c r="F57" s="84" t="s">
        <v>1429</v>
      </c>
      <c r="G57" s="84" t="b">
        <v>0</v>
      </c>
      <c r="H57" s="84" t="b">
        <v>0</v>
      </c>
      <c r="I57" s="84" t="b">
        <v>0</v>
      </c>
      <c r="J57" s="84" t="b">
        <v>0</v>
      </c>
      <c r="K57" s="84" t="b">
        <v>0</v>
      </c>
      <c r="L57" s="84" t="b">
        <v>0</v>
      </c>
    </row>
    <row r="58" spans="1:12" ht="15">
      <c r="A58" s="84" t="s">
        <v>1137</v>
      </c>
      <c r="B58" s="84" t="s">
        <v>1138</v>
      </c>
      <c r="C58" s="84">
        <v>2</v>
      </c>
      <c r="D58" s="123">
        <v>0.004758124607703348</v>
      </c>
      <c r="E58" s="123">
        <v>2.439332693830263</v>
      </c>
      <c r="F58" s="84" t="s">
        <v>1429</v>
      </c>
      <c r="G58" s="84" t="b">
        <v>0</v>
      </c>
      <c r="H58" s="84" t="b">
        <v>0</v>
      </c>
      <c r="I58" s="84" t="b">
        <v>0</v>
      </c>
      <c r="J58" s="84" t="b">
        <v>0</v>
      </c>
      <c r="K58" s="84" t="b">
        <v>0</v>
      </c>
      <c r="L58" s="84" t="b">
        <v>0</v>
      </c>
    </row>
    <row r="59" spans="1:12" ht="15">
      <c r="A59" s="84" t="s">
        <v>1138</v>
      </c>
      <c r="B59" s="84" t="s">
        <v>1139</v>
      </c>
      <c r="C59" s="84">
        <v>2</v>
      </c>
      <c r="D59" s="123">
        <v>0.004758124607703348</v>
      </c>
      <c r="E59" s="123">
        <v>2.439332693830263</v>
      </c>
      <c r="F59" s="84" t="s">
        <v>1429</v>
      </c>
      <c r="G59" s="84" t="b">
        <v>0</v>
      </c>
      <c r="H59" s="84" t="b">
        <v>0</v>
      </c>
      <c r="I59" s="84" t="b">
        <v>0</v>
      </c>
      <c r="J59" s="84" t="b">
        <v>0</v>
      </c>
      <c r="K59" s="84" t="b">
        <v>0</v>
      </c>
      <c r="L59" s="84" t="b">
        <v>0</v>
      </c>
    </row>
    <row r="60" spans="1:12" ht="15">
      <c r="A60" s="84" t="s">
        <v>1139</v>
      </c>
      <c r="B60" s="84" t="s">
        <v>1140</v>
      </c>
      <c r="C60" s="84">
        <v>2</v>
      </c>
      <c r="D60" s="123">
        <v>0.004758124607703348</v>
      </c>
      <c r="E60" s="123">
        <v>2.439332693830263</v>
      </c>
      <c r="F60" s="84" t="s">
        <v>1429</v>
      </c>
      <c r="G60" s="84" t="b">
        <v>0</v>
      </c>
      <c r="H60" s="84" t="b">
        <v>0</v>
      </c>
      <c r="I60" s="84" t="b">
        <v>0</v>
      </c>
      <c r="J60" s="84" t="b">
        <v>0</v>
      </c>
      <c r="K60" s="84" t="b">
        <v>0</v>
      </c>
      <c r="L60" s="84" t="b">
        <v>0</v>
      </c>
    </row>
    <row r="61" spans="1:12" ht="15">
      <c r="A61" s="84" t="s">
        <v>1140</v>
      </c>
      <c r="B61" s="84" t="s">
        <v>1141</v>
      </c>
      <c r="C61" s="84">
        <v>2</v>
      </c>
      <c r="D61" s="123">
        <v>0.004758124607703348</v>
      </c>
      <c r="E61" s="123">
        <v>2.439332693830263</v>
      </c>
      <c r="F61" s="84" t="s">
        <v>1429</v>
      </c>
      <c r="G61" s="84" t="b">
        <v>0</v>
      </c>
      <c r="H61" s="84" t="b">
        <v>0</v>
      </c>
      <c r="I61" s="84" t="b">
        <v>0</v>
      </c>
      <c r="J61" s="84" t="b">
        <v>0</v>
      </c>
      <c r="K61" s="84" t="b">
        <v>0</v>
      </c>
      <c r="L61" s="84" t="b">
        <v>0</v>
      </c>
    </row>
    <row r="62" spans="1:12" ht="15">
      <c r="A62" s="84" t="s">
        <v>1141</v>
      </c>
      <c r="B62" s="84" t="s">
        <v>1142</v>
      </c>
      <c r="C62" s="84">
        <v>2</v>
      </c>
      <c r="D62" s="123">
        <v>0.004758124607703348</v>
      </c>
      <c r="E62" s="123">
        <v>2.439332693830263</v>
      </c>
      <c r="F62" s="84" t="s">
        <v>1429</v>
      </c>
      <c r="G62" s="84" t="b">
        <v>0</v>
      </c>
      <c r="H62" s="84" t="b">
        <v>0</v>
      </c>
      <c r="I62" s="84" t="b">
        <v>0</v>
      </c>
      <c r="J62" s="84" t="b">
        <v>0</v>
      </c>
      <c r="K62" s="84" t="b">
        <v>0</v>
      </c>
      <c r="L62" s="84" t="b">
        <v>0</v>
      </c>
    </row>
    <row r="63" spans="1:12" ht="15">
      <c r="A63" s="84" t="s">
        <v>1142</v>
      </c>
      <c r="B63" s="84" t="s">
        <v>1143</v>
      </c>
      <c r="C63" s="84">
        <v>2</v>
      </c>
      <c r="D63" s="123">
        <v>0.004758124607703348</v>
      </c>
      <c r="E63" s="123">
        <v>2.2632414347745815</v>
      </c>
      <c r="F63" s="84" t="s">
        <v>1429</v>
      </c>
      <c r="G63" s="84" t="b">
        <v>0</v>
      </c>
      <c r="H63" s="84" t="b">
        <v>0</v>
      </c>
      <c r="I63" s="84" t="b">
        <v>0</v>
      </c>
      <c r="J63" s="84" t="b">
        <v>0</v>
      </c>
      <c r="K63" s="84" t="b">
        <v>0</v>
      </c>
      <c r="L63" s="84" t="b">
        <v>0</v>
      </c>
    </row>
    <row r="64" spans="1:12" ht="15">
      <c r="A64" s="84" t="s">
        <v>1143</v>
      </c>
      <c r="B64" s="84" t="s">
        <v>1144</v>
      </c>
      <c r="C64" s="84">
        <v>2</v>
      </c>
      <c r="D64" s="123">
        <v>0.004758124607703348</v>
      </c>
      <c r="E64" s="123">
        <v>2.2632414347745815</v>
      </c>
      <c r="F64" s="84" t="s">
        <v>1429</v>
      </c>
      <c r="G64" s="84" t="b">
        <v>0</v>
      </c>
      <c r="H64" s="84" t="b">
        <v>0</v>
      </c>
      <c r="I64" s="84" t="b">
        <v>0</v>
      </c>
      <c r="J64" s="84" t="b">
        <v>0</v>
      </c>
      <c r="K64" s="84" t="b">
        <v>0</v>
      </c>
      <c r="L64" s="84" t="b">
        <v>0</v>
      </c>
    </row>
    <row r="65" spans="1:12" ht="15">
      <c r="A65" s="84" t="s">
        <v>1144</v>
      </c>
      <c r="B65" s="84" t="s">
        <v>261</v>
      </c>
      <c r="C65" s="84">
        <v>2</v>
      </c>
      <c r="D65" s="123">
        <v>0.004758124607703348</v>
      </c>
      <c r="E65" s="123">
        <v>2.439332693830263</v>
      </c>
      <c r="F65" s="84" t="s">
        <v>1429</v>
      </c>
      <c r="G65" s="84" t="b">
        <v>0</v>
      </c>
      <c r="H65" s="84" t="b">
        <v>0</v>
      </c>
      <c r="I65" s="84" t="b">
        <v>0</v>
      </c>
      <c r="J65" s="84" t="b">
        <v>0</v>
      </c>
      <c r="K65" s="84" t="b">
        <v>0</v>
      </c>
      <c r="L65" s="84" t="b">
        <v>0</v>
      </c>
    </row>
    <row r="66" spans="1:12" ht="15">
      <c r="A66" s="84" t="s">
        <v>261</v>
      </c>
      <c r="B66" s="84" t="s">
        <v>1416</v>
      </c>
      <c r="C66" s="84">
        <v>2</v>
      </c>
      <c r="D66" s="123">
        <v>0.004758124607703348</v>
      </c>
      <c r="E66" s="123">
        <v>2.439332693830263</v>
      </c>
      <c r="F66" s="84" t="s">
        <v>1429</v>
      </c>
      <c r="G66" s="84" t="b">
        <v>0</v>
      </c>
      <c r="H66" s="84" t="b">
        <v>0</v>
      </c>
      <c r="I66" s="84" t="b">
        <v>0</v>
      </c>
      <c r="J66" s="84" t="b">
        <v>1</v>
      </c>
      <c r="K66" s="84" t="b">
        <v>0</v>
      </c>
      <c r="L66" s="84" t="b">
        <v>0</v>
      </c>
    </row>
    <row r="67" spans="1:12" ht="15">
      <c r="A67" s="84" t="s">
        <v>225</v>
      </c>
      <c r="B67" s="84" t="s">
        <v>1419</v>
      </c>
      <c r="C67" s="84">
        <v>2</v>
      </c>
      <c r="D67" s="123">
        <v>0.004758124607703348</v>
      </c>
      <c r="E67" s="123">
        <v>2.439332693830263</v>
      </c>
      <c r="F67" s="84" t="s">
        <v>1429</v>
      </c>
      <c r="G67" s="84" t="b">
        <v>0</v>
      </c>
      <c r="H67" s="84" t="b">
        <v>0</v>
      </c>
      <c r="I67" s="84" t="b">
        <v>0</v>
      </c>
      <c r="J67" s="84" t="b">
        <v>0</v>
      </c>
      <c r="K67" s="84" t="b">
        <v>0</v>
      </c>
      <c r="L67" s="84" t="b">
        <v>0</v>
      </c>
    </row>
    <row r="68" spans="1:12" ht="15">
      <c r="A68" s="84" t="s">
        <v>1419</v>
      </c>
      <c r="B68" s="84" t="s">
        <v>1368</v>
      </c>
      <c r="C68" s="84">
        <v>2</v>
      </c>
      <c r="D68" s="123">
        <v>0.004758124607703348</v>
      </c>
      <c r="E68" s="123">
        <v>2.2632414347745815</v>
      </c>
      <c r="F68" s="84" t="s">
        <v>1429</v>
      </c>
      <c r="G68" s="84" t="b">
        <v>0</v>
      </c>
      <c r="H68" s="84" t="b">
        <v>0</v>
      </c>
      <c r="I68" s="84" t="b">
        <v>0</v>
      </c>
      <c r="J68" s="84" t="b">
        <v>0</v>
      </c>
      <c r="K68" s="84" t="b">
        <v>0</v>
      </c>
      <c r="L68" s="84" t="b">
        <v>0</v>
      </c>
    </row>
    <row r="69" spans="1:12" ht="15">
      <c r="A69" s="84" t="s">
        <v>1368</v>
      </c>
      <c r="B69" s="84" t="s">
        <v>1420</v>
      </c>
      <c r="C69" s="84">
        <v>2</v>
      </c>
      <c r="D69" s="123">
        <v>0.004758124607703348</v>
      </c>
      <c r="E69" s="123">
        <v>2.2632414347745815</v>
      </c>
      <c r="F69" s="84" t="s">
        <v>1429</v>
      </c>
      <c r="G69" s="84" t="b">
        <v>0</v>
      </c>
      <c r="H69" s="84" t="b">
        <v>0</v>
      </c>
      <c r="I69" s="84" t="b">
        <v>0</v>
      </c>
      <c r="J69" s="84" t="b">
        <v>0</v>
      </c>
      <c r="K69" s="84" t="b">
        <v>0</v>
      </c>
      <c r="L69" s="84" t="b">
        <v>0</v>
      </c>
    </row>
    <row r="70" spans="1:12" ht="15">
      <c r="A70" s="84" t="s">
        <v>1420</v>
      </c>
      <c r="B70" s="84" t="s">
        <v>1370</v>
      </c>
      <c r="C70" s="84">
        <v>2</v>
      </c>
      <c r="D70" s="123">
        <v>0.004758124607703348</v>
      </c>
      <c r="E70" s="123">
        <v>2.2632414347745815</v>
      </c>
      <c r="F70" s="84" t="s">
        <v>1429</v>
      </c>
      <c r="G70" s="84" t="b">
        <v>0</v>
      </c>
      <c r="H70" s="84" t="b">
        <v>0</v>
      </c>
      <c r="I70" s="84" t="b">
        <v>0</v>
      </c>
      <c r="J70" s="84" t="b">
        <v>0</v>
      </c>
      <c r="K70" s="84" t="b">
        <v>0</v>
      </c>
      <c r="L70" s="84" t="b">
        <v>0</v>
      </c>
    </row>
    <row r="71" spans="1:12" ht="15">
      <c r="A71" s="84" t="s">
        <v>1370</v>
      </c>
      <c r="B71" s="84" t="s">
        <v>240</v>
      </c>
      <c r="C71" s="84">
        <v>2</v>
      </c>
      <c r="D71" s="123">
        <v>0.004758124607703348</v>
      </c>
      <c r="E71" s="123">
        <v>0.9844878338217524</v>
      </c>
      <c r="F71" s="84" t="s">
        <v>1429</v>
      </c>
      <c r="G71" s="84" t="b">
        <v>0</v>
      </c>
      <c r="H71" s="84" t="b">
        <v>0</v>
      </c>
      <c r="I71" s="84" t="b">
        <v>0</v>
      </c>
      <c r="J71" s="84" t="b">
        <v>0</v>
      </c>
      <c r="K71" s="84" t="b">
        <v>0</v>
      </c>
      <c r="L71" s="84" t="b">
        <v>0</v>
      </c>
    </row>
    <row r="72" spans="1:12" ht="15">
      <c r="A72" s="84" t="s">
        <v>240</v>
      </c>
      <c r="B72" s="84" t="s">
        <v>1421</v>
      </c>
      <c r="C72" s="84">
        <v>2</v>
      </c>
      <c r="D72" s="123">
        <v>0.004758124607703348</v>
      </c>
      <c r="E72" s="123">
        <v>1.1275788327745084</v>
      </c>
      <c r="F72" s="84" t="s">
        <v>1429</v>
      </c>
      <c r="G72" s="84" t="b">
        <v>0</v>
      </c>
      <c r="H72" s="84" t="b">
        <v>0</v>
      </c>
      <c r="I72" s="84" t="b">
        <v>0</v>
      </c>
      <c r="J72" s="84" t="b">
        <v>0</v>
      </c>
      <c r="K72" s="84" t="b">
        <v>0</v>
      </c>
      <c r="L72" s="84" t="b">
        <v>0</v>
      </c>
    </row>
    <row r="73" spans="1:12" ht="15">
      <c r="A73" s="84" t="s">
        <v>1421</v>
      </c>
      <c r="B73" s="84" t="s">
        <v>1422</v>
      </c>
      <c r="C73" s="84">
        <v>2</v>
      </c>
      <c r="D73" s="123">
        <v>0.004758124607703348</v>
      </c>
      <c r="E73" s="123">
        <v>2.439332693830263</v>
      </c>
      <c r="F73" s="84" t="s">
        <v>1429</v>
      </c>
      <c r="G73" s="84" t="b">
        <v>0</v>
      </c>
      <c r="H73" s="84" t="b">
        <v>0</v>
      </c>
      <c r="I73" s="84" t="b">
        <v>0</v>
      </c>
      <c r="J73" s="84" t="b">
        <v>0</v>
      </c>
      <c r="K73" s="84" t="b">
        <v>0</v>
      </c>
      <c r="L73" s="84" t="b">
        <v>0</v>
      </c>
    </row>
    <row r="74" spans="1:12" ht="15">
      <c r="A74" s="84" t="s">
        <v>1422</v>
      </c>
      <c r="B74" s="84" t="s">
        <v>1119</v>
      </c>
      <c r="C74" s="84">
        <v>2</v>
      </c>
      <c r="D74" s="123">
        <v>0.004758124607703348</v>
      </c>
      <c r="E74" s="123">
        <v>2.1383026981662816</v>
      </c>
      <c r="F74" s="84" t="s">
        <v>1429</v>
      </c>
      <c r="G74" s="84" t="b">
        <v>0</v>
      </c>
      <c r="H74" s="84" t="b">
        <v>0</v>
      </c>
      <c r="I74" s="84" t="b">
        <v>0</v>
      </c>
      <c r="J74" s="84" t="b">
        <v>0</v>
      </c>
      <c r="K74" s="84" t="b">
        <v>0</v>
      </c>
      <c r="L74" s="84" t="b">
        <v>0</v>
      </c>
    </row>
    <row r="75" spans="1:12" ht="15">
      <c r="A75" s="84" t="s">
        <v>218</v>
      </c>
      <c r="B75" s="84" t="s">
        <v>258</v>
      </c>
      <c r="C75" s="84">
        <v>2</v>
      </c>
      <c r="D75" s="123">
        <v>0.004758124607703348</v>
      </c>
      <c r="E75" s="123">
        <v>2.439332693830263</v>
      </c>
      <c r="F75" s="84" t="s">
        <v>1429</v>
      </c>
      <c r="G75" s="84" t="b">
        <v>0</v>
      </c>
      <c r="H75" s="84" t="b">
        <v>0</v>
      </c>
      <c r="I75" s="84" t="b">
        <v>0</v>
      </c>
      <c r="J75" s="84" t="b">
        <v>0</v>
      </c>
      <c r="K75" s="84" t="b">
        <v>0</v>
      </c>
      <c r="L75" s="84" t="b">
        <v>0</v>
      </c>
    </row>
    <row r="76" spans="1:12" ht="15">
      <c r="A76" s="84" t="s">
        <v>258</v>
      </c>
      <c r="B76" s="84" t="s">
        <v>240</v>
      </c>
      <c r="C76" s="84">
        <v>2</v>
      </c>
      <c r="D76" s="123">
        <v>0.004758124607703348</v>
      </c>
      <c r="E76" s="123">
        <v>0.9844878338217524</v>
      </c>
      <c r="F76" s="84" t="s">
        <v>1429</v>
      </c>
      <c r="G76" s="84" t="b">
        <v>0</v>
      </c>
      <c r="H76" s="84" t="b">
        <v>0</v>
      </c>
      <c r="I76" s="84" t="b">
        <v>0</v>
      </c>
      <c r="J76" s="84" t="b">
        <v>0</v>
      </c>
      <c r="K76" s="84" t="b">
        <v>0</v>
      </c>
      <c r="L76" s="84" t="b">
        <v>0</v>
      </c>
    </row>
    <row r="77" spans="1:12" ht="15">
      <c r="A77" s="84" t="s">
        <v>1119</v>
      </c>
      <c r="B77" s="84" t="s">
        <v>1081</v>
      </c>
      <c r="C77" s="84">
        <v>4</v>
      </c>
      <c r="D77" s="123">
        <v>0.010006537251988294</v>
      </c>
      <c r="E77" s="123">
        <v>1.4380146519023496</v>
      </c>
      <c r="F77" s="84" t="s">
        <v>1009</v>
      </c>
      <c r="G77" s="84" t="b">
        <v>0</v>
      </c>
      <c r="H77" s="84" t="b">
        <v>0</v>
      </c>
      <c r="I77" s="84" t="b">
        <v>0</v>
      </c>
      <c r="J77" s="84" t="b">
        <v>0</v>
      </c>
      <c r="K77" s="84" t="b">
        <v>0</v>
      </c>
      <c r="L77" s="84" t="b">
        <v>0</v>
      </c>
    </row>
    <row r="78" spans="1:12" ht="15">
      <c r="A78" s="84" t="s">
        <v>245</v>
      </c>
      <c r="B78" s="84" t="s">
        <v>1115</v>
      </c>
      <c r="C78" s="84">
        <v>2</v>
      </c>
      <c r="D78" s="123">
        <v>0.006671024834658863</v>
      </c>
      <c r="E78" s="123">
        <v>1.915135906622012</v>
      </c>
      <c r="F78" s="84" t="s">
        <v>1009</v>
      </c>
      <c r="G78" s="84" t="b">
        <v>0</v>
      </c>
      <c r="H78" s="84" t="b">
        <v>0</v>
      </c>
      <c r="I78" s="84" t="b">
        <v>0</v>
      </c>
      <c r="J78" s="84" t="b">
        <v>0</v>
      </c>
      <c r="K78" s="84" t="b">
        <v>0</v>
      </c>
      <c r="L78" s="84" t="b">
        <v>0</v>
      </c>
    </row>
    <row r="79" spans="1:12" ht="15">
      <c r="A79" s="84" t="s">
        <v>1115</v>
      </c>
      <c r="B79" s="84" t="s">
        <v>1386</v>
      </c>
      <c r="C79" s="84">
        <v>2</v>
      </c>
      <c r="D79" s="123">
        <v>0.006671024834658863</v>
      </c>
      <c r="E79" s="123">
        <v>1.915135906622012</v>
      </c>
      <c r="F79" s="84" t="s">
        <v>1009</v>
      </c>
      <c r="G79" s="84" t="b">
        <v>0</v>
      </c>
      <c r="H79" s="84" t="b">
        <v>0</v>
      </c>
      <c r="I79" s="84" t="b">
        <v>0</v>
      </c>
      <c r="J79" s="84" t="b">
        <v>0</v>
      </c>
      <c r="K79" s="84" t="b">
        <v>0</v>
      </c>
      <c r="L79" s="84" t="b">
        <v>0</v>
      </c>
    </row>
    <row r="80" spans="1:12" ht="15">
      <c r="A80" s="84" t="s">
        <v>1394</v>
      </c>
      <c r="B80" s="84" t="s">
        <v>1116</v>
      </c>
      <c r="C80" s="84">
        <v>2</v>
      </c>
      <c r="D80" s="123">
        <v>0.006671024834658863</v>
      </c>
      <c r="E80" s="123">
        <v>1.915135906622012</v>
      </c>
      <c r="F80" s="84" t="s">
        <v>1009</v>
      </c>
      <c r="G80" s="84" t="b">
        <v>0</v>
      </c>
      <c r="H80" s="84" t="b">
        <v>0</v>
      </c>
      <c r="I80" s="84" t="b">
        <v>0</v>
      </c>
      <c r="J80" s="84" t="b">
        <v>0</v>
      </c>
      <c r="K80" s="84" t="b">
        <v>0</v>
      </c>
      <c r="L80" s="84" t="b">
        <v>0</v>
      </c>
    </row>
    <row r="81" spans="1:12" ht="15">
      <c r="A81" s="84" t="s">
        <v>1376</v>
      </c>
      <c r="B81" s="84" t="s">
        <v>1377</v>
      </c>
      <c r="C81" s="84">
        <v>2</v>
      </c>
      <c r="D81" s="123">
        <v>0.006671024834658863</v>
      </c>
      <c r="E81" s="123">
        <v>2.216165902285993</v>
      </c>
      <c r="F81" s="84" t="s">
        <v>1009</v>
      </c>
      <c r="G81" s="84" t="b">
        <v>0</v>
      </c>
      <c r="H81" s="84" t="b">
        <v>0</v>
      </c>
      <c r="I81" s="84" t="b">
        <v>0</v>
      </c>
      <c r="J81" s="84" t="b">
        <v>1</v>
      </c>
      <c r="K81" s="84" t="b">
        <v>0</v>
      </c>
      <c r="L81" s="84" t="b">
        <v>0</v>
      </c>
    </row>
    <row r="82" spans="1:12" ht="15">
      <c r="A82" s="84" t="s">
        <v>1377</v>
      </c>
      <c r="B82" s="84" t="s">
        <v>1378</v>
      </c>
      <c r="C82" s="84">
        <v>2</v>
      </c>
      <c r="D82" s="123">
        <v>0.006671024834658863</v>
      </c>
      <c r="E82" s="123">
        <v>2.216165902285993</v>
      </c>
      <c r="F82" s="84" t="s">
        <v>1009</v>
      </c>
      <c r="G82" s="84" t="b">
        <v>1</v>
      </c>
      <c r="H82" s="84" t="b">
        <v>0</v>
      </c>
      <c r="I82" s="84" t="b">
        <v>0</v>
      </c>
      <c r="J82" s="84" t="b">
        <v>1</v>
      </c>
      <c r="K82" s="84" t="b">
        <v>0</v>
      </c>
      <c r="L82" s="84" t="b">
        <v>0</v>
      </c>
    </row>
    <row r="83" spans="1:12" ht="15">
      <c r="A83" s="84" t="s">
        <v>1378</v>
      </c>
      <c r="B83" s="84" t="s">
        <v>1081</v>
      </c>
      <c r="C83" s="84">
        <v>2</v>
      </c>
      <c r="D83" s="123">
        <v>0.006671024834658863</v>
      </c>
      <c r="E83" s="123">
        <v>1.4380146519023496</v>
      </c>
      <c r="F83" s="84" t="s">
        <v>1009</v>
      </c>
      <c r="G83" s="84" t="b">
        <v>1</v>
      </c>
      <c r="H83" s="84" t="b">
        <v>0</v>
      </c>
      <c r="I83" s="84" t="b">
        <v>0</v>
      </c>
      <c r="J83" s="84" t="b">
        <v>0</v>
      </c>
      <c r="K83" s="84" t="b">
        <v>0</v>
      </c>
      <c r="L83" s="84" t="b">
        <v>0</v>
      </c>
    </row>
    <row r="84" spans="1:12" ht="15">
      <c r="A84" s="84" t="s">
        <v>1081</v>
      </c>
      <c r="B84" s="84" t="s">
        <v>1365</v>
      </c>
      <c r="C84" s="84">
        <v>2</v>
      </c>
      <c r="D84" s="123">
        <v>0.006671024834658863</v>
      </c>
      <c r="E84" s="123">
        <v>1.299711953736068</v>
      </c>
      <c r="F84" s="84" t="s">
        <v>1009</v>
      </c>
      <c r="G84" s="84" t="b">
        <v>0</v>
      </c>
      <c r="H84" s="84" t="b">
        <v>0</v>
      </c>
      <c r="I84" s="84" t="b">
        <v>0</v>
      </c>
      <c r="J84" s="84" t="b">
        <v>0</v>
      </c>
      <c r="K84" s="84" t="b">
        <v>0</v>
      </c>
      <c r="L84" s="84" t="b">
        <v>0</v>
      </c>
    </row>
    <row r="85" spans="1:12" ht="15">
      <c r="A85" s="84" t="s">
        <v>1365</v>
      </c>
      <c r="B85" s="84" t="s">
        <v>240</v>
      </c>
      <c r="C85" s="84">
        <v>2</v>
      </c>
      <c r="D85" s="123">
        <v>0.006671024834658863</v>
      </c>
      <c r="E85" s="123">
        <v>1.085832133790987</v>
      </c>
      <c r="F85" s="84" t="s">
        <v>1009</v>
      </c>
      <c r="G85" s="84" t="b">
        <v>0</v>
      </c>
      <c r="H85" s="84" t="b">
        <v>0</v>
      </c>
      <c r="I85" s="84" t="b">
        <v>0</v>
      </c>
      <c r="J85" s="84" t="b">
        <v>0</v>
      </c>
      <c r="K85" s="84" t="b">
        <v>0</v>
      </c>
      <c r="L85" s="84" t="b">
        <v>0</v>
      </c>
    </row>
    <row r="86" spans="1:12" ht="15">
      <c r="A86" s="84" t="s">
        <v>240</v>
      </c>
      <c r="B86" s="84" t="s">
        <v>1366</v>
      </c>
      <c r="C86" s="84">
        <v>2</v>
      </c>
      <c r="D86" s="123">
        <v>0.006671024834658863</v>
      </c>
      <c r="E86" s="123">
        <v>0.9986819580720868</v>
      </c>
      <c r="F86" s="84" t="s">
        <v>1009</v>
      </c>
      <c r="G86" s="84" t="b">
        <v>0</v>
      </c>
      <c r="H86" s="84" t="b">
        <v>0</v>
      </c>
      <c r="I86" s="84" t="b">
        <v>0</v>
      </c>
      <c r="J86" s="84" t="b">
        <v>0</v>
      </c>
      <c r="K86" s="84" t="b">
        <v>0</v>
      </c>
      <c r="L86" s="84" t="b">
        <v>0</v>
      </c>
    </row>
    <row r="87" spans="1:12" ht="15">
      <c r="A87" s="84" t="s">
        <v>1366</v>
      </c>
      <c r="B87" s="84" t="s">
        <v>1379</v>
      </c>
      <c r="C87" s="84">
        <v>2</v>
      </c>
      <c r="D87" s="123">
        <v>0.006671024834658863</v>
      </c>
      <c r="E87" s="123">
        <v>2.040074643230312</v>
      </c>
      <c r="F87" s="84" t="s">
        <v>1009</v>
      </c>
      <c r="G87" s="84" t="b">
        <v>0</v>
      </c>
      <c r="H87" s="84" t="b">
        <v>0</v>
      </c>
      <c r="I87" s="84" t="b">
        <v>0</v>
      </c>
      <c r="J87" s="84" t="b">
        <v>0</v>
      </c>
      <c r="K87" s="84" t="b">
        <v>0</v>
      </c>
      <c r="L87" s="84" t="b">
        <v>0</v>
      </c>
    </row>
    <row r="88" spans="1:12" ht="15">
      <c r="A88" s="84" t="s">
        <v>1379</v>
      </c>
      <c r="B88" s="84" t="s">
        <v>1380</v>
      </c>
      <c r="C88" s="84">
        <v>2</v>
      </c>
      <c r="D88" s="123">
        <v>0.006671024834658863</v>
      </c>
      <c r="E88" s="123">
        <v>2.216165902285993</v>
      </c>
      <c r="F88" s="84" t="s">
        <v>1009</v>
      </c>
      <c r="G88" s="84" t="b">
        <v>0</v>
      </c>
      <c r="H88" s="84" t="b">
        <v>0</v>
      </c>
      <c r="I88" s="84" t="b">
        <v>0</v>
      </c>
      <c r="J88" s="84" t="b">
        <v>0</v>
      </c>
      <c r="K88" s="84" t="b">
        <v>0</v>
      </c>
      <c r="L88" s="84" t="b">
        <v>0</v>
      </c>
    </row>
    <row r="89" spans="1:12" ht="15">
      <c r="A89" s="84" t="s">
        <v>1380</v>
      </c>
      <c r="B89" s="84" t="s">
        <v>1381</v>
      </c>
      <c r="C89" s="84">
        <v>2</v>
      </c>
      <c r="D89" s="123">
        <v>0.006671024834658863</v>
      </c>
      <c r="E89" s="123">
        <v>2.216165902285993</v>
      </c>
      <c r="F89" s="84" t="s">
        <v>1009</v>
      </c>
      <c r="G89" s="84" t="b">
        <v>0</v>
      </c>
      <c r="H89" s="84" t="b">
        <v>0</v>
      </c>
      <c r="I89" s="84" t="b">
        <v>0</v>
      </c>
      <c r="J89" s="84" t="b">
        <v>0</v>
      </c>
      <c r="K89" s="84" t="b">
        <v>0</v>
      </c>
      <c r="L89" s="84" t="b">
        <v>0</v>
      </c>
    </row>
    <row r="90" spans="1:12" ht="15">
      <c r="A90" s="84" t="s">
        <v>1381</v>
      </c>
      <c r="B90" s="84" t="s">
        <v>1382</v>
      </c>
      <c r="C90" s="84">
        <v>2</v>
      </c>
      <c r="D90" s="123">
        <v>0.006671024834658863</v>
      </c>
      <c r="E90" s="123">
        <v>2.216165902285993</v>
      </c>
      <c r="F90" s="84" t="s">
        <v>1009</v>
      </c>
      <c r="G90" s="84" t="b">
        <v>0</v>
      </c>
      <c r="H90" s="84" t="b">
        <v>0</v>
      </c>
      <c r="I90" s="84" t="b">
        <v>0</v>
      </c>
      <c r="J90" s="84" t="b">
        <v>0</v>
      </c>
      <c r="K90" s="84" t="b">
        <v>0</v>
      </c>
      <c r="L90" s="84" t="b">
        <v>0</v>
      </c>
    </row>
    <row r="91" spans="1:12" ht="15">
      <c r="A91" s="84" t="s">
        <v>1382</v>
      </c>
      <c r="B91" s="84" t="s">
        <v>1383</v>
      </c>
      <c r="C91" s="84">
        <v>2</v>
      </c>
      <c r="D91" s="123">
        <v>0.006671024834658863</v>
      </c>
      <c r="E91" s="123">
        <v>2.216165902285993</v>
      </c>
      <c r="F91" s="84" t="s">
        <v>1009</v>
      </c>
      <c r="G91" s="84" t="b">
        <v>0</v>
      </c>
      <c r="H91" s="84" t="b">
        <v>0</v>
      </c>
      <c r="I91" s="84" t="b">
        <v>0</v>
      </c>
      <c r="J91" s="84" t="b">
        <v>0</v>
      </c>
      <c r="K91" s="84" t="b">
        <v>0</v>
      </c>
      <c r="L91" s="84" t="b">
        <v>0</v>
      </c>
    </row>
    <row r="92" spans="1:12" ht="15">
      <c r="A92" s="84" t="s">
        <v>1402</v>
      </c>
      <c r="B92" s="84" t="s">
        <v>240</v>
      </c>
      <c r="C92" s="84">
        <v>2</v>
      </c>
      <c r="D92" s="123">
        <v>0.006671024834658863</v>
      </c>
      <c r="E92" s="123">
        <v>1.2619233928466682</v>
      </c>
      <c r="F92" s="84" t="s">
        <v>1009</v>
      </c>
      <c r="G92" s="84" t="b">
        <v>0</v>
      </c>
      <c r="H92" s="84" t="b">
        <v>0</v>
      </c>
      <c r="I92" s="84" t="b">
        <v>0</v>
      </c>
      <c r="J92" s="84" t="b">
        <v>0</v>
      </c>
      <c r="K92" s="84" t="b">
        <v>0</v>
      </c>
      <c r="L92" s="84" t="b">
        <v>0</v>
      </c>
    </row>
    <row r="93" spans="1:12" ht="15">
      <c r="A93" s="84" t="s">
        <v>240</v>
      </c>
      <c r="B93" s="84" t="s">
        <v>1403</v>
      </c>
      <c r="C93" s="84">
        <v>2</v>
      </c>
      <c r="D93" s="123">
        <v>0.006671024834658863</v>
      </c>
      <c r="E93" s="123">
        <v>1.174773217127768</v>
      </c>
      <c r="F93" s="84" t="s">
        <v>1009</v>
      </c>
      <c r="G93" s="84" t="b">
        <v>0</v>
      </c>
      <c r="H93" s="84" t="b">
        <v>0</v>
      </c>
      <c r="I93" s="84" t="b">
        <v>0</v>
      </c>
      <c r="J93" s="84" t="b">
        <v>0</v>
      </c>
      <c r="K93" s="84" t="b">
        <v>0</v>
      </c>
      <c r="L93" s="84" t="b">
        <v>0</v>
      </c>
    </row>
    <row r="94" spans="1:12" ht="15">
      <c r="A94" s="84" t="s">
        <v>1403</v>
      </c>
      <c r="B94" s="84" t="s">
        <v>1119</v>
      </c>
      <c r="C94" s="84">
        <v>2</v>
      </c>
      <c r="D94" s="123">
        <v>0.006671024834658863</v>
      </c>
      <c r="E94" s="123">
        <v>1.915135906622012</v>
      </c>
      <c r="F94" s="84" t="s">
        <v>1009</v>
      </c>
      <c r="G94" s="84" t="b">
        <v>0</v>
      </c>
      <c r="H94" s="84" t="b">
        <v>0</v>
      </c>
      <c r="I94" s="84" t="b">
        <v>0</v>
      </c>
      <c r="J94" s="84" t="b">
        <v>0</v>
      </c>
      <c r="K94" s="84" t="b">
        <v>0</v>
      </c>
      <c r="L94" s="84" t="b">
        <v>0</v>
      </c>
    </row>
    <row r="95" spans="1:12" ht="15">
      <c r="A95" s="84" t="s">
        <v>1081</v>
      </c>
      <c r="B95" s="84" t="s">
        <v>1404</v>
      </c>
      <c r="C95" s="84">
        <v>2</v>
      </c>
      <c r="D95" s="123">
        <v>0.006671024834658863</v>
      </c>
      <c r="E95" s="123">
        <v>1.4758032127917493</v>
      </c>
      <c r="F95" s="84" t="s">
        <v>1009</v>
      </c>
      <c r="G95" s="84" t="b">
        <v>0</v>
      </c>
      <c r="H95" s="84" t="b">
        <v>0</v>
      </c>
      <c r="I95" s="84" t="b">
        <v>0</v>
      </c>
      <c r="J95" s="84" t="b">
        <v>0</v>
      </c>
      <c r="K95" s="84" t="b">
        <v>0</v>
      </c>
      <c r="L95" s="84" t="b">
        <v>0</v>
      </c>
    </row>
    <row r="96" spans="1:12" ht="15">
      <c r="A96" s="84" t="s">
        <v>1404</v>
      </c>
      <c r="B96" s="84" t="s">
        <v>1405</v>
      </c>
      <c r="C96" s="84">
        <v>2</v>
      </c>
      <c r="D96" s="123">
        <v>0.006671024834658863</v>
      </c>
      <c r="E96" s="123">
        <v>2.216165902285993</v>
      </c>
      <c r="F96" s="84" t="s">
        <v>1009</v>
      </c>
      <c r="G96" s="84" t="b">
        <v>0</v>
      </c>
      <c r="H96" s="84" t="b">
        <v>0</v>
      </c>
      <c r="I96" s="84" t="b">
        <v>0</v>
      </c>
      <c r="J96" s="84" t="b">
        <v>0</v>
      </c>
      <c r="K96" s="84" t="b">
        <v>0</v>
      </c>
      <c r="L96" s="84" t="b">
        <v>0</v>
      </c>
    </row>
    <row r="97" spans="1:12" ht="15">
      <c r="A97" s="84" t="s">
        <v>1406</v>
      </c>
      <c r="B97" s="84" t="s">
        <v>1407</v>
      </c>
      <c r="C97" s="84">
        <v>2</v>
      </c>
      <c r="D97" s="123">
        <v>0.006671024834658863</v>
      </c>
      <c r="E97" s="123">
        <v>2.216165902285993</v>
      </c>
      <c r="F97" s="84" t="s">
        <v>1009</v>
      </c>
      <c r="G97" s="84" t="b">
        <v>0</v>
      </c>
      <c r="H97" s="84" t="b">
        <v>0</v>
      </c>
      <c r="I97" s="84" t="b">
        <v>0</v>
      </c>
      <c r="J97" s="84" t="b">
        <v>0</v>
      </c>
      <c r="K97" s="84" t="b">
        <v>0</v>
      </c>
      <c r="L97" s="84" t="b">
        <v>0</v>
      </c>
    </row>
    <row r="98" spans="1:12" ht="15">
      <c r="A98" s="84" t="s">
        <v>1407</v>
      </c>
      <c r="B98" s="84" t="s">
        <v>1408</v>
      </c>
      <c r="C98" s="84">
        <v>2</v>
      </c>
      <c r="D98" s="123">
        <v>0.006671024834658863</v>
      </c>
      <c r="E98" s="123">
        <v>2.216165902285993</v>
      </c>
      <c r="F98" s="84" t="s">
        <v>1009</v>
      </c>
      <c r="G98" s="84" t="b">
        <v>0</v>
      </c>
      <c r="H98" s="84" t="b">
        <v>0</v>
      </c>
      <c r="I98" s="84" t="b">
        <v>0</v>
      </c>
      <c r="J98" s="84" t="b">
        <v>0</v>
      </c>
      <c r="K98" s="84" t="b">
        <v>0</v>
      </c>
      <c r="L98" s="84" t="b">
        <v>0</v>
      </c>
    </row>
    <row r="99" spans="1:12" ht="15">
      <c r="A99" s="84" t="s">
        <v>1408</v>
      </c>
      <c r="B99" s="84" t="s">
        <v>1409</v>
      </c>
      <c r="C99" s="84">
        <v>2</v>
      </c>
      <c r="D99" s="123">
        <v>0.006671024834658863</v>
      </c>
      <c r="E99" s="123">
        <v>2.216165902285993</v>
      </c>
      <c r="F99" s="84" t="s">
        <v>1009</v>
      </c>
      <c r="G99" s="84" t="b">
        <v>0</v>
      </c>
      <c r="H99" s="84" t="b">
        <v>0</v>
      </c>
      <c r="I99" s="84" t="b">
        <v>0</v>
      </c>
      <c r="J99" s="84" t="b">
        <v>0</v>
      </c>
      <c r="K99" s="84" t="b">
        <v>0</v>
      </c>
      <c r="L99" s="84" t="b">
        <v>0</v>
      </c>
    </row>
    <row r="100" spans="1:12" ht="15">
      <c r="A100" s="84" t="s">
        <v>1409</v>
      </c>
      <c r="B100" s="84" t="s">
        <v>240</v>
      </c>
      <c r="C100" s="84">
        <v>2</v>
      </c>
      <c r="D100" s="123">
        <v>0.006671024834658863</v>
      </c>
      <c r="E100" s="123">
        <v>1.2619233928466682</v>
      </c>
      <c r="F100" s="84" t="s">
        <v>1009</v>
      </c>
      <c r="G100" s="84" t="b">
        <v>0</v>
      </c>
      <c r="H100" s="84" t="b">
        <v>0</v>
      </c>
      <c r="I100" s="84" t="b">
        <v>0</v>
      </c>
      <c r="J100" s="84" t="b">
        <v>0</v>
      </c>
      <c r="K100" s="84" t="b">
        <v>0</v>
      </c>
      <c r="L100" s="84" t="b">
        <v>0</v>
      </c>
    </row>
    <row r="101" spans="1:12" ht="15">
      <c r="A101" s="84" t="s">
        <v>240</v>
      </c>
      <c r="B101" s="84" t="s">
        <v>1372</v>
      </c>
      <c r="C101" s="84">
        <v>2</v>
      </c>
      <c r="D101" s="123">
        <v>0.006671024834658863</v>
      </c>
      <c r="E101" s="123">
        <v>0.9986819580720868</v>
      </c>
      <c r="F101" s="84" t="s">
        <v>1009</v>
      </c>
      <c r="G101" s="84" t="b">
        <v>0</v>
      </c>
      <c r="H101" s="84" t="b">
        <v>0</v>
      </c>
      <c r="I101" s="84" t="b">
        <v>0</v>
      </c>
      <c r="J101" s="84" t="b">
        <v>0</v>
      </c>
      <c r="K101" s="84" t="b">
        <v>0</v>
      </c>
      <c r="L101" s="84" t="b">
        <v>0</v>
      </c>
    </row>
    <row r="102" spans="1:12" ht="15">
      <c r="A102" s="84" t="s">
        <v>1372</v>
      </c>
      <c r="B102" s="84" t="s">
        <v>1410</v>
      </c>
      <c r="C102" s="84">
        <v>2</v>
      </c>
      <c r="D102" s="123">
        <v>0.006671024834658863</v>
      </c>
      <c r="E102" s="123">
        <v>2.040074643230312</v>
      </c>
      <c r="F102" s="84" t="s">
        <v>1009</v>
      </c>
      <c r="G102" s="84" t="b">
        <v>0</v>
      </c>
      <c r="H102" s="84" t="b">
        <v>0</v>
      </c>
      <c r="I102" s="84" t="b">
        <v>0</v>
      </c>
      <c r="J102" s="84" t="b">
        <v>1</v>
      </c>
      <c r="K102" s="84" t="b">
        <v>0</v>
      </c>
      <c r="L102" s="84" t="b">
        <v>0</v>
      </c>
    </row>
    <row r="103" spans="1:12" ht="15">
      <c r="A103" s="84" t="s">
        <v>1410</v>
      </c>
      <c r="B103" s="84" t="s">
        <v>1411</v>
      </c>
      <c r="C103" s="84">
        <v>2</v>
      </c>
      <c r="D103" s="123">
        <v>0.006671024834658863</v>
      </c>
      <c r="E103" s="123">
        <v>2.216165902285993</v>
      </c>
      <c r="F103" s="84" t="s">
        <v>1009</v>
      </c>
      <c r="G103" s="84" t="b">
        <v>1</v>
      </c>
      <c r="H103" s="84" t="b">
        <v>0</v>
      </c>
      <c r="I103" s="84" t="b">
        <v>0</v>
      </c>
      <c r="J103" s="84" t="b">
        <v>0</v>
      </c>
      <c r="K103" s="84" t="b">
        <v>0</v>
      </c>
      <c r="L103" s="84" t="b">
        <v>0</v>
      </c>
    </row>
    <row r="104" spans="1:12" ht="15">
      <c r="A104" s="84" t="s">
        <v>1411</v>
      </c>
      <c r="B104" s="84" t="s">
        <v>1412</v>
      </c>
      <c r="C104" s="84">
        <v>2</v>
      </c>
      <c r="D104" s="123">
        <v>0.006671024834658863</v>
      </c>
      <c r="E104" s="123">
        <v>2.216165902285993</v>
      </c>
      <c r="F104" s="84" t="s">
        <v>1009</v>
      </c>
      <c r="G104" s="84" t="b">
        <v>0</v>
      </c>
      <c r="H104" s="84" t="b">
        <v>0</v>
      </c>
      <c r="I104" s="84" t="b">
        <v>0</v>
      </c>
      <c r="J104" s="84" t="b">
        <v>1</v>
      </c>
      <c r="K104" s="84" t="b">
        <v>0</v>
      </c>
      <c r="L104" s="84" t="b">
        <v>0</v>
      </c>
    </row>
    <row r="105" spans="1:12" ht="15">
      <c r="A105" s="84" t="s">
        <v>1412</v>
      </c>
      <c r="B105" s="84" t="s">
        <v>623</v>
      </c>
      <c r="C105" s="84">
        <v>2</v>
      </c>
      <c r="D105" s="123">
        <v>0.006671024834658863</v>
      </c>
      <c r="E105" s="123">
        <v>2.040074643230312</v>
      </c>
      <c r="F105" s="84" t="s">
        <v>1009</v>
      </c>
      <c r="G105" s="84" t="b">
        <v>1</v>
      </c>
      <c r="H105" s="84" t="b">
        <v>0</v>
      </c>
      <c r="I105" s="84" t="b">
        <v>0</v>
      </c>
      <c r="J105" s="84" t="b">
        <v>0</v>
      </c>
      <c r="K105" s="84" t="b">
        <v>0</v>
      </c>
      <c r="L105" s="84" t="b">
        <v>0</v>
      </c>
    </row>
    <row r="106" spans="1:12" ht="15">
      <c r="A106" s="84" t="s">
        <v>623</v>
      </c>
      <c r="B106" s="84" t="s">
        <v>1374</v>
      </c>
      <c r="C106" s="84">
        <v>2</v>
      </c>
      <c r="D106" s="123">
        <v>0.006671024834658863</v>
      </c>
      <c r="E106" s="123">
        <v>1.8639833841746307</v>
      </c>
      <c r="F106" s="84" t="s">
        <v>1009</v>
      </c>
      <c r="G106" s="84" t="b">
        <v>0</v>
      </c>
      <c r="H106" s="84" t="b">
        <v>0</v>
      </c>
      <c r="I106" s="84" t="b">
        <v>0</v>
      </c>
      <c r="J106" s="84" t="b">
        <v>0</v>
      </c>
      <c r="K106" s="84" t="b">
        <v>0</v>
      </c>
      <c r="L106" s="84" t="b">
        <v>0</v>
      </c>
    </row>
    <row r="107" spans="1:12" ht="15">
      <c r="A107" s="84" t="s">
        <v>1374</v>
      </c>
      <c r="B107" s="84" t="s">
        <v>1117</v>
      </c>
      <c r="C107" s="84">
        <v>2</v>
      </c>
      <c r="D107" s="123">
        <v>0.006671024834658863</v>
      </c>
      <c r="E107" s="123">
        <v>1.7390446475663306</v>
      </c>
      <c r="F107" s="84" t="s">
        <v>1009</v>
      </c>
      <c r="G107" s="84" t="b">
        <v>0</v>
      </c>
      <c r="H107" s="84" t="b">
        <v>0</v>
      </c>
      <c r="I107" s="84" t="b">
        <v>0</v>
      </c>
      <c r="J107" s="84" t="b">
        <v>0</v>
      </c>
      <c r="K107" s="84" t="b">
        <v>0</v>
      </c>
      <c r="L107" s="84" t="b">
        <v>0</v>
      </c>
    </row>
    <row r="108" spans="1:12" ht="15">
      <c r="A108" s="84" t="s">
        <v>1117</v>
      </c>
      <c r="B108" s="84" t="s">
        <v>1413</v>
      </c>
      <c r="C108" s="84">
        <v>2</v>
      </c>
      <c r="D108" s="123">
        <v>0.006671024834658863</v>
      </c>
      <c r="E108" s="123">
        <v>1.915135906622012</v>
      </c>
      <c r="F108" s="84" t="s">
        <v>1009</v>
      </c>
      <c r="G108" s="84" t="b">
        <v>0</v>
      </c>
      <c r="H108" s="84" t="b">
        <v>0</v>
      </c>
      <c r="I108" s="84" t="b">
        <v>0</v>
      </c>
      <c r="J108" s="84" t="b">
        <v>0</v>
      </c>
      <c r="K108" s="84" t="b">
        <v>0</v>
      </c>
      <c r="L108" s="84" t="b">
        <v>0</v>
      </c>
    </row>
    <row r="109" spans="1:12" ht="15">
      <c r="A109" s="84" t="s">
        <v>1413</v>
      </c>
      <c r="B109" s="84" t="s">
        <v>1414</v>
      </c>
      <c r="C109" s="84">
        <v>2</v>
      </c>
      <c r="D109" s="123">
        <v>0.006671024834658863</v>
      </c>
      <c r="E109" s="123">
        <v>2.216165902285993</v>
      </c>
      <c r="F109" s="84" t="s">
        <v>1009</v>
      </c>
      <c r="G109" s="84" t="b">
        <v>0</v>
      </c>
      <c r="H109" s="84" t="b">
        <v>0</v>
      </c>
      <c r="I109" s="84" t="b">
        <v>0</v>
      </c>
      <c r="J109" s="84" t="b">
        <v>0</v>
      </c>
      <c r="K109" s="84" t="b">
        <v>0</v>
      </c>
      <c r="L109" s="84" t="b">
        <v>0</v>
      </c>
    </row>
    <row r="110" spans="1:12" ht="15">
      <c r="A110" s="84" t="s">
        <v>1414</v>
      </c>
      <c r="B110" s="84" t="s">
        <v>1415</v>
      </c>
      <c r="C110" s="84">
        <v>2</v>
      </c>
      <c r="D110" s="123">
        <v>0.006671024834658863</v>
      </c>
      <c r="E110" s="123">
        <v>2.216165902285993</v>
      </c>
      <c r="F110" s="84" t="s">
        <v>1009</v>
      </c>
      <c r="G110" s="84" t="b">
        <v>0</v>
      </c>
      <c r="H110" s="84" t="b">
        <v>0</v>
      </c>
      <c r="I110" s="84" t="b">
        <v>0</v>
      </c>
      <c r="J110" s="84" t="b">
        <v>0</v>
      </c>
      <c r="K110" s="84" t="b">
        <v>0</v>
      </c>
      <c r="L110" s="84" t="b">
        <v>0</v>
      </c>
    </row>
    <row r="111" spans="1:12" ht="15">
      <c r="A111" s="84" t="s">
        <v>225</v>
      </c>
      <c r="B111" s="84" t="s">
        <v>1419</v>
      </c>
      <c r="C111" s="84">
        <v>2</v>
      </c>
      <c r="D111" s="123">
        <v>0.006671024834658863</v>
      </c>
      <c r="E111" s="123">
        <v>2.216165902285993</v>
      </c>
      <c r="F111" s="84" t="s">
        <v>1009</v>
      </c>
      <c r="G111" s="84" t="b">
        <v>0</v>
      </c>
      <c r="H111" s="84" t="b">
        <v>0</v>
      </c>
      <c r="I111" s="84" t="b">
        <v>0</v>
      </c>
      <c r="J111" s="84" t="b">
        <v>0</v>
      </c>
      <c r="K111" s="84" t="b">
        <v>0</v>
      </c>
      <c r="L111" s="84" t="b">
        <v>0</v>
      </c>
    </row>
    <row r="112" spans="1:12" ht="15">
      <c r="A112" s="84" t="s">
        <v>1419</v>
      </c>
      <c r="B112" s="84" t="s">
        <v>1368</v>
      </c>
      <c r="C112" s="84">
        <v>2</v>
      </c>
      <c r="D112" s="123">
        <v>0.006671024834658863</v>
      </c>
      <c r="E112" s="123">
        <v>2.040074643230312</v>
      </c>
      <c r="F112" s="84" t="s">
        <v>1009</v>
      </c>
      <c r="G112" s="84" t="b">
        <v>0</v>
      </c>
      <c r="H112" s="84" t="b">
        <v>0</v>
      </c>
      <c r="I112" s="84" t="b">
        <v>0</v>
      </c>
      <c r="J112" s="84" t="b">
        <v>0</v>
      </c>
      <c r="K112" s="84" t="b">
        <v>0</v>
      </c>
      <c r="L112" s="84" t="b">
        <v>0</v>
      </c>
    </row>
    <row r="113" spans="1:12" ht="15">
      <c r="A113" s="84" t="s">
        <v>1368</v>
      </c>
      <c r="B113" s="84" t="s">
        <v>1420</v>
      </c>
      <c r="C113" s="84">
        <v>2</v>
      </c>
      <c r="D113" s="123">
        <v>0.006671024834658863</v>
      </c>
      <c r="E113" s="123">
        <v>2.040074643230312</v>
      </c>
      <c r="F113" s="84" t="s">
        <v>1009</v>
      </c>
      <c r="G113" s="84" t="b">
        <v>0</v>
      </c>
      <c r="H113" s="84" t="b">
        <v>0</v>
      </c>
      <c r="I113" s="84" t="b">
        <v>0</v>
      </c>
      <c r="J113" s="84" t="b">
        <v>0</v>
      </c>
      <c r="K113" s="84" t="b">
        <v>0</v>
      </c>
      <c r="L113" s="84" t="b">
        <v>0</v>
      </c>
    </row>
    <row r="114" spans="1:12" ht="15">
      <c r="A114" s="84" t="s">
        <v>1420</v>
      </c>
      <c r="B114" s="84" t="s">
        <v>1370</v>
      </c>
      <c r="C114" s="84">
        <v>2</v>
      </c>
      <c r="D114" s="123">
        <v>0.006671024834658863</v>
      </c>
      <c r="E114" s="123">
        <v>2.040074643230312</v>
      </c>
      <c r="F114" s="84" t="s">
        <v>1009</v>
      </c>
      <c r="G114" s="84" t="b">
        <v>0</v>
      </c>
      <c r="H114" s="84" t="b">
        <v>0</v>
      </c>
      <c r="I114" s="84" t="b">
        <v>0</v>
      </c>
      <c r="J114" s="84" t="b">
        <v>0</v>
      </c>
      <c r="K114" s="84" t="b">
        <v>0</v>
      </c>
      <c r="L114" s="84" t="b">
        <v>0</v>
      </c>
    </row>
    <row r="115" spans="1:12" ht="15">
      <c r="A115" s="84" t="s">
        <v>1370</v>
      </c>
      <c r="B115" s="84" t="s">
        <v>240</v>
      </c>
      <c r="C115" s="84">
        <v>2</v>
      </c>
      <c r="D115" s="123">
        <v>0.006671024834658863</v>
      </c>
      <c r="E115" s="123">
        <v>1.085832133790987</v>
      </c>
      <c r="F115" s="84" t="s">
        <v>1009</v>
      </c>
      <c r="G115" s="84" t="b">
        <v>0</v>
      </c>
      <c r="H115" s="84" t="b">
        <v>0</v>
      </c>
      <c r="I115" s="84" t="b">
        <v>0</v>
      </c>
      <c r="J115" s="84" t="b">
        <v>0</v>
      </c>
      <c r="K115" s="84" t="b">
        <v>0</v>
      </c>
      <c r="L115" s="84" t="b">
        <v>0</v>
      </c>
    </row>
    <row r="116" spans="1:12" ht="15">
      <c r="A116" s="84" t="s">
        <v>240</v>
      </c>
      <c r="B116" s="84" t="s">
        <v>1421</v>
      </c>
      <c r="C116" s="84">
        <v>2</v>
      </c>
      <c r="D116" s="123">
        <v>0.006671024834658863</v>
      </c>
      <c r="E116" s="123">
        <v>1.174773217127768</v>
      </c>
      <c r="F116" s="84" t="s">
        <v>1009</v>
      </c>
      <c r="G116" s="84" t="b">
        <v>0</v>
      </c>
      <c r="H116" s="84" t="b">
        <v>0</v>
      </c>
      <c r="I116" s="84" t="b">
        <v>0</v>
      </c>
      <c r="J116" s="84" t="b">
        <v>0</v>
      </c>
      <c r="K116" s="84" t="b">
        <v>0</v>
      </c>
      <c r="L116" s="84" t="b">
        <v>0</v>
      </c>
    </row>
    <row r="117" spans="1:12" ht="15">
      <c r="A117" s="84" t="s">
        <v>1421</v>
      </c>
      <c r="B117" s="84" t="s">
        <v>1422</v>
      </c>
      <c r="C117" s="84">
        <v>2</v>
      </c>
      <c r="D117" s="123">
        <v>0.006671024834658863</v>
      </c>
      <c r="E117" s="123">
        <v>2.216165902285993</v>
      </c>
      <c r="F117" s="84" t="s">
        <v>1009</v>
      </c>
      <c r="G117" s="84" t="b">
        <v>0</v>
      </c>
      <c r="H117" s="84" t="b">
        <v>0</v>
      </c>
      <c r="I117" s="84" t="b">
        <v>0</v>
      </c>
      <c r="J117" s="84" t="b">
        <v>0</v>
      </c>
      <c r="K117" s="84" t="b">
        <v>0</v>
      </c>
      <c r="L117" s="84" t="b">
        <v>0</v>
      </c>
    </row>
    <row r="118" spans="1:12" ht="15">
      <c r="A118" s="84" t="s">
        <v>1422</v>
      </c>
      <c r="B118" s="84" t="s">
        <v>1119</v>
      </c>
      <c r="C118" s="84">
        <v>2</v>
      </c>
      <c r="D118" s="123">
        <v>0.006671024834658863</v>
      </c>
      <c r="E118" s="123">
        <v>1.915135906622012</v>
      </c>
      <c r="F118" s="84" t="s">
        <v>1009</v>
      </c>
      <c r="G118" s="84" t="b">
        <v>0</v>
      </c>
      <c r="H118" s="84" t="b">
        <v>0</v>
      </c>
      <c r="I118" s="84" t="b">
        <v>0</v>
      </c>
      <c r="J118" s="84" t="b">
        <v>0</v>
      </c>
      <c r="K118" s="84" t="b">
        <v>0</v>
      </c>
      <c r="L118" s="84" t="b">
        <v>0</v>
      </c>
    </row>
    <row r="119" spans="1:12" ht="15">
      <c r="A119" s="84" t="s">
        <v>1122</v>
      </c>
      <c r="B119" s="84" t="s">
        <v>1123</v>
      </c>
      <c r="C119" s="84">
        <v>4</v>
      </c>
      <c r="D119" s="123">
        <v>0.004727317707710069</v>
      </c>
      <c r="E119" s="123">
        <v>1.187520720836463</v>
      </c>
      <c r="F119" s="84" t="s">
        <v>1010</v>
      </c>
      <c r="G119" s="84" t="b">
        <v>0</v>
      </c>
      <c r="H119" s="84" t="b">
        <v>0</v>
      </c>
      <c r="I119" s="84" t="b">
        <v>0</v>
      </c>
      <c r="J119" s="84" t="b">
        <v>0</v>
      </c>
      <c r="K119" s="84" t="b">
        <v>0</v>
      </c>
      <c r="L119" s="84" t="b">
        <v>0</v>
      </c>
    </row>
    <row r="120" spans="1:12" ht="15">
      <c r="A120" s="84" t="s">
        <v>1123</v>
      </c>
      <c r="B120" s="84" t="s">
        <v>1124</v>
      </c>
      <c r="C120" s="84">
        <v>4</v>
      </c>
      <c r="D120" s="123">
        <v>0.004727317707710069</v>
      </c>
      <c r="E120" s="123">
        <v>1.2844307338445196</v>
      </c>
      <c r="F120" s="84" t="s">
        <v>1010</v>
      </c>
      <c r="G120" s="84" t="b">
        <v>0</v>
      </c>
      <c r="H120" s="84" t="b">
        <v>0</v>
      </c>
      <c r="I120" s="84" t="b">
        <v>0</v>
      </c>
      <c r="J120" s="84" t="b">
        <v>1</v>
      </c>
      <c r="K120" s="84" t="b">
        <v>0</v>
      </c>
      <c r="L120" s="84" t="b">
        <v>0</v>
      </c>
    </row>
    <row r="121" spans="1:12" ht="15">
      <c r="A121" s="84" t="s">
        <v>1124</v>
      </c>
      <c r="B121" s="84" t="s">
        <v>1125</v>
      </c>
      <c r="C121" s="84">
        <v>4</v>
      </c>
      <c r="D121" s="123">
        <v>0.004727317707710069</v>
      </c>
      <c r="E121" s="123">
        <v>1.2844307338445196</v>
      </c>
      <c r="F121" s="84" t="s">
        <v>1010</v>
      </c>
      <c r="G121" s="84" t="b">
        <v>1</v>
      </c>
      <c r="H121" s="84" t="b">
        <v>0</v>
      </c>
      <c r="I121" s="84" t="b">
        <v>0</v>
      </c>
      <c r="J121" s="84" t="b">
        <v>0</v>
      </c>
      <c r="K121" s="84" t="b">
        <v>0</v>
      </c>
      <c r="L121" s="84" t="b">
        <v>0</v>
      </c>
    </row>
    <row r="122" spans="1:12" ht="15">
      <c r="A122" s="84" t="s">
        <v>1125</v>
      </c>
      <c r="B122" s="84" t="s">
        <v>1126</v>
      </c>
      <c r="C122" s="84">
        <v>4</v>
      </c>
      <c r="D122" s="123">
        <v>0.004727317707710069</v>
      </c>
      <c r="E122" s="123">
        <v>1.2844307338445196</v>
      </c>
      <c r="F122" s="84" t="s">
        <v>1010</v>
      </c>
      <c r="G122" s="84" t="b">
        <v>0</v>
      </c>
      <c r="H122" s="84" t="b">
        <v>0</v>
      </c>
      <c r="I122" s="84" t="b">
        <v>0</v>
      </c>
      <c r="J122" s="84" t="b">
        <v>0</v>
      </c>
      <c r="K122" s="84" t="b">
        <v>0</v>
      </c>
      <c r="L122" s="84" t="b">
        <v>0</v>
      </c>
    </row>
    <row r="123" spans="1:12" ht="15">
      <c r="A123" s="84" t="s">
        <v>1126</v>
      </c>
      <c r="B123" s="84" t="s">
        <v>1127</v>
      </c>
      <c r="C123" s="84">
        <v>4</v>
      </c>
      <c r="D123" s="123">
        <v>0.004727317707710069</v>
      </c>
      <c r="E123" s="123">
        <v>1.2844307338445196</v>
      </c>
      <c r="F123" s="84" t="s">
        <v>1010</v>
      </c>
      <c r="G123" s="84" t="b">
        <v>0</v>
      </c>
      <c r="H123" s="84" t="b">
        <v>0</v>
      </c>
      <c r="I123" s="84" t="b">
        <v>0</v>
      </c>
      <c r="J123" s="84" t="b">
        <v>0</v>
      </c>
      <c r="K123" s="84" t="b">
        <v>0</v>
      </c>
      <c r="L123" s="84" t="b">
        <v>0</v>
      </c>
    </row>
    <row r="124" spans="1:12" ht="15">
      <c r="A124" s="84" t="s">
        <v>1127</v>
      </c>
      <c r="B124" s="84" t="s">
        <v>1128</v>
      </c>
      <c r="C124" s="84">
        <v>4</v>
      </c>
      <c r="D124" s="123">
        <v>0.004727317707710069</v>
      </c>
      <c r="E124" s="123">
        <v>1.2844307338445196</v>
      </c>
      <c r="F124" s="84" t="s">
        <v>1010</v>
      </c>
      <c r="G124" s="84" t="b">
        <v>0</v>
      </c>
      <c r="H124" s="84" t="b">
        <v>0</v>
      </c>
      <c r="I124" s="84" t="b">
        <v>0</v>
      </c>
      <c r="J124" s="84" t="b">
        <v>1</v>
      </c>
      <c r="K124" s="84" t="b">
        <v>0</v>
      </c>
      <c r="L124" s="84" t="b">
        <v>0</v>
      </c>
    </row>
    <row r="125" spans="1:12" ht="15">
      <c r="A125" s="84" t="s">
        <v>1128</v>
      </c>
      <c r="B125" s="84" t="s">
        <v>1129</v>
      </c>
      <c r="C125" s="84">
        <v>4</v>
      </c>
      <c r="D125" s="123">
        <v>0.004727317707710069</v>
      </c>
      <c r="E125" s="123">
        <v>1.2844307338445196</v>
      </c>
      <c r="F125" s="84" t="s">
        <v>1010</v>
      </c>
      <c r="G125" s="84" t="b">
        <v>1</v>
      </c>
      <c r="H125" s="84" t="b">
        <v>0</v>
      </c>
      <c r="I125" s="84" t="b">
        <v>0</v>
      </c>
      <c r="J125" s="84" t="b">
        <v>0</v>
      </c>
      <c r="K125" s="84" t="b">
        <v>0</v>
      </c>
      <c r="L125" s="84" t="b">
        <v>0</v>
      </c>
    </row>
    <row r="126" spans="1:12" ht="15">
      <c r="A126" s="84" t="s">
        <v>1129</v>
      </c>
      <c r="B126" s="84" t="s">
        <v>1130</v>
      </c>
      <c r="C126" s="84">
        <v>4</v>
      </c>
      <c r="D126" s="123">
        <v>0.004727317707710069</v>
      </c>
      <c r="E126" s="123">
        <v>1.2844307338445196</v>
      </c>
      <c r="F126" s="84" t="s">
        <v>1010</v>
      </c>
      <c r="G126" s="84" t="b">
        <v>0</v>
      </c>
      <c r="H126" s="84" t="b">
        <v>0</v>
      </c>
      <c r="I126" s="84" t="b">
        <v>0</v>
      </c>
      <c r="J126" s="84" t="b">
        <v>1</v>
      </c>
      <c r="K126" s="84" t="b">
        <v>0</v>
      </c>
      <c r="L126" s="84" t="b">
        <v>0</v>
      </c>
    </row>
    <row r="127" spans="1:12" ht="15">
      <c r="A127" s="84" t="s">
        <v>1130</v>
      </c>
      <c r="B127" s="84" t="s">
        <v>1360</v>
      </c>
      <c r="C127" s="84">
        <v>4</v>
      </c>
      <c r="D127" s="123">
        <v>0.004727317707710069</v>
      </c>
      <c r="E127" s="123">
        <v>1.2844307338445196</v>
      </c>
      <c r="F127" s="84" t="s">
        <v>1010</v>
      </c>
      <c r="G127" s="84" t="b">
        <v>1</v>
      </c>
      <c r="H127" s="84" t="b">
        <v>0</v>
      </c>
      <c r="I127" s="84" t="b">
        <v>0</v>
      </c>
      <c r="J127" s="84" t="b">
        <v>0</v>
      </c>
      <c r="K127" s="84" t="b">
        <v>0</v>
      </c>
      <c r="L127" s="84" t="b">
        <v>0</v>
      </c>
    </row>
    <row r="128" spans="1:12" ht="15">
      <c r="A128" s="84" t="s">
        <v>1360</v>
      </c>
      <c r="B128" s="84" t="s">
        <v>1112</v>
      </c>
      <c r="C128" s="84">
        <v>4</v>
      </c>
      <c r="D128" s="123">
        <v>0.004727317707710069</v>
      </c>
      <c r="E128" s="123">
        <v>1.2844307338445196</v>
      </c>
      <c r="F128" s="84" t="s">
        <v>1010</v>
      </c>
      <c r="G128" s="84" t="b">
        <v>0</v>
      </c>
      <c r="H128" s="84" t="b">
        <v>0</v>
      </c>
      <c r="I128" s="84" t="b">
        <v>0</v>
      </c>
      <c r="J128" s="84" t="b">
        <v>0</v>
      </c>
      <c r="K128" s="84" t="b">
        <v>0</v>
      </c>
      <c r="L128" s="84" t="b">
        <v>0</v>
      </c>
    </row>
    <row r="129" spans="1:12" ht="15">
      <c r="A129" s="84" t="s">
        <v>1112</v>
      </c>
      <c r="B129" s="84" t="s">
        <v>1111</v>
      </c>
      <c r="C129" s="84">
        <v>4</v>
      </c>
      <c r="D129" s="123">
        <v>0.004727317707710069</v>
      </c>
      <c r="E129" s="123">
        <v>1.2844307338445196</v>
      </c>
      <c r="F129" s="84" t="s">
        <v>1010</v>
      </c>
      <c r="G129" s="84" t="b">
        <v>0</v>
      </c>
      <c r="H129" s="84" t="b">
        <v>0</v>
      </c>
      <c r="I129" s="84" t="b">
        <v>0</v>
      </c>
      <c r="J129" s="84" t="b">
        <v>0</v>
      </c>
      <c r="K129" s="84" t="b">
        <v>0</v>
      </c>
      <c r="L129" s="84" t="b">
        <v>0</v>
      </c>
    </row>
    <row r="130" spans="1:12" ht="15">
      <c r="A130" s="84" t="s">
        <v>1111</v>
      </c>
      <c r="B130" s="84" t="s">
        <v>1361</v>
      </c>
      <c r="C130" s="84">
        <v>4</v>
      </c>
      <c r="D130" s="123">
        <v>0.004727317707710069</v>
      </c>
      <c r="E130" s="123">
        <v>1.2844307338445196</v>
      </c>
      <c r="F130" s="84" t="s">
        <v>1010</v>
      </c>
      <c r="G130" s="84" t="b">
        <v>0</v>
      </c>
      <c r="H130" s="84" t="b">
        <v>0</v>
      </c>
      <c r="I130" s="84" t="b">
        <v>0</v>
      </c>
      <c r="J130" s="84" t="b">
        <v>0</v>
      </c>
      <c r="K130" s="84" t="b">
        <v>0</v>
      </c>
      <c r="L130" s="84" t="b">
        <v>0</v>
      </c>
    </row>
    <row r="131" spans="1:12" ht="15">
      <c r="A131" s="84" t="s">
        <v>236</v>
      </c>
      <c r="B131" s="84" t="s">
        <v>1122</v>
      </c>
      <c r="C131" s="84">
        <v>3</v>
      </c>
      <c r="D131" s="123">
        <v>0.008116417668891087</v>
      </c>
      <c r="E131" s="123">
        <v>1.062581984228163</v>
      </c>
      <c r="F131" s="84" t="s">
        <v>1010</v>
      </c>
      <c r="G131" s="84" t="b">
        <v>0</v>
      </c>
      <c r="H131" s="84" t="b">
        <v>0</v>
      </c>
      <c r="I131" s="84" t="b">
        <v>0</v>
      </c>
      <c r="J131" s="84" t="b">
        <v>0</v>
      </c>
      <c r="K131" s="84" t="b">
        <v>0</v>
      </c>
      <c r="L131" s="84" t="b">
        <v>0</v>
      </c>
    </row>
    <row r="132" spans="1:12" ht="15">
      <c r="A132" s="84" t="s">
        <v>1361</v>
      </c>
      <c r="B132" s="84" t="s">
        <v>623</v>
      </c>
      <c r="C132" s="84">
        <v>3</v>
      </c>
      <c r="D132" s="123">
        <v>0.008116417668891087</v>
      </c>
      <c r="E132" s="123">
        <v>1.2844307338445193</v>
      </c>
      <c r="F132" s="84" t="s">
        <v>1010</v>
      </c>
      <c r="G132" s="84" t="b">
        <v>0</v>
      </c>
      <c r="H132" s="84" t="b">
        <v>0</v>
      </c>
      <c r="I132" s="84" t="b">
        <v>0</v>
      </c>
      <c r="J132" s="84" t="b">
        <v>0</v>
      </c>
      <c r="K132" s="84" t="b">
        <v>0</v>
      </c>
      <c r="L132" s="84" t="b">
        <v>0</v>
      </c>
    </row>
    <row r="133" spans="1:12" ht="15">
      <c r="A133" s="84" t="s">
        <v>218</v>
      </c>
      <c r="B133" s="84" t="s">
        <v>258</v>
      </c>
      <c r="C133" s="84">
        <v>2</v>
      </c>
      <c r="D133" s="123">
        <v>0.01677059610054107</v>
      </c>
      <c r="E133" s="123">
        <v>0.9542425094393249</v>
      </c>
      <c r="F133" s="84" t="s">
        <v>1011</v>
      </c>
      <c r="G133" s="84" t="b">
        <v>0</v>
      </c>
      <c r="H133" s="84" t="b">
        <v>0</v>
      </c>
      <c r="I133" s="84" t="b">
        <v>0</v>
      </c>
      <c r="J133" s="84" t="b">
        <v>0</v>
      </c>
      <c r="K133" s="84" t="b">
        <v>0</v>
      </c>
      <c r="L133" s="84" t="b">
        <v>0</v>
      </c>
    </row>
    <row r="134" spans="1:12" ht="15">
      <c r="A134" s="84" t="s">
        <v>258</v>
      </c>
      <c r="B134" s="84" t="s">
        <v>240</v>
      </c>
      <c r="C134" s="84">
        <v>2</v>
      </c>
      <c r="D134" s="123">
        <v>0.01677059610054107</v>
      </c>
      <c r="E134" s="123">
        <v>0.6020599913279624</v>
      </c>
      <c r="F134" s="84" t="s">
        <v>1011</v>
      </c>
      <c r="G134" s="84" t="b">
        <v>0</v>
      </c>
      <c r="H134" s="84" t="b">
        <v>0</v>
      </c>
      <c r="I134" s="84" t="b">
        <v>0</v>
      </c>
      <c r="J134" s="84" t="b">
        <v>0</v>
      </c>
      <c r="K134" s="84" t="b">
        <v>0</v>
      </c>
      <c r="L134" s="84" t="b">
        <v>0</v>
      </c>
    </row>
    <row r="135" spans="1:12" ht="15">
      <c r="A135" s="84" t="s">
        <v>253</v>
      </c>
      <c r="B135" s="84" t="s">
        <v>252</v>
      </c>
      <c r="C135" s="84">
        <v>4</v>
      </c>
      <c r="D135" s="123">
        <v>0</v>
      </c>
      <c r="E135" s="123">
        <v>0.9890046156985368</v>
      </c>
      <c r="F135" s="84" t="s">
        <v>1012</v>
      </c>
      <c r="G135" s="84" t="b">
        <v>0</v>
      </c>
      <c r="H135" s="84" t="b">
        <v>0</v>
      </c>
      <c r="I135" s="84" t="b">
        <v>0</v>
      </c>
      <c r="J135" s="84" t="b">
        <v>0</v>
      </c>
      <c r="K135" s="84" t="b">
        <v>0</v>
      </c>
      <c r="L135" s="84" t="b">
        <v>0</v>
      </c>
    </row>
    <row r="136" spans="1:12" ht="15">
      <c r="A136" s="84" t="s">
        <v>252</v>
      </c>
      <c r="B136" s="84" t="s">
        <v>240</v>
      </c>
      <c r="C136" s="84">
        <v>4</v>
      </c>
      <c r="D136" s="123">
        <v>0</v>
      </c>
      <c r="E136" s="123">
        <v>0.9890046156985368</v>
      </c>
      <c r="F136" s="84" t="s">
        <v>1012</v>
      </c>
      <c r="G136" s="84" t="b">
        <v>0</v>
      </c>
      <c r="H136" s="84" t="b">
        <v>0</v>
      </c>
      <c r="I136" s="84" t="b">
        <v>0</v>
      </c>
      <c r="J136" s="84" t="b">
        <v>0</v>
      </c>
      <c r="K136" s="84" t="b">
        <v>0</v>
      </c>
      <c r="L136" s="84" t="b">
        <v>0</v>
      </c>
    </row>
    <row r="137" spans="1:12" ht="15">
      <c r="A137" s="84" t="s">
        <v>212</v>
      </c>
      <c r="B137" s="84" t="s">
        <v>253</v>
      </c>
      <c r="C137" s="84">
        <v>3</v>
      </c>
      <c r="D137" s="123">
        <v>0.00871665604243953</v>
      </c>
      <c r="E137" s="123">
        <v>0.9890046156985368</v>
      </c>
      <c r="F137" s="84" t="s">
        <v>1012</v>
      </c>
      <c r="G137" s="84" t="b">
        <v>0</v>
      </c>
      <c r="H137" s="84" t="b">
        <v>0</v>
      </c>
      <c r="I137" s="84" t="b">
        <v>0</v>
      </c>
      <c r="J137" s="84" t="b">
        <v>0</v>
      </c>
      <c r="K137" s="84" t="b">
        <v>0</v>
      </c>
      <c r="L137" s="84" t="b">
        <v>0</v>
      </c>
    </row>
    <row r="138" spans="1:12" ht="15">
      <c r="A138" s="84" t="s">
        <v>1110</v>
      </c>
      <c r="B138" s="84" t="s">
        <v>240</v>
      </c>
      <c r="C138" s="84">
        <v>2</v>
      </c>
      <c r="D138" s="123">
        <v>0</v>
      </c>
      <c r="E138" s="123">
        <v>1.1139433523068367</v>
      </c>
      <c r="F138" s="84" t="s">
        <v>1014</v>
      </c>
      <c r="G138" s="84" t="b">
        <v>0</v>
      </c>
      <c r="H138" s="84" t="b">
        <v>0</v>
      </c>
      <c r="I138" s="84" t="b">
        <v>0</v>
      </c>
      <c r="J138" s="84" t="b">
        <v>0</v>
      </c>
      <c r="K138" s="84" t="b">
        <v>0</v>
      </c>
      <c r="L138" s="84" t="b">
        <v>0</v>
      </c>
    </row>
    <row r="139" spans="1:12" ht="15">
      <c r="A139" s="84" t="s">
        <v>240</v>
      </c>
      <c r="B139" s="84" t="s">
        <v>1137</v>
      </c>
      <c r="C139" s="84">
        <v>2</v>
      </c>
      <c r="D139" s="123">
        <v>0</v>
      </c>
      <c r="E139" s="123">
        <v>1.1139433523068367</v>
      </c>
      <c r="F139" s="84" t="s">
        <v>1014</v>
      </c>
      <c r="G139" s="84" t="b">
        <v>0</v>
      </c>
      <c r="H139" s="84" t="b">
        <v>0</v>
      </c>
      <c r="I139" s="84" t="b">
        <v>0</v>
      </c>
      <c r="J139" s="84" t="b">
        <v>0</v>
      </c>
      <c r="K139" s="84" t="b">
        <v>0</v>
      </c>
      <c r="L139" s="84" t="b">
        <v>0</v>
      </c>
    </row>
    <row r="140" spans="1:12" ht="15">
      <c r="A140" s="84" t="s">
        <v>1137</v>
      </c>
      <c r="B140" s="84" t="s">
        <v>1138</v>
      </c>
      <c r="C140" s="84">
        <v>2</v>
      </c>
      <c r="D140" s="123">
        <v>0</v>
      </c>
      <c r="E140" s="123">
        <v>1.1139433523068367</v>
      </c>
      <c r="F140" s="84" t="s">
        <v>1014</v>
      </c>
      <c r="G140" s="84" t="b">
        <v>0</v>
      </c>
      <c r="H140" s="84" t="b">
        <v>0</v>
      </c>
      <c r="I140" s="84" t="b">
        <v>0</v>
      </c>
      <c r="J140" s="84" t="b">
        <v>0</v>
      </c>
      <c r="K140" s="84" t="b">
        <v>0</v>
      </c>
      <c r="L140" s="84" t="b">
        <v>0</v>
      </c>
    </row>
    <row r="141" spans="1:12" ht="15">
      <c r="A141" s="84" t="s">
        <v>1138</v>
      </c>
      <c r="B141" s="84" t="s">
        <v>1139</v>
      </c>
      <c r="C141" s="84">
        <v>2</v>
      </c>
      <c r="D141" s="123">
        <v>0</v>
      </c>
      <c r="E141" s="123">
        <v>1.1139433523068367</v>
      </c>
      <c r="F141" s="84" t="s">
        <v>1014</v>
      </c>
      <c r="G141" s="84" t="b">
        <v>0</v>
      </c>
      <c r="H141" s="84" t="b">
        <v>0</v>
      </c>
      <c r="I141" s="84" t="b">
        <v>0</v>
      </c>
      <c r="J141" s="84" t="b">
        <v>0</v>
      </c>
      <c r="K141" s="84" t="b">
        <v>0</v>
      </c>
      <c r="L141" s="84" t="b">
        <v>0</v>
      </c>
    </row>
    <row r="142" spans="1:12" ht="15">
      <c r="A142" s="84" t="s">
        <v>1139</v>
      </c>
      <c r="B142" s="84" t="s">
        <v>1140</v>
      </c>
      <c r="C142" s="84">
        <v>2</v>
      </c>
      <c r="D142" s="123">
        <v>0</v>
      </c>
      <c r="E142" s="123">
        <v>1.1139433523068367</v>
      </c>
      <c r="F142" s="84" t="s">
        <v>1014</v>
      </c>
      <c r="G142" s="84" t="b">
        <v>0</v>
      </c>
      <c r="H142" s="84" t="b">
        <v>0</v>
      </c>
      <c r="I142" s="84" t="b">
        <v>0</v>
      </c>
      <c r="J142" s="84" t="b">
        <v>0</v>
      </c>
      <c r="K142" s="84" t="b">
        <v>0</v>
      </c>
      <c r="L142" s="84" t="b">
        <v>0</v>
      </c>
    </row>
    <row r="143" spans="1:12" ht="15">
      <c r="A143" s="84" t="s">
        <v>1140</v>
      </c>
      <c r="B143" s="84" t="s">
        <v>1141</v>
      </c>
      <c r="C143" s="84">
        <v>2</v>
      </c>
      <c r="D143" s="123">
        <v>0</v>
      </c>
      <c r="E143" s="123">
        <v>1.1139433523068367</v>
      </c>
      <c r="F143" s="84" t="s">
        <v>1014</v>
      </c>
      <c r="G143" s="84" t="b">
        <v>0</v>
      </c>
      <c r="H143" s="84" t="b">
        <v>0</v>
      </c>
      <c r="I143" s="84" t="b">
        <v>0</v>
      </c>
      <c r="J143" s="84" t="b">
        <v>0</v>
      </c>
      <c r="K143" s="84" t="b">
        <v>0</v>
      </c>
      <c r="L143" s="84" t="b">
        <v>0</v>
      </c>
    </row>
    <row r="144" spans="1:12" ht="15">
      <c r="A144" s="84" t="s">
        <v>1141</v>
      </c>
      <c r="B144" s="84" t="s">
        <v>1142</v>
      </c>
      <c r="C144" s="84">
        <v>2</v>
      </c>
      <c r="D144" s="123">
        <v>0</v>
      </c>
      <c r="E144" s="123">
        <v>1.1139433523068367</v>
      </c>
      <c r="F144" s="84" t="s">
        <v>1014</v>
      </c>
      <c r="G144" s="84" t="b">
        <v>0</v>
      </c>
      <c r="H144" s="84" t="b">
        <v>0</v>
      </c>
      <c r="I144" s="84" t="b">
        <v>0</v>
      </c>
      <c r="J144" s="84" t="b">
        <v>0</v>
      </c>
      <c r="K144" s="84" t="b">
        <v>0</v>
      </c>
      <c r="L144" s="84" t="b">
        <v>0</v>
      </c>
    </row>
    <row r="145" spans="1:12" ht="15">
      <c r="A145" s="84" t="s">
        <v>1142</v>
      </c>
      <c r="B145" s="84" t="s">
        <v>1143</v>
      </c>
      <c r="C145" s="84">
        <v>2</v>
      </c>
      <c r="D145" s="123">
        <v>0</v>
      </c>
      <c r="E145" s="123">
        <v>1.1139433523068367</v>
      </c>
      <c r="F145" s="84" t="s">
        <v>1014</v>
      </c>
      <c r="G145" s="84" t="b">
        <v>0</v>
      </c>
      <c r="H145" s="84" t="b">
        <v>0</v>
      </c>
      <c r="I145" s="84" t="b">
        <v>0</v>
      </c>
      <c r="J145" s="84" t="b">
        <v>0</v>
      </c>
      <c r="K145" s="84" t="b">
        <v>0</v>
      </c>
      <c r="L145" s="84" t="b">
        <v>0</v>
      </c>
    </row>
    <row r="146" spans="1:12" ht="15">
      <c r="A146" s="84" t="s">
        <v>1143</v>
      </c>
      <c r="B146" s="84" t="s">
        <v>1144</v>
      </c>
      <c r="C146" s="84">
        <v>2</v>
      </c>
      <c r="D146" s="123">
        <v>0</v>
      </c>
      <c r="E146" s="123">
        <v>1.1139433523068367</v>
      </c>
      <c r="F146" s="84" t="s">
        <v>1014</v>
      </c>
      <c r="G146" s="84" t="b">
        <v>0</v>
      </c>
      <c r="H146" s="84" t="b">
        <v>0</v>
      </c>
      <c r="I146" s="84" t="b">
        <v>0</v>
      </c>
      <c r="J146" s="84" t="b">
        <v>0</v>
      </c>
      <c r="K146" s="84" t="b">
        <v>0</v>
      </c>
      <c r="L146" s="84" t="b">
        <v>0</v>
      </c>
    </row>
    <row r="147" spans="1:12" ht="15">
      <c r="A147" s="84" t="s">
        <v>1144</v>
      </c>
      <c r="B147" s="84" t="s">
        <v>261</v>
      </c>
      <c r="C147" s="84">
        <v>2</v>
      </c>
      <c r="D147" s="123">
        <v>0</v>
      </c>
      <c r="E147" s="123">
        <v>1.1139433523068367</v>
      </c>
      <c r="F147" s="84" t="s">
        <v>1014</v>
      </c>
      <c r="G147" s="84" t="b">
        <v>0</v>
      </c>
      <c r="H147" s="84" t="b">
        <v>0</v>
      </c>
      <c r="I147" s="84" t="b">
        <v>0</v>
      </c>
      <c r="J147" s="84" t="b">
        <v>0</v>
      </c>
      <c r="K147" s="84" t="b">
        <v>0</v>
      </c>
      <c r="L147" s="84" t="b">
        <v>0</v>
      </c>
    </row>
    <row r="148" spans="1:12" ht="15">
      <c r="A148" s="84" t="s">
        <v>261</v>
      </c>
      <c r="B148" s="84" t="s">
        <v>1416</v>
      </c>
      <c r="C148" s="84">
        <v>2</v>
      </c>
      <c r="D148" s="123">
        <v>0</v>
      </c>
      <c r="E148" s="123">
        <v>1.1139433523068367</v>
      </c>
      <c r="F148" s="84" t="s">
        <v>1014</v>
      </c>
      <c r="G148" s="84" t="b">
        <v>0</v>
      </c>
      <c r="H148" s="84" t="b">
        <v>0</v>
      </c>
      <c r="I148" s="84" t="b">
        <v>0</v>
      </c>
      <c r="J148" s="84" t="b">
        <v>1</v>
      </c>
      <c r="K148" s="84" t="b">
        <v>0</v>
      </c>
      <c r="L148" s="84" t="b">
        <v>0</v>
      </c>
    </row>
    <row r="149" spans="1:12" ht="15">
      <c r="A149" s="84" t="s">
        <v>259</v>
      </c>
      <c r="B149" s="84" t="s">
        <v>240</v>
      </c>
      <c r="C149" s="84">
        <v>3</v>
      </c>
      <c r="D149" s="123">
        <v>0.020823122768049988</v>
      </c>
      <c r="E149" s="123">
        <v>0.5440680443502757</v>
      </c>
      <c r="F149" s="84" t="s">
        <v>1015</v>
      </c>
      <c r="G149" s="84" t="b">
        <v>0</v>
      </c>
      <c r="H149" s="84" t="b">
        <v>0</v>
      </c>
      <c r="I149" s="84" t="b">
        <v>0</v>
      </c>
      <c r="J149" s="84" t="b">
        <v>0</v>
      </c>
      <c r="K149" s="84" t="b">
        <v>0</v>
      </c>
      <c r="L14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1454</v>
      </c>
      <c r="B1" s="13" t="s">
        <v>34</v>
      </c>
    </row>
    <row r="2" spans="1:2" ht="15">
      <c r="A2" s="115" t="s">
        <v>240</v>
      </c>
      <c r="B2" s="78">
        <v>2545</v>
      </c>
    </row>
    <row r="3" spans="1:2" ht="15">
      <c r="A3" s="115" t="s">
        <v>250</v>
      </c>
      <c r="B3" s="78">
        <v>300</v>
      </c>
    </row>
    <row r="4" spans="1:2" ht="15">
      <c r="A4" s="115" t="s">
        <v>236</v>
      </c>
      <c r="B4" s="78">
        <v>250</v>
      </c>
    </row>
    <row r="5" spans="1:2" ht="15">
      <c r="A5" s="115" t="s">
        <v>217</v>
      </c>
      <c r="B5" s="78">
        <v>250</v>
      </c>
    </row>
    <row r="6" spans="1:2" ht="15">
      <c r="A6" s="115" t="s">
        <v>251</v>
      </c>
      <c r="B6" s="78">
        <v>102</v>
      </c>
    </row>
    <row r="7" spans="1:2" ht="15">
      <c r="A7" s="115" t="s">
        <v>222</v>
      </c>
      <c r="B7" s="78">
        <v>102</v>
      </c>
    </row>
    <row r="8" spans="1:2" ht="15">
      <c r="A8" s="115" t="s">
        <v>212</v>
      </c>
      <c r="B8" s="78">
        <v>64.666667</v>
      </c>
    </row>
    <row r="9" spans="1:2" ht="15">
      <c r="A9" s="115" t="s">
        <v>213</v>
      </c>
      <c r="B9" s="78">
        <v>64.666667</v>
      </c>
    </row>
    <row r="10" spans="1:2" ht="15">
      <c r="A10" s="115" t="s">
        <v>214</v>
      </c>
      <c r="B10" s="78">
        <v>64.666667</v>
      </c>
    </row>
    <row r="11" spans="1:2" ht="15">
      <c r="A11" s="115" t="s">
        <v>219</v>
      </c>
      <c r="B11" s="78">
        <v>50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1467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568</v>
      </c>
      <c r="AF2" s="13" t="s">
        <v>569</v>
      </c>
      <c r="AG2" s="13" t="s">
        <v>570</v>
      </c>
      <c r="AH2" s="13" t="s">
        <v>571</v>
      </c>
      <c r="AI2" s="13" t="s">
        <v>572</v>
      </c>
      <c r="AJ2" s="13" t="s">
        <v>573</v>
      </c>
      <c r="AK2" s="13" t="s">
        <v>574</v>
      </c>
      <c r="AL2" s="13" t="s">
        <v>575</v>
      </c>
      <c r="AM2" s="13" t="s">
        <v>576</v>
      </c>
      <c r="AN2" s="13" t="s">
        <v>577</v>
      </c>
      <c r="AO2" s="13" t="s">
        <v>578</v>
      </c>
      <c r="AP2" s="13" t="s">
        <v>579</v>
      </c>
      <c r="AQ2" s="13" t="s">
        <v>580</v>
      </c>
      <c r="AR2" s="13" t="s">
        <v>581</v>
      </c>
      <c r="AS2" s="13" t="s">
        <v>582</v>
      </c>
      <c r="AT2" s="13" t="s">
        <v>192</v>
      </c>
      <c r="AU2" s="13" t="s">
        <v>583</v>
      </c>
      <c r="AV2" s="13" t="s">
        <v>584</v>
      </c>
      <c r="AW2" s="13" t="s">
        <v>585</v>
      </c>
      <c r="AX2" s="13" t="s">
        <v>586</v>
      </c>
      <c r="AY2" s="13" t="s">
        <v>587</v>
      </c>
      <c r="AZ2" s="13" t="s">
        <v>588</v>
      </c>
      <c r="BA2" s="13" t="s">
        <v>1031</v>
      </c>
      <c r="BB2" s="120" t="s">
        <v>1266</v>
      </c>
      <c r="BC2" s="120" t="s">
        <v>1267</v>
      </c>
      <c r="BD2" s="120" t="s">
        <v>1268</v>
      </c>
      <c r="BE2" s="120" t="s">
        <v>1269</v>
      </c>
      <c r="BF2" s="120" t="s">
        <v>1270</v>
      </c>
      <c r="BG2" s="120" t="s">
        <v>1271</v>
      </c>
      <c r="BH2" s="120" t="s">
        <v>1272</v>
      </c>
      <c r="BI2" s="120" t="s">
        <v>1310</v>
      </c>
      <c r="BJ2" s="120" t="s">
        <v>1317</v>
      </c>
      <c r="BK2" s="120" t="s">
        <v>1354</v>
      </c>
      <c r="BL2" s="120" t="s">
        <v>1442</v>
      </c>
      <c r="BM2" s="120" t="s">
        <v>1443</v>
      </c>
      <c r="BN2" s="120" t="s">
        <v>1444</v>
      </c>
      <c r="BO2" s="120" t="s">
        <v>1445</v>
      </c>
      <c r="BP2" s="120" t="s">
        <v>1446</v>
      </c>
      <c r="BQ2" s="120" t="s">
        <v>1447</v>
      </c>
      <c r="BR2" s="120" t="s">
        <v>1448</v>
      </c>
      <c r="BS2" s="120" t="s">
        <v>1449</v>
      </c>
      <c r="BT2" s="120" t="s">
        <v>1451</v>
      </c>
      <c r="BU2" s="3"/>
      <c r="BV2" s="3"/>
    </row>
    <row r="3" spans="1:74" ht="41.45" customHeight="1">
      <c r="A3" s="64" t="s">
        <v>212</v>
      </c>
      <c r="C3" s="65"/>
      <c r="D3" s="65" t="s">
        <v>64</v>
      </c>
      <c r="E3" s="66">
        <v>165.3034613607542</v>
      </c>
      <c r="F3" s="68">
        <v>99.99446007871938</v>
      </c>
      <c r="G3" s="101" t="s">
        <v>358</v>
      </c>
      <c r="H3" s="65"/>
      <c r="I3" s="69" t="s">
        <v>212</v>
      </c>
      <c r="J3" s="70"/>
      <c r="K3" s="70"/>
      <c r="L3" s="69" t="s">
        <v>913</v>
      </c>
      <c r="M3" s="73">
        <v>2.846271098787895</v>
      </c>
      <c r="N3" s="74">
        <v>5013.35595703125</v>
      </c>
      <c r="O3" s="74">
        <v>9023.3037109375</v>
      </c>
      <c r="P3" s="75"/>
      <c r="Q3" s="76"/>
      <c r="R3" s="76"/>
      <c r="S3" s="48"/>
      <c r="T3" s="48">
        <v>2</v>
      </c>
      <c r="U3" s="48">
        <v>4</v>
      </c>
      <c r="V3" s="49">
        <v>64.666667</v>
      </c>
      <c r="W3" s="49">
        <v>0.008929</v>
      </c>
      <c r="X3" s="49">
        <v>0.031339</v>
      </c>
      <c r="Y3" s="49">
        <v>1.345779</v>
      </c>
      <c r="Z3" s="49">
        <v>0.4</v>
      </c>
      <c r="AA3" s="49">
        <v>0.2</v>
      </c>
      <c r="AB3" s="71">
        <v>3</v>
      </c>
      <c r="AC3" s="71"/>
      <c r="AD3" s="72"/>
      <c r="AE3" s="78" t="s">
        <v>589</v>
      </c>
      <c r="AF3" s="78">
        <v>326</v>
      </c>
      <c r="AG3" s="78">
        <v>408</v>
      </c>
      <c r="AH3" s="78">
        <v>14466</v>
      </c>
      <c r="AI3" s="78">
        <v>57676</v>
      </c>
      <c r="AJ3" s="78"/>
      <c r="AK3" s="78" t="s">
        <v>646</v>
      </c>
      <c r="AL3" s="78" t="s">
        <v>545</v>
      </c>
      <c r="AM3" s="78"/>
      <c r="AN3" s="78"/>
      <c r="AO3" s="80">
        <v>41810.25953703704</v>
      </c>
      <c r="AP3" s="83" t="s">
        <v>768</v>
      </c>
      <c r="AQ3" s="78" t="b">
        <v>1</v>
      </c>
      <c r="AR3" s="78" t="b">
        <v>0</v>
      </c>
      <c r="AS3" s="78" t="b">
        <v>1</v>
      </c>
      <c r="AT3" s="78"/>
      <c r="AU3" s="78">
        <v>4</v>
      </c>
      <c r="AV3" s="83" t="s">
        <v>818</v>
      </c>
      <c r="AW3" s="78" t="b">
        <v>0</v>
      </c>
      <c r="AX3" s="78" t="s">
        <v>855</v>
      </c>
      <c r="AY3" s="83" t="s">
        <v>856</v>
      </c>
      <c r="AZ3" s="78" t="s">
        <v>66</v>
      </c>
      <c r="BA3" s="78" t="str">
        <f>REPLACE(INDEX(GroupVertices[Group],MATCH(Vertices[[#This Row],[Vertex]],GroupVertices[Vertex],0)),1,1,"")</f>
        <v>4</v>
      </c>
      <c r="BB3" s="48"/>
      <c r="BC3" s="48"/>
      <c r="BD3" s="48"/>
      <c r="BE3" s="48"/>
      <c r="BF3" s="48"/>
      <c r="BG3" s="48"/>
      <c r="BH3" s="121" t="s">
        <v>1273</v>
      </c>
      <c r="BI3" s="121" t="s">
        <v>1273</v>
      </c>
      <c r="BJ3" s="121" t="s">
        <v>1318</v>
      </c>
      <c r="BK3" s="121" t="s">
        <v>1318</v>
      </c>
      <c r="BL3" s="121">
        <v>0</v>
      </c>
      <c r="BM3" s="124">
        <v>0</v>
      </c>
      <c r="BN3" s="121">
        <v>0</v>
      </c>
      <c r="BO3" s="124">
        <v>0</v>
      </c>
      <c r="BP3" s="121">
        <v>0</v>
      </c>
      <c r="BQ3" s="124">
        <v>0</v>
      </c>
      <c r="BR3" s="121">
        <v>11</v>
      </c>
      <c r="BS3" s="124">
        <v>100</v>
      </c>
      <c r="BT3" s="121">
        <v>11</v>
      </c>
      <c r="BU3" s="3"/>
      <c r="BV3" s="3"/>
    </row>
    <row r="4" spans="1:77" ht="41.45" customHeight="1">
      <c r="A4" s="64" t="s">
        <v>252</v>
      </c>
      <c r="C4" s="65"/>
      <c r="D4" s="65" t="s">
        <v>64</v>
      </c>
      <c r="E4" s="66">
        <v>478.8933869429726</v>
      </c>
      <c r="F4" s="68">
        <v>99.46856819974663</v>
      </c>
      <c r="G4" s="101" t="s">
        <v>829</v>
      </c>
      <c r="H4" s="65"/>
      <c r="I4" s="69" t="s">
        <v>252</v>
      </c>
      <c r="J4" s="70"/>
      <c r="K4" s="70"/>
      <c r="L4" s="69" t="s">
        <v>914</v>
      </c>
      <c r="M4" s="73">
        <v>178.1085046311071</v>
      </c>
      <c r="N4" s="74">
        <v>6704.982421875</v>
      </c>
      <c r="O4" s="74">
        <v>9482.7578125</v>
      </c>
      <c r="P4" s="75"/>
      <c r="Q4" s="76"/>
      <c r="R4" s="76"/>
      <c r="S4" s="86"/>
      <c r="T4" s="48">
        <v>3</v>
      </c>
      <c r="U4" s="48">
        <v>0</v>
      </c>
      <c r="V4" s="49">
        <v>0</v>
      </c>
      <c r="W4" s="49">
        <v>0.006211</v>
      </c>
      <c r="X4" s="49">
        <v>0.014036</v>
      </c>
      <c r="Y4" s="49">
        <v>0.836346</v>
      </c>
      <c r="Z4" s="49">
        <v>0.8333333333333334</v>
      </c>
      <c r="AA4" s="49">
        <v>0</v>
      </c>
      <c r="AB4" s="71">
        <v>4</v>
      </c>
      <c r="AC4" s="71"/>
      <c r="AD4" s="72"/>
      <c r="AE4" s="78" t="s">
        <v>590</v>
      </c>
      <c r="AF4" s="78">
        <v>31</v>
      </c>
      <c r="AG4" s="78">
        <v>38474</v>
      </c>
      <c r="AH4" s="78">
        <v>22278</v>
      </c>
      <c r="AI4" s="78">
        <v>27</v>
      </c>
      <c r="AJ4" s="78"/>
      <c r="AK4" s="78"/>
      <c r="AL4" s="78" t="s">
        <v>697</v>
      </c>
      <c r="AM4" s="83" t="s">
        <v>734</v>
      </c>
      <c r="AN4" s="78"/>
      <c r="AO4" s="80">
        <v>40244.91931712963</v>
      </c>
      <c r="AP4" s="83" t="s">
        <v>769</v>
      </c>
      <c r="AQ4" s="78" t="b">
        <v>0</v>
      </c>
      <c r="AR4" s="78" t="b">
        <v>0</v>
      </c>
      <c r="AS4" s="78" t="b">
        <v>1</v>
      </c>
      <c r="AT4" s="78"/>
      <c r="AU4" s="78">
        <v>380</v>
      </c>
      <c r="AV4" s="83" t="s">
        <v>818</v>
      </c>
      <c r="AW4" s="78" t="b">
        <v>0</v>
      </c>
      <c r="AX4" s="78" t="s">
        <v>855</v>
      </c>
      <c r="AY4" s="83" t="s">
        <v>857</v>
      </c>
      <c r="AZ4" s="78" t="s">
        <v>65</v>
      </c>
      <c r="BA4" s="78" t="str">
        <f>REPLACE(INDEX(GroupVertices[Group],MATCH(Vertices[[#This Row],[Vertex]],GroupVertices[Vertex],0)),1,1,"")</f>
        <v>4</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165.5753172832103</v>
      </c>
      <c r="F5" s="68">
        <v>99.9940041749731</v>
      </c>
      <c r="G5" s="101" t="s">
        <v>830</v>
      </c>
      <c r="H5" s="65"/>
      <c r="I5" s="69" t="s">
        <v>213</v>
      </c>
      <c r="J5" s="70"/>
      <c r="K5" s="70"/>
      <c r="L5" s="69" t="s">
        <v>915</v>
      </c>
      <c r="M5" s="73">
        <v>2.9982086206332825</v>
      </c>
      <c r="N5" s="74">
        <v>5693.19970703125</v>
      </c>
      <c r="O5" s="74">
        <v>6974.5341796875</v>
      </c>
      <c r="P5" s="75"/>
      <c r="Q5" s="76"/>
      <c r="R5" s="76"/>
      <c r="S5" s="86"/>
      <c r="T5" s="48">
        <v>1</v>
      </c>
      <c r="U5" s="48">
        <v>5</v>
      </c>
      <c r="V5" s="49">
        <v>64.666667</v>
      </c>
      <c r="W5" s="49">
        <v>0.008929</v>
      </c>
      <c r="X5" s="49">
        <v>0.031339</v>
      </c>
      <c r="Y5" s="49">
        <v>1.345779</v>
      </c>
      <c r="Z5" s="49">
        <v>0.4</v>
      </c>
      <c r="AA5" s="49">
        <v>0.2</v>
      </c>
      <c r="AB5" s="71">
        <v>5</v>
      </c>
      <c r="AC5" s="71"/>
      <c r="AD5" s="72"/>
      <c r="AE5" s="78" t="s">
        <v>591</v>
      </c>
      <c r="AF5" s="78">
        <v>542</v>
      </c>
      <c r="AG5" s="78">
        <v>441</v>
      </c>
      <c r="AH5" s="78">
        <v>29814</v>
      </c>
      <c r="AI5" s="78">
        <v>90172</v>
      </c>
      <c r="AJ5" s="78"/>
      <c r="AK5" s="78" t="s">
        <v>647</v>
      </c>
      <c r="AL5" s="78" t="s">
        <v>698</v>
      </c>
      <c r="AM5" s="78"/>
      <c r="AN5" s="78"/>
      <c r="AO5" s="80">
        <v>40839.03034722222</v>
      </c>
      <c r="AP5" s="83" t="s">
        <v>770</v>
      </c>
      <c r="AQ5" s="78" t="b">
        <v>0</v>
      </c>
      <c r="AR5" s="78" t="b">
        <v>0</v>
      </c>
      <c r="AS5" s="78" t="b">
        <v>1</v>
      </c>
      <c r="AT5" s="78"/>
      <c r="AU5" s="78">
        <v>7</v>
      </c>
      <c r="AV5" s="83" t="s">
        <v>819</v>
      </c>
      <c r="AW5" s="78" t="b">
        <v>0</v>
      </c>
      <c r="AX5" s="78" t="s">
        <v>855</v>
      </c>
      <c r="AY5" s="83" t="s">
        <v>858</v>
      </c>
      <c r="AZ5" s="78" t="s">
        <v>66</v>
      </c>
      <c r="BA5" s="78" t="str">
        <f>REPLACE(INDEX(GroupVertices[Group],MATCH(Vertices[[#This Row],[Vertex]],GroupVertices[Vertex],0)),1,1,"")</f>
        <v>4</v>
      </c>
      <c r="BB5" s="48"/>
      <c r="BC5" s="48"/>
      <c r="BD5" s="48"/>
      <c r="BE5" s="48"/>
      <c r="BF5" s="48"/>
      <c r="BG5" s="48"/>
      <c r="BH5" s="121" t="s">
        <v>1274</v>
      </c>
      <c r="BI5" s="121" t="s">
        <v>1274</v>
      </c>
      <c r="BJ5" s="121" t="s">
        <v>1319</v>
      </c>
      <c r="BK5" s="121" t="s">
        <v>1319</v>
      </c>
      <c r="BL5" s="121">
        <v>0</v>
      </c>
      <c r="BM5" s="124">
        <v>0</v>
      </c>
      <c r="BN5" s="121">
        <v>0</v>
      </c>
      <c r="BO5" s="124">
        <v>0</v>
      </c>
      <c r="BP5" s="121">
        <v>0</v>
      </c>
      <c r="BQ5" s="124">
        <v>0</v>
      </c>
      <c r="BR5" s="121">
        <v>16</v>
      </c>
      <c r="BS5" s="124">
        <v>100</v>
      </c>
      <c r="BT5" s="121">
        <v>16</v>
      </c>
      <c r="BU5" s="2"/>
      <c r="BV5" s="3"/>
      <c r="BW5" s="3"/>
      <c r="BX5" s="3"/>
      <c r="BY5" s="3"/>
    </row>
    <row r="6" spans="1:77" ht="41.45" customHeight="1">
      <c r="A6" s="64" t="s">
        <v>214</v>
      </c>
      <c r="C6" s="65"/>
      <c r="D6" s="65" t="s">
        <v>64</v>
      </c>
      <c r="E6" s="66">
        <v>162.0576664077937</v>
      </c>
      <c r="F6" s="68">
        <v>99.99990329314473</v>
      </c>
      <c r="G6" s="101" t="s">
        <v>359</v>
      </c>
      <c r="H6" s="65"/>
      <c r="I6" s="69" t="s">
        <v>214</v>
      </c>
      <c r="J6" s="70"/>
      <c r="K6" s="70"/>
      <c r="L6" s="69" t="s">
        <v>916</v>
      </c>
      <c r="M6" s="73">
        <v>1.032229171300537</v>
      </c>
      <c r="N6" s="74">
        <v>6615.87255859375</v>
      </c>
      <c r="O6" s="74">
        <v>7623.16845703125</v>
      </c>
      <c r="P6" s="75"/>
      <c r="Q6" s="76"/>
      <c r="R6" s="76"/>
      <c r="S6" s="86"/>
      <c r="T6" s="48">
        <v>2</v>
      </c>
      <c r="U6" s="48">
        <v>5</v>
      </c>
      <c r="V6" s="49">
        <v>64.666667</v>
      </c>
      <c r="W6" s="49">
        <v>0.008929</v>
      </c>
      <c r="X6" s="49">
        <v>0.031339</v>
      </c>
      <c r="Y6" s="49">
        <v>1.345779</v>
      </c>
      <c r="Z6" s="49">
        <v>0.35</v>
      </c>
      <c r="AA6" s="49">
        <v>0.4</v>
      </c>
      <c r="AB6" s="71">
        <v>6</v>
      </c>
      <c r="AC6" s="71"/>
      <c r="AD6" s="72"/>
      <c r="AE6" s="78" t="s">
        <v>592</v>
      </c>
      <c r="AF6" s="78">
        <v>74</v>
      </c>
      <c r="AG6" s="78">
        <v>14</v>
      </c>
      <c r="AH6" s="78">
        <v>45</v>
      </c>
      <c r="AI6" s="78">
        <v>317</v>
      </c>
      <c r="AJ6" s="78"/>
      <c r="AK6" s="84" t="s">
        <v>648</v>
      </c>
      <c r="AL6" s="78"/>
      <c r="AM6" s="78"/>
      <c r="AN6" s="78"/>
      <c r="AO6" s="80">
        <v>43647.55743055556</v>
      </c>
      <c r="AP6" s="83" t="s">
        <v>771</v>
      </c>
      <c r="AQ6" s="78" t="b">
        <v>0</v>
      </c>
      <c r="AR6" s="78" t="b">
        <v>0</v>
      </c>
      <c r="AS6" s="78" t="b">
        <v>0</v>
      </c>
      <c r="AT6" s="78"/>
      <c r="AU6" s="78">
        <v>0</v>
      </c>
      <c r="AV6" s="83" t="s">
        <v>818</v>
      </c>
      <c r="AW6" s="78" t="b">
        <v>0</v>
      </c>
      <c r="AX6" s="78" t="s">
        <v>855</v>
      </c>
      <c r="AY6" s="83" t="s">
        <v>859</v>
      </c>
      <c r="AZ6" s="78" t="s">
        <v>66</v>
      </c>
      <c r="BA6" s="78" t="str">
        <f>REPLACE(INDEX(GroupVertices[Group],MATCH(Vertices[[#This Row],[Vertex]],GroupVertices[Vertex],0)),1,1,"")</f>
        <v>4</v>
      </c>
      <c r="BB6" s="48"/>
      <c r="BC6" s="48"/>
      <c r="BD6" s="48"/>
      <c r="BE6" s="48"/>
      <c r="BF6" s="48"/>
      <c r="BG6" s="48"/>
      <c r="BH6" s="121" t="s">
        <v>1275</v>
      </c>
      <c r="BI6" s="121" t="s">
        <v>1311</v>
      </c>
      <c r="BJ6" s="121" t="s">
        <v>1320</v>
      </c>
      <c r="BK6" s="121" t="s">
        <v>1355</v>
      </c>
      <c r="BL6" s="121">
        <v>0</v>
      </c>
      <c r="BM6" s="124">
        <v>0</v>
      </c>
      <c r="BN6" s="121">
        <v>0</v>
      </c>
      <c r="BO6" s="124">
        <v>0</v>
      </c>
      <c r="BP6" s="121">
        <v>0</v>
      </c>
      <c r="BQ6" s="124">
        <v>0</v>
      </c>
      <c r="BR6" s="121">
        <v>37</v>
      </c>
      <c r="BS6" s="124">
        <v>100</v>
      </c>
      <c r="BT6" s="121">
        <v>37</v>
      </c>
      <c r="BU6" s="2"/>
      <c r="BV6" s="3"/>
      <c r="BW6" s="3"/>
      <c r="BX6" s="3"/>
      <c r="BY6" s="3"/>
    </row>
    <row r="7" spans="1:77" ht="41.45" customHeight="1">
      <c r="A7" s="64" t="s">
        <v>253</v>
      </c>
      <c r="C7" s="65"/>
      <c r="D7" s="65" t="s">
        <v>64</v>
      </c>
      <c r="E7" s="66">
        <v>177.7594054441965</v>
      </c>
      <c r="F7" s="68">
        <v>99.97357139798048</v>
      </c>
      <c r="G7" s="101" t="s">
        <v>831</v>
      </c>
      <c r="H7" s="65"/>
      <c r="I7" s="69" t="s">
        <v>253</v>
      </c>
      <c r="J7" s="70"/>
      <c r="K7" s="70"/>
      <c r="L7" s="69" t="s">
        <v>917</v>
      </c>
      <c r="M7" s="73">
        <v>9.807772099703847</v>
      </c>
      <c r="N7" s="74">
        <v>4320.5556640625</v>
      </c>
      <c r="O7" s="74">
        <v>6787.556640625</v>
      </c>
      <c r="P7" s="75"/>
      <c r="Q7" s="76"/>
      <c r="R7" s="76"/>
      <c r="S7" s="86"/>
      <c r="T7" s="48">
        <v>3</v>
      </c>
      <c r="U7" s="48">
        <v>0</v>
      </c>
      <c r="V7" s="49">
        <v>0</v>
      </c>
      <c r="W7" s="49">
        <v>0.006211</v>
      </c>
      <c r="X7" s="49">
        <v>0.014036</v>
      </c>
      <c r="Y7" s="49">
        <v>0.836346</v>
      </c>
      <c r="Z7" s="49">
        <v>0.8333333333333334</v>
      </c>
      <c r="AA7" s="49">
        <v>0</v>
      </c>
      <c r="AB7" s="71">
        <v>7</v>
      </c>
      <c r="AC7" s="71"/>
      <c r="AD7" s="72"/>
      <c r="AE7" s="78" t="s">
        <v>593</v>
      </c>
      <c r="AF7" s="78">
        <v>914</v>
      </c>
      <c r="AG7" s="78">
        <v>1920</v>
      </c>
      <c r="AH7" s="78">
        <v>5978</v>
      </c>
      <c r="AI7" s="78">
        <v>7132</v>
      </c>
      <c r="AJ7" s="78"/>
      <c r="AK7" s="78"/>
      <c r="AL7" s="78"/>
      <c r="AM7" s="83" t="s">
        <v>735</v>
      </c>
      <c r="AN7" s="78"/>
      <c r="AO7" s="80">
        <v>41588.91804398148</v>
      </c>
      <c r="AP7" s="83" t="s">
        <v>772</v>
      </c>
      <c r="AQ7" s="78" t="b">
        <v>0</v>
      </c>
      <c r="AR7" s="78" t="b">
        <v>0</v>
      </c>
      <c r="AS7" s="78" t="b">
        <v>0</v>
      </c>
      <c r="AT7" s="78"/>
      <c r="AU7" s="78">
        <v>21</v>
      </c>
      <c r="AV7" s="83" t="s">
        <v>818</v>
      </c>
      <c r="AW7" s="78" t="b">
        <v>0</v>
      </c>
      <c r="AX7" s="78" t="s">
        <v>855</v>
      </c>
      <c r="AY7" s="83" t="s">
        <v>860</v>
      </c>
      <c r="AZ7" s="78" t="s">
        <v>65</v>
      </c>
      <c r="BA7" s="78" t="str">
        <f>REPLACE(INDEX(GroupVertices[Group],MATCH(Vertices[[#This Row],[Vertex]],GroupVertices[Vertex],0)),1,1,"")</f>
        <v>4</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240</v>
      </c>
      <c r="C8" s="65"/>
      <c r="D8" s="65" t="s">
        <v>64</v>
      </c>
      <c r="E8" s="66">
        <v>371.0160140774456</v>
      </c>
      <c r="F8" s="68">
        <v>99.6494790954317</v>
      </c>
      <c r="G8" s="101" t="s">
        <v>379</v>
      </c>
      <c r="H8" s="65"/>
      <c r="I8" s="69" t="s">
        <v>240</v>
      </c>
      <c r="J8" s="70"/>
      <c r="K8" s="70"/>
      <c r="L8" s="69" t="s">
        <v>918</v>
      </c>
      <c r="M8" s="73">
        <v>117.81693346246001</v>
      </c>
      <c r="N8" s="74">
        <v>2207.006103515625</v>
      </c>
      <c r="O8" s="74">
        <v>4888.4716796875</v>
      </c>
      <c r="P8" s="75"/>
      <c r="Q8" s="76"/>
      <c r="R8" s="76"/>
      <c r="S8" s="86"/>
      <c r="T8" s="48">
        <v>35</v>
      </c>
      <c r="U8" s="48">
        <v>8</v>
      </c>
      <c r="V8" s="49">
        <v>2545</v>
      </c>
      <c r="W8" s="49">
        <v>0.014925</v>
      </c>
      <c r="X8" s="49">
        <v>0.119167</v>
      </c>
      <c r="Y8" s="49">
        <v>11.504274</v>
      </c>
      <c r="Z8" s="49">
        <v>0.016516516516516516</v>
      </c>
      <c r="AA8" s="49">
        <v>0.16216216216216217</v>
      </c>
      <c r="AB8" s="71">
        <v>8</v>
      </c>
      <c r="AC8" s="71"/>
      <c r="AD8" s="72"/>
      <c r="AE8" s="78" t="s">
        <v>594</v>
      </c>
      <c r="AF8" s="78">
        <v>16759</v>
      </c>
      <c r="AG8" s="78">
        <v>25379</v>
      </c>
      <c r="AH8" s="78">
        <v>11868</v>
      </c>
      <c r="AI8" s="78">
        <v>4881</v>
      </c>
      <c r="AJ8" s="78"/>
      <c r="AK8" s="78" t="s">
        <v>649</v>
      </c>
      <c r="AL8" s="78" t="s">
        <v>699</v>
      </c>
      <c r="AM8" s="83" t="s">
        <v>736</v>
      </c>
      <c r="AN8" s="78"/>
      <c r="AO8" s="80">
        <v>40211.248703703706</v>
      </c>
      <c r="AP8" s="83" t="s">
        <v>773</v>
      </c>
      <c r="AQ8" s="78" t="b">
        <v>0</v>
      </c>
      <c r="AR8" s="78" t="b">
        <v>0</v>
      </c>
      <c r="AS8" s="78" t="b">
        <v>1</v>
      </c>
      <c r="AT8" s="78"/>
      <c r="AU8" s="78">
        <v>272</v>
      </c>
      <c r="AV8" s="83" t="s">
        <v>818</v>
      </c>
      <c r="AW8" s="78" t="b">
        <v>0</v>
      </c>
      <c r="AX8" s="78" t="s">
        <v>855</v>
      </c>
      <c r="AY8" s="83" t="s">
        <v>861</v>
      </c>
      <c r="AZ8" s="78" t="s">
        <v>66</v>
      </c>
      <c r="BA8" s="78" t="str">
        <f>REPLACE(INDEX(GroupVertices[Group],MATCH(Vertices[[#This Row],[Vertex]],GroupVertices[Vertex],0)),1,1,"")</f>
        <v>1</v>
      </c>
      <c r="BB8" s="48"/>
      <c r="BC8" s="48"/>
      <c r="BD8" s="48"/>
      <c r="BE8" s="48"/>
      <c r="BF8" s="48"/>
      <c r="BG8" s="48"/>
      <c r="BH8" s="121" t="s">
        <v>1276</v>
      </c>
      <c r="BI8" s="121" t="s">
        <v>1312</v>
      </c>
      <c r="BJ8" s="121" t="s">
        <v>1321</v>
      </c>
      <c r="BK8" s="121" t="s">
        <v>1321</v>
      </c>
      <c r="BL8" s="121">
        <v>8</v>
      </c>
      <c r="BM8" s="124">
        <v>6.666666666666667</v>
      </c>
      <c r="BN8" s="121">
        <v>2</v>
      </c>
      <c r="BO8" s="124">
        <v>1.6666666666666667</v>
      </c>
      <c r="BP8" s="121">
        <v>0</v>
      </c>
      <c r="BQ8" s="124">
        <v>0</v>
      </c>
      <c r="BR8" s="121">
        <v>110</v>
      </c>
      <c r="BS8" s="124">
        <v>91.66666666666667</v>
      </c>
      <c r="BT8" s="121">
        <v>120</v>
      </c>
      <c r="BU8" s="2"/>
      <c r="BV8" s="3"/>
      <c r="BW8" s="3"/>
      <c r="BX8" s="3"/>
      <c r="BY8" s="3"/>
    </row>
    <row r="9" spans="1:77" ht="41.45" customHeight="1">
      <c r="A9" s="64" t="s">
        <v>215</v>
      </c>
      <c r="C9" s="65"/>
      <c r="D9" s="65" t="s">
        <v>64</v>
      </c>
      <c r="E9" s="66">
        <v>164.28194213697984</v>
      </c>
      <c r="F9" s="68">
        <v>99.9961731715842</v>
      </c>
      <c r="G9" s="101" t="s">
        <v>360</v>
      </c>
      <c r="H9" s="65"/>
      <c r="I9" s="69" t="s">
        <v>215</v>
      </c>
      <c r="J9" s="70"/>
      <c r="K9" s="70"/>
      <c r="L9" s="69" t="s">
        <v>919</v>
      </c>
      <c r="M9" s="73">
        <v>2.275354350035528</v>
      </c>
      <c r="N9" s="74">
        <v>9238.841796875</v>
      </c>
      <c r="O9" s="74">
        <v>9079.484375</v>
      </c>
      <c r="P9" s="75"/>
      <c r="Q9" s="76"/>
      <c r="R9" s="76"/>
      <c r="S9" s="86"/>
      <c r="T9" s="48">
        <v>0</v>
      </c>
      <c r="U9" s="48">
        <v>2</v>
      </c>
      <c r="V9" s="49">
        <v>2</v>
      </c>
      <c r="W9" s="49">
        <v>0.5</v>
      </c>
      <c r="X9" s="49">
        <v>0</v>
      </c>
      <c r="Y9" s="49">
        <v>1.459445</v>
      </c>
      <c r="Z9" s="49">
        <v>0</v>
      </c>
      <c r="AA9" s="49">
        <v>0</v>
      </c>
      <c r="AB9" s="71">
        <v>9</v>
      </c>
      <c r="AC9" s="71"/>
      <c r="AD9" s="72"/>
      <c r="AE9" s="78" t="s">
        <v>595</v>
      </c>
      <c r="AF9" s="78">
        <v>1142</v>
      </c>
      <c r="AG9" s="78">
        <v>284</v>
      </c>
      <c r="AH9" s="78">
        <v>7582</v>
      </c>
      <c r="AI9" s="78">
        <v>982</v>
      </c>
      <c r="AJ9" s="78"/>
      <c r="AK9" s="78" t="s">
        <v>650</v>
      </c>
      <c r="AL9" s="78" t="s">
        <v>700</v>
      </c>
      <c r="AM9" s="83" t="s">
        <v>737</v>
      </c>
      <c r="AN9" s="78"/>
      <c r="AO9" s="80">
        <v>39317.024351851855</v>
      </c>
      <c r="AP9" s="83" t="s">
        <v>774</v>
      </c>
      <c r="AQ9" s="78" t="b">
        <v>0</v>
      </c>
      <c r="AR9" s="78" t="b">
        <v>0</v>
      </c>
      <c r="AS9" s="78" t="b">
        <v>1</v>
      </c>
      <c r="AT9" s="78"/>
      <c r="AU9" s="78">
        <v>14</v>
      </c>
      <c r="AV9" s="83" t="s">
        <v>820</v>
      </c>
      <c r="AW9" s="78" t="b">
        <v>0</v>
      </c>
      <c r="AX9" s="78" t="s">
        <v>855</v>
      </c>
      <c r="AY9" s="83" t="s">
        <v>862</v>
      </c>
      <c r="AZ9" s="78" t="s">
        <v>66</v>
      </c>
      <c r="BA9" s="78" t="str">
        <f>REPLACE(INDEX(GroupVertices[Group],MATCH(Vertices[[#This Row],[Vertex]],GroupVertices[Vertex],0)),1,1,"")</f>
        <v>8</v>
      </c>
      <c r="BB9" s="48" t="s">
        <v>324</v>
      </c>
      <c r="BC9" s="48" t="s">
        <v>324</v>
      </c>
      <c r="BD9" s="48" t="s">
        <v>331</v>
      </c>
      <c r="BE9" s="48" t="s">
        <v>331</v>
      </c>
      <c r="BF9" s="48" t="s">
        <v>335</v>
      </c>
      <c r="BG9" s="48" t="s">
        <v>335</v>
      </c>
      <c r="BH9" s="121" t="s">
        <v>1277</v>
      </c>
      <c r="BI9" s="121" t="s">
        <v>1277</v>
      </c>
      <c r="BJ9" s="121" t="s">
        <v>1322</v>
      </c>
      <c r="BK9" s="121" t="s">
        <v>1322</v>
      </c>
      <c r="BL9" s="121">
        <v>0</v>
      </c>
      <c r="BM9" s="124">
        <v>0</v>
      </c>
      <c r="BN9" s="121">
        <v>0</v>
      </c>
      <c r="BO9" s="124">
        <v>0</v>
      </c>
      <c r="BP9" s="121">
        <v>0</v>
      </c>
      <c r="BQ9" s="124">
        <v>0</v>
      </c>
      <c r="BR9" s="121">
        <v>8</v>
      </c>
      <c r="BS9" s="124">
        <v>100</v>
      </c>
      <c r="BT9" s="121">
        <v>8</v>
      </c>
      <c r="BU9" s="2"/>
      <c r="BV9" s="3"/>
      <c r="BW9" s="3"/>
      <c r="BX9" s="3"/>
      <c r="BY9" s="3"/>
    </row>
    <row r="10" spans="1:77" ht="41.45" customHeight="1">
      <c r="A10" s="64" t="s">
        <v>254</v>
      </c>
      <c r="C10" s="65"/>
      <c r="D10" s="65" t="s">
        <v>64</v>
      </c>
      <c r="E10" s="66">
        <v>501.9764261769708</v>
      </c>
      <c r="F10" s="68">
        <v>99.42985782710748</v>
      </c>
      <c r="G10" s="101" t="s">
        <v>832</v>
      </c>
      <c r="H10" s="65"/>
      <c r="I10" s="69" t="s">
        <v>254</v>
      </c>
      <c r="J10" s="70"/>
      <c r="K10" s="70"/>
      <c r="L10" s="69" t="s">
        <v>920</v>
      </c>
      <c r="M10" s="73">
        <v>191.0093814859791</v>
      </c>
      <c r="N10" s="74">
        <v>9238.841796875</v>
      </c>
      <c r="O10" s="74">
        <v>6813.04345703125</v>
      </c>
      <c r="P10" s="75"/>
      <c r="Q10" s="76"/>
      <c r="R10" s="76"/>
      <c r="S10" s="86"/>
      <c r="T10" s="48">
        <v>1</v>
      </c>
      <c r="U10" s="48">
        <v>0</v>
      </c>
      <c r="V10" s="49">
        <v>0</v>
      </c>
      <c r="W10" s="49">
        <v>0.333333</v>
      </c>
      <c r="X10" s="49">
        <v>0</v>
      </c>
      <c r="Y10" s="49">
        <v>0.770263</v>
      </c>
      <c r="Z10" s="49">
        <v>0</v>
      </c>
      <c r="AA10" s="49">
        <v>0</v>
      </c>
      <c r="AB10" s="71">
        <v>10</v>
      </c>
      <c r="AC10" s="71"/>
      <c r="AD10" s="72"/>
      <c r="AE10" s="78" t="s">
        <v>596</v>
      </c>
      <c r="AF10" s="78">
        <v>754</v>
      </c>
      <c r="AG10" s="78">
        <v>41276</v>
      </c>
      <c r="AH10" s="78">
        <v>19577</v>
      </c>
      <c r="AI10" s="78">
        <v>3081</v>
      </c>
      <c r="AJ10" s="78"/>
      <c r="AK10" s="78" t="s">
        <v>651</v>
      </c>
      <c r="AL10" s="78" t="s">
        <v>701</v>
      </c>
      <c r="AM10" s="83" t="s">
        <v>738</v>
      </c>
      <c r="AN10" s="78"/>
      <c r="AO10" s="80">
        <v>39624.680763888886</v>
      </c>
      <c r="AP10" s="83" t="s">
        <v>775</v>
      </c>
      <c r="AQ10" s="78" t="b">
        <v>0</v>
      </c>
      <c r="AR10" s="78" t="b">
        <v>0</v>
      </c>
      <c r="AS10" s="78" t="b">
        <v>1</v>
      </c>
      <c r="AT10" s="78"/>
      <c r="AU10" s="78">
        <v>349</v>
      </c>
      <c r="AV10" s="83" t="s">
        <v>818</v>
      </c>
      <c r="AW10" s="78" t="b">
        <v>1</v>
      </c>
      <c r="AX10" s="78" t="s">
        <v>855</v>
      </c>
      <c r="AY10" s="83" t="s">
        <v>863</v>
      </c>
      <c r="AZ10" s="78" t="s">
        <v>65</v>
      </c>
      <c r="BA10" s="78" t="str">
        <f>REPLACE(INDEX(GroupVertices[Group],MATCH(Vertices[[#This Row],[Vertex]],GroupVertices[Vertex],0)),1,1,"")</f>
        <v>8</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255</v>
      </c>
      <c r="C11" s="65"/>
      <c r="D11" s="65" t="s">
        <v>64</v>
      </c>
      <c r="E11" s="66">
        <v>214.7482870147361</v>
      </c>
      <c r="F11" s="68">
        <v>99.91154085795559</v>
      </c>
      <c r="G11" s="101" t="s">
        <v>833</v>
      </c>
      <c r="H11" s="65"/>
      <c r="I11" s="69" t="s">
        <v>255</v>
      </c>
      <c r="J11" s="70"/>
      <c r="K11" s="70"/>
      <c r="L11" s="69" t="s">
        <v>921</v>
      </c>
      <c r="M11" s="73">
        <v>30.48048340533389</v>
      </c>
      <c r="N11" s="74">
        <v>9238.841796875</v>
      </c>
      <c r="O11" s="74">
        <v>7946.26416015625</v>
      </c>
      <c r="P11" s="75"/>
      <c r="Q11" s="76"/>
      <c r="R11" s="76"/>
      <c r="S11" s="86"/>
      <c r="T11" s="48">
        <v>1</v>
      </c>
      <c r="U11" s="48">
        <v>0</v>
      </c>
      <c r="V11" s="49">
        <v>0</v>
      </c>
      <c r="W11" s="49">
        <v>0.333333</v>
      </c>
      <c r="X11" s="49">
        <v>0</v>
      </c>
      <c r="Y11" s="49">
        <v>0.770263</v>
      </c>
      <c r="Z11" s="49">
        <v>0</v>
      </c>
      <c r="AA11" s="49">
        <v>0</v>
      </c>
      <c r="AB11" s="71">
        <v>11</v>
      </c>
      <c r="AC11" s="71"/>
      <c r="AD11" s="72"/>
      <c r="AE11" s="78" t="s">
        <v>597</v>
      </c>
      <c r="AF11" s="78">
        <v>350</v>
      </c>
      <c r="AG11" s="78">
        <v>6410</v>
      </c>
      <c r="AH11" s="78">
        <v>4485</v>
      </c>
      <c r="AI11" s="78">
        <v>597</v>
      </c>
      <c r="AJ11" s="78"/>
      <c r="AK11" s="78" t="s">
        <v>652</v>
      </c>
      <c r="AL11" s="78" t="s">
        <v>702</v>
      </c>
      <c r="AM11" s="83" t="s">
        <v>739</v>
      </c>
      <c r="AN11" s="78"/>
      <c r="AO11" s="80">
        <v>40868.41483796296</v>
      </c>
      <c r="AP11" s="83" t="s">
        <v>776</v>
      </c>
      <c r="AQ11" s="78" t="b">
        <v>0</v>
      </c>
      <c r="AR11" s="78" t="b">
        <v>0</v>
      </c>
      <c r="AS11" s="78" t="b">
        <v>1</v>
      </c>
      <c r="AT11" s="78"/>
      <c r="AU11" s="78">
        <v>57</v>
      </c>
      <c r="AV11" s="83" t="s">
        <v>818</v>
      </c>
      <c r="AW11" s="78" t="b">
        <v>0</v>
      </c>
      <c r="AX11" s="78" t="s">
        <v>855</v>
      </c>
      <c r="AY11" s="83" t="s">
        <v>864</v>
      </c>
      <c r="AZ11" s="78" t="s">
        <v>65</v>
      </c>
      <c r="BA11" s="78" t="str">
        <f>REPLACE(INDEX(GroupVertices[Group],MATCH(Vertices[[#This Row],[Vertex]],GroupVertices[Vertex],0)),1,1,"")</f>
        <v>8</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216</v>
      </c>
      <c r="C12" s="65"/>
      <c r="D12" s="65" t="s">
        <v>64</v>
      </c>
      <c r="E12" s="66">
        <v>169.70258446958897</v>
      </c>
      <c r="F12" s="68">
        <v>99.98708272718858</v>
      </c>
      <c r="G12" s="101" t="s">
        <v>834</v>
      </c>
      <c r="H12" s="65"/>
      <c r="I12" s="69" t="s">
        <v>216</v>
      </c>
      <c r="J12" s="70"/>
      <c r="K12" s="70"/>
      <c r="L12" s="69" t="s">
        <v>922</v>
      </c>
      <c r="M12" s="73">
        <v>5.3048964522859885</v>
      </c>
      <c r="N12" s="74">
        <v>4035.40673828125</v>
      </c>
      <c r="O12" s="74">
        <v>3065.716064453125</v>
      </c>
      <c r="P12" s="75"/>
      <c r="Q12" s="76"/>
      <c r="R12" s="76"/>
      <c r="S12" s="86"/>
      <c r="T12" s="48">
        <v>0</v>
      </c>
      <c r="U12" s="48">
        <v>1</v>
      </c>
      <c r="V12" s="49">
        <v>0</v>
      </c>
      <c r="W12" s="49">
        <v>0.008475</v>
      </c>
      <c r="X12" s="49">
        <v>0.017791</v>
      </c>
      <c r="Y12" s="49">
        <v>0.414287</v>
      </c>
      <c r="Z12" s="49">
        <v>0</v>
      </c>
      <c r="AA12" s="49">
        <v>0</v>
      </c>
      <c r="AB12" s="71">
        <v>12</v>
      </c>
      <c r="AC12" s="71"/>
      <c r="AD12" s="72"/>
      <c r="AE12" s="78" t="s">
        <v>598</v>
      </c>
      <c r="AF12" s="78">
        <v>963</v>
      </c>
      <c r="AG12" s="78">
        <v>942</v>
      </c>
      <c r="AH12" s="78">
        <v>11537</v>
      </c>
      <c r="AI12" s="78">
        <v>10323</v>
      </c>
      <c r="AJ12" s="78"/>
      <c r="AK12" s="78" t="s">
        <v>653</v>
      </c>
      <c r="AL12" s="78" t="s">
        <v>703</v>
      </c>
      <c r="AM12" s="83" t="s">
        <v>740</v>
      </c>
      <c r="AN12" s="78"/>
      <c r="AO12" s="80">
        <v>40148.99381944445</v>
      </c>
      <c r="AP12" s="83" t="s">
        <v>777</v>
      </c>
      <c r="AQ12" s="78" t="b">
        <v>0</v>
      </c>
      <c r="AR12" s="78" t="b">
        <v>0</v>
      </c>
      <c r="AS12" s="78" t="b">
        <v>1</v>
      </c>
      <c r="AT12" s="78"/>
      <c r="AU12" s="78">
        <v>28</v>
      </c>
      <c r="AV12" s="83" t="s">
        <v>818</v>
      </c>
      <c r="AW12" s="78" t="b">
        <v>0</v>
      </c>
      <c r="AX12" s="78" t="s">
        <v>855</v>
      </c>
      <c r="AY12" s="83" t="s">
        <v>865</v>
      </c>
      <c r="AZ12" s="78" t="s">
        <v>66</v>
      </c>
      <c r="BA12" s="78" t="str">
        <f>REPLACE(INDEX(GroupVertices[Group],MATCH(Vertices[[#This Row],[Vertex]],GroupVertices[Vertex],0)),1,1,"")</f>
        <v>1</v>
      </c>
      <c r="BB12" s="48"/>
      <c r="BC12" s="48"/>
      <c r="BD12" s="48"/>
      <c r="BE12" s="48"/>
      <c r="BF12" s="48" t="s">
        <v>336</v>
      </c>
      <c r="BG12" s="48" t="s">
        <v>336</v>
      </c>
      <c r="BH12" s="121" t="s">
        <v>1278</v>
      </c>
      <c r="BI12" s="121" t="s">
        <v>1278</v>
      </c>
      <c r="BJ12" s="121" t="s">
        <v>1323</v>
      </c>
      <c r="BK12" s="121" t="s">
        <v>1323</v>
      </c>
      <c r="BL12" s="121">
        <v>2</v>
      </c>
      <c r="BM12" s="124">
        <v>4.3478260869565215</v>
      </c>
      <c r="BN12" s="121">
        <v>1</v>
      </c>
      <c r="BO12" s="124">
        <v>2.1739130434782608</v>
      </c>
      <c r="BP12" s="121">
        <v>0</v>
      </c>
      <c r="BQ12" s="124">
        <v>0</v>
      </c>
      <c r="BR12" s="121">
        <v>43</v>
      </c>
      <c r="BS12" s="124">
        <v>93.47826086956522</v>
      </c>
      <c r="BT12" s="121">
        <v>46</v>
      </c>
      <c r="BU12" s="2"/>
      <c r="BV12" s="3"/>
      <c r="BW12" s="3"/>
      <c r="BX12" s="3"/>
      <c r="BY12" s="3"/>
    </row>
    <row r="13" spans="1:77" ht="41.45" customHeight="1">
      <c r="A13" s="64" t="s">
        <v>217</v>
      </c>
      <c r="C13" s="65"/>
      <c r="D13" s="65" t="s">
        <v>64</v>
      </c>
      <c r="E13" s="66">
        <v>162.45309320409348</v>
      </c>
      <c r="F13" s="68">
        <v>99.99924016042286</v>
      </c>
      <c r="G13" s="101" t="s">
        <v>361</v>
      </c>
      <c r="H13" s="65"/>
      <c r="I13" s="69" t="s">
        <v>217</v>
      </c>
      <c r="J13" s="70"/>
      <c r="K13" s="70"/>
      <c r="L13" s="69" t="s">
        <v>923</v>
      </c>
      <c r="M13" s="73">
        <v>1.2532292030756464</v>
      </c>
      <c r="N13" s="74">
        <v>5297.38134765625</v>
      </c>
      <c r="O13" s="74">
        <v>5101.01318359375</v>
      </c>
      <c r="P13" s="75"/>
      <c r="Q13" s="76"/>
      <c r="R13" s="76"/>
      <c r="S13" s="86"/>
      <c r="T13" s="48">
        <v>0</v>
      </c>
      <c r="U13" s="48">
        <v>5</v>
      </c>
      <c r="V13" s="49">
        <v>250</v>
      </c>
      <c r="W13" s="49">
        <v>0.009009</v>
      </c>
      <c r="X13" s="49">
        <v>0.023159</v>
      </c>
      <c r="Y13" s="49">
        <v>1.805442</v>
      </c>
      <c r="Z13" s="49">
        <v>0.1</v>
      </c>
      <c r="AA13" s="49">
        <v>0</v>
      </c>
      <c r="AB13" s="71">
        <v>13</v>
      </c>
      <c r="AC13" s="71"/>
      <c r="AD13" s="72"/>
      <c r="AE13" s="78" t="s">
        <v>599</v>
      </c>
      <c r="AF13" s="78">
        <v>382</v>
      </c>
      <c r="AG13" s="78">
        <v>62</v>
      </c>
      <c r="AH13" s="78">
        <v>1288</v>
      </c>
      <c r="AI13" s="78">
        <v>981</v>
      </c>
      <c r="AJ13" s="78"/>
      <c r="AK13" s="78"/>
      <c r="AL13" s="78" t="s">
        <v>704</v>
      </c>
      <c r="AM13" s="78"/>
      <c r="AN13" s="78"/>
      <c r="AO13" s="80">
        <v>42726.66190972222</v>
      </c>
      <c r="AP13" s="83" t="s">
        <v>778</v>
      </c>
      <c r="AQ13" s="78" t="b">
        <v>1</v>
      </c>
      <c r="AR13" s="78" t="b">
        <v>0</v>
      </c>
      <c r="AS13" s="78" t="b">
        <v>1</v>
      </c>
      <c r="AT13" s="78"/>
      <c r="AU13" s="78">
        <v>0</v>
      </c>
      <c r="AV13" s="78"/>
      <c r="AW13" s="78" t="b">
        <v>0</v>
      </c>
      <c r="AX13" s="78" t="s">
        <v>855</v>
      </c>
      <c r="AY13" s="83" t="s">
        <v>866</v>
      </c>
      <c r="AZ13" s="78" t="s">
        <v>66</v>
      </c>
      <c r="BA13" s="78" t="str">
        <f>REPLACE(INDEX(GroupVertices[Group],MATCH(Vertices[[#This Row],[Vertex]],GroupVertices[Vertex],0)),1,1,"")</f>
        <v>3</v>
      </c>
      <c r="BB13" s="48"/>
      <c r="BC13" s="48"/>
      <c r="BD13" s="48"/>
      <c r="BE13" s="48"/>
      <c r="BF13" s="48" t="s">
        <v>337</v>
      </c>
      <c r="BG13" s="48" t="s">
        <v>337</v>
      </c>
      <c r="BH13" s="121" t="s">
        <v>1279</v>
      </c>
      <c r="BI13" s="121" t="s">
        <v>1313</v>
      </c>
      <c r="BJ13" s="121" t="s">
        <v>1324</v>
      </c>
      <c r="BK13" s="121" t="s">
        <v>1356</v>
      </c>
      <c r="BL13" s="121">
        <v>0</v>
      </c>
      <c r="BM13" s="124">
        <v>0</v>
      </c>
      <c r="BN13" s="121">
        <v>0</v>
      </c>
      <c r="BO13" s="124">
        <v>0</v>
      </c>
      <c r="BP13" s="121">
        <v>0</v>
      </c>
      <c r="BQ13" s="124">
        <v>0</v>
      </c>
      <c r="BR13" s="121">
        <v>12</v>
      </c>
      <c r="BS13" s="124">
        <v>100</v>
      </c>
      <c r="BT13" s="121">
        <v>12</v>
      </c>
      <c r="BU13" s="2"/>
      <c r="BV13" s="3"/>
      <c r="BW13" s="3"/>
      <c r="BX13" s="3"/>
      <c r="BY13" s="3"/>
    </row>
    <row r="14" spans="1:77" ht="41.45" customHeight="1">
      <c r="A14" s="64" t="s">
        <v>256</v>
      </c>
      <c r="C14" s="65"/>
      <c r="D14" s="65" t="s">
        <v>64</v>
      </c>
      <c r="E14" s="66">
        <v>260.6672237350452</v>
      </c>
      <c r="F14" s="68">
        <v>99.83453457062846</v>
      </c>
      <c r="G14" s="101" t="s">
        <v>835</v>
      </c>
      <c r="H14" s="65"/>
      <c r="I14" s="69" t="s">
        <v>256</v>
      </c>
      <c r="J14" s="70"/>
      <c r="K14" s="70"/>
      <c r="L14" s="69" t="s">
        <v>924</v>
      </c>
      <c r="M14" s="73">
        <v>56.14411209521849</v>
      </c>
      <c r="N14" s="74">
        <v>6704.982421875</v>
      </c>
      <c r="O14" s="74">
        <v>5610.6474609375</v>
      </c>
      <c r="P14" s="75"/>
      <c r="Q14" s="76"/>
      <c r="R14" s="76"/>
      <c r="S14" s="86"/>
      <c r="T14" s="48">
        <v>1</v>
      </c>
      <c r="U14" s="48">
        <v>0</v>
      </c>
      <c r="V14" s="49">
        <v>0</v>
      </c>
      <c r="W14" s="49">
        <v>0.006173</v>
      </c>
      <c r="X14" s="49">
        <v>0.003457</v>
      </c>
      <c r="Y14" s="49">
        <v>0.456925</v>
      </c>
      <c r="Z14" s="49">
        <v>0</v>
      </c>
      <c r="AA14" s="49">
        <v>0</v>
      </c>
      <c r="AB14" s="71">
        <v>14</v>
      </c>
      <c r="AC14" s="71"/>
      <c r="AD14" s="72"/>
      <c r="AE14" s="78" t="s">
        <v>600</v>
      </c>
      <c r="AF14" s="78">
        <v>305</v>
      </c>
      <c r="AG14" s="78">
        <v>11984</v>
      </c>
      <c r="AH14" s="78">
        <v>1363</v>
      </c>
      <c r="AI14" s="78">
        <v>630</v>
      </c>
      <c r="AJ14" s="78"/>
      <c r="AK14" s="78" t="s">
        <v>654</v>
      </c>
      <c r="AL14" s="78" t="s">
        <v>705</v>
      </c>
      <c r="AM14" s="83" t="s">
        <v>741</v>
      </c>
      <c r="AN14" s="78"/>
      <c r="AO14" s="80">
        <v>41571.61587962963</v>
      </c>
      <c r="AP14" s="83" t="s">
        <v>779</v>
      </c>
      <c r="AQ14" s="78" t="b">
        <v>0</v>
      </c>
      <c r="AR14" s="78" t="b">
        <v>0</v>
      </c>
      <c r="AS14" s="78" t="b">
        <v>1</v>
      </c>
      <c r="AT14" s="78"/>
      <c r="AU14" s="78">
        <v>8</v>
      </c>
      <c r="AV14" s="83" t="s">
        <v>818</v>
      </c>
      <c r="AW14" s="78" t="b">
        <v>0</v>
      </c>
      <c r="AX14" s="78" t="s">
        <v>855</v>
      </c>
      <c r="AY14" s="83" t="s">
        <v>867</v>
      </c>
      <c r="AZ14" s="78" t="s">
        <v>65</v>
      </c>
      <c r="BA14" s="78" t="str">
        <f>REPLACE(INDEX(GroupVertices[Group],MATCH(Vertices[[#This Row],[Vertex]],GroupVertices[Vertex],0)),1,1,"")</f>
        <v>3</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257</v>
      </c>
      <c r="C15" s="65"/>
      <c r="D15" s="65" t="s">
        <v>64</v>
      </c>
      <c r="E15" s="66">
        <v>265.4617736401797</v>
      </c>
      <c r="F15" s="68">
        <v>99.8264940863758</v>
      </c>
      <c r="G15" s="101" t="s">
        <v>836</v>
      </c>
      <c r="H15" s="65"/>
      <c r="I15" s="69" t="s">
        <v>257</v>
      </c>
      <c r="J15" s="70"/>
      <c r="K15" s="70"/>
      <c r="L15" s="69" t="s">
        <v>925</v>
      </c>
      <c r="M15" s="73">
        <v>58.823737480491694</v>
      </c>
      <c r="N15" s="74">
        <v>4474.4130859375</v>
      </c>
      <c r="O15" s="74">
        <v>6434.650390625</v>
      </c>
      <c r="P15" s="75"/>
      <c r="Q15" s="76"/>
      <c r="R15" s="76"/>
      <c r="S15" s="86"/>
      <c r="T15" s="48">
        <v>1</v>
      </c>
      <c r="U15" s="48">
        <v>0</v>
      </c>
      <c r="V15" s="49">
        <v>0</v>
      </c>
      <c r="W15" s="49">
        <v>0.006173</v>
      </c>
      <c r="X15" s="49">
        <v>0.003457</v>
      </c>
      <c r="Y15" s="49">
        <v>0.456925</v>
      </c>
      <c r="Z15" s="49">
        <v>0</v>
      </c>
      <c r="AA15" s="49">
        <v>0</v>
      </c>
      <c r="AB15" s="71">
        <v>15</v>
      </c>
      <c r="AC15" s="71"/>
      <c r="AD15" s="72"/>
      <c r="AE15" s="78" t="s">
        <v>601</v>
      </c>
      <c r="AF15" s="78">
        <v>938</v>
      </c>
      <c r="AG15" s="78">
        <v>12566</v>
      </c>
      <c r="AH15" s="78">
        <v>4750</v>
      </c>
      <c r="AI15" s="78">
        <v>751</v>
      </c>
      <c r="AJ15" s="78"/>
      <c r="AK15" s="78" t="s">
        <v>655</v>
      </c>
      <c r="AL15" s="78" t="s">
        <v>705</v>
      </c>
      <c r="AM15" s="83" t="s">
        <v>742</v>
      </c>
      <c r="AN15" s="78"/>
      <c r="AO15" s="80">
        <v>40105.472766203704</v>
      </c>
      <c r="AP15" s="83" t="s">
        <v>780</v>
      </c>
      <c r="AQ15" s="78" t="b">
        <v>0</v>
      </c>
      <c r="AR15" s="78" t="b">
        <v>0</v>
      </c>
      <c r="AS15" s="78" t="b">
        <v>1</v>
      </c>
      <c r="AT15" s="78"/>
      <c r="AU15" s="78">
        <v>28</v>
      </c>
      <c r="AV15" s="83" t="s">
        <v>818</v>
      </c>
      <c r="AW15" s="78" t="b">
        <v>0</v>
      </c>
      <c r="AX15" s="78" t="s">
        <v>855</v>
      </c>
      <c r="AY15" s="83" t="s">
        <v>868</v>
      </c>
      <c r="AZ15" s="78" t="s">
        <v>65</v>
      </c>
      <c r="BA15" s="78" t="str">
        <f>REPLACE(INDEX(GroupVertices[Group],MATCH(Vertices[[#This Row],[Vertex]],GroupVertices[Vertex],0)),1,1,"")</f>
        <v>3</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218</v>
      </c>
      <c r="C16" s="65"/>
      <c r="D16" s="65" t="s">
        <v>64</v>
      </c>
      <c r="E16" s="66">
        <v>222.82982216411233</v>
      </c>
      <c r="F16" s="68">
        <v>99.89798808295238</v>
      </c>
      <c r="G16" s="101" t="s">
        <v>362</v>
      </c>
      <c r="H16" s="65"/>
      <c r="I16" s="69" t="s">
        <v>218</v>
      </c>
      <c r="J16" s="70"/>
      <c r="K16" s="70"/>
      <c r="L16" s="69" t="s">
        <v>926</v>
      </c>
      <c r="M16" s="73">
        <v>34.99717155473769</v>
      </c>
      <c r="N16" s="74">
        <v>4320.5556640625</v>
      </c>
      <c r="O16" s="74">
        <v>3973.95361328125</v>
      </c>
      <c r="P16" s="75"/>
      <c r="Q16" s="76"/>
      <c r="R16" s="76"/>
      <c r="S16" s="86"/>
      <c r="T16" s="48">
        <v>1</v>
      </c>
      <c r="U16" s="48">
        <v>2</v>
      </c>
      <c r="V16" s="49">
        <v>48</v>
      </c>
      <c r="W16" s="49">
        <v>0.00885</v>
      </c>
      <c r="X16" s="49">
        <v>0.02226</v>
      </c>
      <c r="Y16" s="49">
        <v>1.040724</v>
      </c>
      <c r="Z16" s="49">
        <v>0.3333333333333333</v>
      </c>
      <c r="AA16" s="49">
        <v>0</v>
      </c>
      <c r="AB16" s="71">
        <v>16</v>
      </c>
      <c r="AC16" s="71"/>
      <c r="AD16" s="72"/>
      <c r="AE16" s="78" t="s">
        <v>602</v>
      </c>
      <c r="AF16" s="78">
        <v>7107</v>
      </c>
      <c r="AG16" s="78">
        <v>7391</v>
      </c>
      <c r="AH16" s="78">
        <v>31987</v>
      </c>
      <c r="AI16" s="78">
        <v>11040</v>
      </c>
      <c r="AJ16" s="78"/>
      <c r="AK16" s="78" t="s">
        <v>656</v>
      </c>
      <c r="AL16" s="78" t="s">
        <v>552</v>
      </c>
      <c r="AM16" s="83" t="s">
        <v>743</v>
      </c>
      <c r="AN16" s="78"/>
      <c r="AO16" s="80">
        <v>40199.040868055556</v>
      </c>
      <c r="AP16" s="83" t="s">
        <v>781</v>
      </c>
      <c r="AQ16" s="78" t="b">
        <v>0</v>
      </c>
      <c r="AR16" s="78" t="b">
        <v>0</v>
      </c>
      <c r="AS16" s="78" t="b">
        <v>1</v>
      </c>
      <c r="AT16" s="78"/>
      <c r="AU16" s="78">
        <v>265</v>
      </c>
      <c r="AV16" s="83" t="s">
        <v>821</v>
      </c>
      <c r="AW16" s="78" t="b">
        <v>0</v>
      </c>
      <c r="AX16" s="78" t="s">
        <v>855</v>
      </c>
      <c r="AY16" s="83" t="s">
        <v>869</v>
      </c>
      <c r="AZ16" s="78" t="s">
        <v>66</v>
      </c>
      <c r="BA16" s="78" t="str">
        <f>REPLACE(INDEX(GroupVertices[Group],MATCH(Vertices[[#This Row],[Vertex]],GroupVertices[Vertex],0)),1,1,"")</f>
        <v>3</v>
      </c>
      <c r="BB16" s="48" t="s">
        <v>325</v>
      </c>
      <c r="BC16" s="48" t="s">
        <v>325</v>
      </c>
      <c r="BD16" s="48" t="s">
        <v>332</v>
      </c>
      <c r="BE16" s="48" t="s">
        <v>332</v>
      </c>
      <c r="BF16" s="48" t="s">
        <v>338</v>
      </c>
      <c r="BG16" s="48" t="s">
        <v>338</v>
      </c>
      <c r="BH16" s="121" t="s">
        <v>1280</v>
      </c>
      <c r="BI16" s="121" t="s">
        <v>1280</v>
      </c>
      <c r="BJ16" s="121" t="s">
        <v>1325</v>
      </c>
      <c r="BK16" s="121" t="s">
        <v>1325</v>
      </c>
      <c r="BL16" s="121">
        <v>0</v>
      </c>
      <c r="BM16" s="124">
        <v>0</v>
      </c>
      <c r="BN16" s="121">
        <v>1</v>
      </c>
      <c r="BO16" s="124">
        <v>7.6923076923076925</v>
      </c>
      <c r="BP16" s="121">
        <v>0</v>
      </c>
      <c r="BQ16" s="124">
        <v>0</v>
      </c>
      <c r="BR16" s="121">
        <v>12</v>
      </c>
      <c r="BS16" s="124">
        <v>92.3076923076923</v>
      </c>
      <c r="BT16" s="121">
        <v>13</v>
      </c>
      <c r="BU16" s="2"/>
      <c r="BV16" s="3"/>
      <c r="BW16" s="3"/>
      <c r="BX16" s="3"/>
      <c r="BY16" s="3"/>
    </row>
    <row r="17" spans="1:77" ht="41.45" customHeight="1">
      <c r="A17" s="64" t="s">
        <v>258</v>
      </c>
      <c r="C17" s="65"/>
      <c r="D17" s="65" t="s">
        <v>64</v>
      </c>
      <c r="E17" s="66">
        <v>262.6525957748002</v>
      </c>
      <c r="F17" s="68">
        <v>99.83120509175409</v>
      </c>
      <c r="G17" s="101" t="s">
        <v>837</v>
      </c>
      <c r="H17" s="65"/>
      <c r="I17" s="69" t="s">
        <v>258</v>
      </c>
      <c r="J17" s="70"/>
      <c r="K17" s="70"/>
      <c r="L17" s="69" t="s">
        <v>927</v>
      </c>
      <c r="M17" s="73">
        <v>57.25371642142269</v>
      </c>
      <c r="N17" s="74">
        <v>5429.34814453125</v>
      </c>
      <c r="O17" s="74">
        <v>3564.349365234375</v>
      </c>
      <c r="P17" s="75"/>
      <c r="Q17" s="76"/>
      <c r="R17" s="76"/>
      <c r="S17" s="86"/>
      <c r="T17" s="48">
        <v>2</v>
      </c>
      <c r="U17" s="48">
        <v>0</v>
      </c>
      <c r="V17" s="49">
        <v>0</v>
      </c>
      <c r="W17" s="49">
        <v>0.006211</v>
      </c>
      <c r="X17" s="49">
        <v>0.006781</v>
      </c>
      <c r="Y17" s="49">
        <v>0.751796</v>
      </c>
      <c r="Z17" s="49">
        <v>0.5</v>
      </c>
      <c r="AA17" s="49">
        <v>0</v>
      </c>
      <c r="AB17" s="71">
        <v>17</v>
      </c>
      <c r="AC17" s="71"/>
      <c r="AD17" s="72"/>
      <c r="AE17" s="78" t="s">
        <v>603</v>
      </c>
      <c r="AF17" s="78">
        <v>3221</v>
      </c>
      <c r="AG17" s="78">
        <v>12225</v>
      </c>
      <c r="AH17" s="78">
        <v>5651</v>
      </c>
      <c r="AI17" s="78">
        <v>3038</v>
      </c>
      <c r="AJ17" s="78"/>
      <c r="AK17" s="78" t="s">
        <v>657</v>
      </c>
      <c r="AL17" s="78" t="s">
        <v>706</v>
      </c>
      <c r="AM17" s="83" t="s">
        <v>744</v>
      </c>
      <c r="AN17" s="78"/>
      <c r="AO17" s="80">
        <v>40079.30386574074</v>
      </c>
      <c r="AP17" s="83" t="s">
        <v>782</v>
      </c>
      <c r="AQ17" s="78" t="b">
        <v>0</v>
      </c>
      <c r="AR17" s="78" t="b">
        <v>0</v>
      </c>
      <c r="AS17" s="78" t="b">
        <v>1</v>
      </c>
      <c r="AT17" s="78"/>
      <c r="AU17" s="78">
        <v>393</v>
      </c>
      <c r="AV17" s="83" t="s">
        <v>818</v>
      </c>
      <c r="AW17" s="78" t="b">
        <v>0</v>
      </c>
      <c r="AX17" s="78" t="s">
        <v>855</v>
      </c>
      <c r="AY17" s="83" t="s">
        <v>870</v>
      </c>
      <c r="AZ17" s="78" t="s">
        <v>65</v>
      </c>
      <c r="BA17" s="78" t="str">
        <f>REPLACE(INDEX(GroupVertices[Group],MATCH(Vertices[[#This Row],[Vertex]],GroupVertices[Vertex],0)),1,1,"")</f>
        <v>3</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219</v>
      </c>
      <c r="C18" s="65"/>
      <c r="D18" s="65" t="s">
        <v>64</v>
      </c>
      <c r="E18" s="66">
        <v>173.14609282069935</v>
      </c>
      <c r="F18" s="68">
        <v>99.9813079464023</v>
      </c>
      <c r="G18" s="101" t="s">
        <v>838</v>
      </c>
      <c r="H18" s="65"/>
      <c r="I18" s="69" t="s">
        <v>219</v>
      </c>
      <c r="J18" s="70"/>
      <c r="K18" s="70"/>
      <c r="L18" s="69" t="s">
        <v>928</v>
      </c>
      <c r="M18" s="73">
        <v>7.229438395660901</v>
      </c>
      <c r="N18" s="74">
        <v>6899.89453125</v>
      </c>
      <c r="O18" s="74">
        <v>3034.990478515625</v>
      </c>
      <c r="P18" s="75"/>
      <c r="Q18" s="76"/>
      <c r="R18" s="76"/>
      <c r="S18" s="86"/>
      <c r="T18" s="48">
        <v>1</v>
      </c>
      <c r="U18" s="48">
        <v>3</v>
      </c>
      <c r="V18" s="49">
        <v>50</v>
      </c>
      <c r="W18" s="49">
        <v>0.008696</v>
      </c>
      <c r="X18" s="49">
        <v>0.022069</v>
      </c>
      <c r="Y18" s="49">
        <v>1.004628</v>
      </c>
      <c r="Z18" s="49">
        <v>0.3333333333333333</v>
      </c>
      <c r="AA18" s="49">
        <v>0.3333333333333333</v>
      </c>
      <c r="AB18" s="71">
        <v>18</v>
      </c>
      <c r="AC18" s="71"/>
      <c r="AD18" s="72"/>
      <c r="AE18" s="78" t="s">
        <v>604</v>
      </c>
      <c r="AF18" s="78">
        <v>873</v>
      </c>
      <c r="AG18" s="78">
        <v>1360</v>
      </c>
      <c r="AH18" s="78">
        <v>5098</v>
      </c>
      <c r="AI18" s="78">
        <v>10009</v>
      </c>
      <c r="AJ18" s="78"/>
      <c r="AK18" s="78" t="s">
        <v>658</v>
      </c>
      <c r="AL18" s="78" t="s">
        <v>707</v>
      </c>
      <c r="AM18" s="78"/>
      <c r="AN18" s="78"/>
      <c r="AO18" s="80">
        <v>40340.38618055556</v>
      </c>
      <c r="AP18" s="83" t="s">
        <v>783</v>
      </c>
      <c r="AQ18" s="78" t="b">
        <v>0</v>
      </c>
      <c r="AR18" s="78" t="b">
        <v>0</v>
      </c>
      <c r="AS18" s="78" t="b">
        <v>0</v>
      </c>
      <c r="AT18" s="78"/>
      <c r="AU18" s="78">
        <v>20</v>
      </c>
      <c r="AV18" s="83" t="s">
        <v>818</v>
      </c>
      <c r="AW18" s="78" t="b">
        <v>0</v>
      </c>
      <c r="AX18" s="78" t="s">
        <v>855</v>
      </c>
      <c r="AY18" s="83" t="s">
        <v>871</v>
      </c>
      <c r="AZ18" s="78" t="s">
        <v>66</v>
      </c>
      <c r="BA18" s="78" t="str">
        <f>REPLACE(INDEX(GroupVertices[Group],MATCH(Vertices[[#This Row],[Vertex]],GroupVertices[Vertex],0)),1,1,"")</f>
        <v>7</v>
      </c>
      <c r="BB18" s="48"/>
      <c r="BC18" s="48"/>
      <c r="BD18" s="48"/>
      <c r="BE18" s="48"/>
      <c r="BF18" s="48"/>
      <c r="BG18" s="48"/>
      <c r="BH18" s="121" t="s">
        <v>1281</v>
      </c>
      <c r="BI18" s="121" t="s">
        <v>1281</v>
      </c>
      <c r="BJ18" s="121" t="s">
        <v>1326</v>
      </c>
      <c r="BK18" s="121" t="s">
        <v>1326</v>
      </c>
      <c r="BL18" s="121">
        <v>0</v>
      </c>
      <c r="BM18" s="124">
        <v>0</v>
      </c>
      <c r="BN18" s="121">
        <v>0</v>
      </c>
      <c r="BO18" s="124">
        <v>0</v>
      </c>
      <c r="BP18" s="121">
        <v>0</v>
      </c>
      <c r="BQ18" s="124">
        <v>0</v>
      </c>
      <c r="BR18" s="121">
        <v>3</v>
      </c>
      <c r="BS18" s="124">
        <v>100</v>
      </c>
      <c r="BT18" s="121">
        <v>3</v>
      </c>
      <c r="BU18" s="2"/>
      <c r="BV18" s="3"/>
      <c r="BW18" s="3"/>
      <c r="BX18" s="3"/>
      <c r="BY18" s="3"/>
    </row>
    <row r="19" spans="1:77" ht="41.45" customHeight="1">
      <c r="A19" s="64" t="s">
        <v>259</v>
      </c>
      <c r="C19" s="65"/>
      <c r="D19" s="65" t="s">
        <v>64</v>
      </c>
      <c r="E19" s="66">
        <v>162.45309320409348</v>
      </c>
      <c r="F19" s="68">
        <v>99.99924016042286</v>
      </c>
      <c r="G19" s="101" t="s">
        <v>839</v>
      </c>
      <c r="H19" s="65"/>
      <c r="I19" s="69" t="s">
        <v>259</v>
      </c>
      <c r="J19" s="70"/>
      <c r="K19" s="70"/>
      <c r="L19" s="69" t="s">
        <v>929</v>
      </c>
      <c r="M19" s="73">
        <v>1.2532292030756464</v>
      </c>
      <c r="N19" s="74">
        <v>8257.783203125</v>
      </c>
      <c r="O19" s="74">
        <v>5893.5283203125</v>
      </c>
      <c r="P19" s="75"/>
      <c r="Q19" s="76"/>
      <c r="R19" s="76"/>
      <c r="S19" s="86"/>
      <c r="T19" s="48">
        <v>2</v>
      </c>
      <c r="U19" s="48">
        <v>0</v>
      </c>
      <c r="V19" s="49">
        <v>0</v>
      </c>
      <c r="W19" s="49">
        <v>0.006061</v>
      </c>
      <c r="X19" s="49">
        <v>0.00659</v>
      </c>
      <c r="Y19" s="49">
        <v>0.719288</v>
      </c>
      <c r="Z19" s="49">
        <v>1</v>
      </c>
      <c r="AA19" s="49">
        <v>0</v>
      </c>
      <c r="AB19" s="71">
        <v>19</v>
      </c>
      <c r="AC19" s="71"/>
      <c r="AD19" s="72"/>
      <c r="AE19" s="78" t="s">
        <v>605</v>
      </c>
      <c r="AF19" s="78">
        <v>134</v>
      </c>
      <c r="AG19" s="78">
        <v>62</v>
      </c>
      <c r="AH19" s="78">
        <v>3545</v>
      </c>
      <c r="AI19" s="78">
        <v>18501</v>
      </c>
      <c r="AJ19" s="78"/>
      <c r="AK19" s="78" t="s">
        <v>659</v>
      </c>
      <c r="AL19" s="78" t="s">
        <v>708</v>
      </c>
      <c r="AM19" s="78"/>
      <c r="AN19" s="78"/>
      <c r="AO19" s="80">
        <v>42744.9540162037</v>
      </c>
      <c r="AP19" s="83" t="s">
        <v>784</v>
      </c>
      <c r="AQ19" s="78" t="b">
        <v>1</v>
      </c>
      <c r="AR19" s="78" t="b">
        <v>0</v>
      </c>
      <c r="AS19" s="78" t="b">
        <v>0</v>
      </c>
      <c r="AT19" s="78"/>
      <c r="AU19" s="78">
        <v>0</v>
      </c>
      <c r="AV19" s="78"/>
      <c r="AW19" s="78" t="b">
        <v>0</v>
      </c>
      <c r="AX19" s="78" t="s">
        <v>855</v>
      </c>
      <c r="AY19" s="83" t="s">
        <v>872</v>
      </c>
      <c r="AZ19" s="78" t="s">
        <v>65</v>
      </c>
      <c r="BA19" s="78" t="str">
        <f>REPLACE(INDEX(GroupVertices[Group],MATCH(Vertices[[#This Row],[Vertex]],GroupVertices[Vertex],0)),1,1,"")</f>
        <v>7</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220</v>
      </c>
      <c r="C20" s="65"/>
      <c r="D20" s="65" t="s">
        <v>64</v>
      </c>
      <c r="E20" s="66">
        <v>174.0934695201675</v>
      </c>
      <c r="F20" s="68">
        <v>99.97971919092282</v>
      </c>
      <c r="G20" s="101" t="s">
        <v>363</v>
      </c>
      <c r="H20" s="65"/>
      <c r="I20" s="69" t="s">
        <v>220</v>
      </c>
      <c r="J20" s="70"/>
      <c r="K20" s="70"/>
      <c r="L20" s="69" t="s">
        <v>930</v>
      </c>
      <c r="M20" s="73">
        <v>7.758917638455435</v>
      </c>
      <c r="N20" s="74">
        <v>7578.83935546875</v>
      </c>
      <c r="O20" s="74">
        <v>4464.25927734375</v>
      </c>
      <c r="P20" s="75"/>
      <c r="Q20" s="76"/>
      <c r="R20" s="76"/>
      <c r="S20" s="86"/>
      <c r="T20" s="48">
        <v>1</v>
      </c>
      <c r="U20" s="48">
        <v>3</v>
      </c>
      <c r="V20" s="49">
        <v>50</v>
      </c>
      <c r="W20" s="49">
        <v>0.008696</v>
      </c>
      <c r="X20" s="49">
        <v>0.022069</v>
      </c>
      <c r="Y20" s="49">
        <v>1.004628</v>
      </c>
      <c r="Z20" s="49">
        <v>0.3333333333333333</v>
      </c>
      <c r="AA20" s="49">
        <v>0.3333333333333333</v>
      </c>
      <c r="AB20" s="71">
        <v>20</v>
      </c>
      <c r="AC20" s="71"/>
      <c r="AD20" s="72"/>
      <c r="AE20" s="78" t="s">
        <v>606</v>
      </c>
      <c r="AF20" s="78">
        <v>1025</v>
      </c>
      <c r="AG20" s="78">
        <v>1475</v>
      </c>
      <c r="AH20" s="78">
        <v>60321</v>
      </c>
      <c r="AI20" s="78">
        <v>36378</v>
      </c>
      <c r="AJ20" s="78"/>
      <c r="AK20" s="78" t="s">
        <v>660</v>
      </c>
      <c r="AL20" s="78" t="s">
        <v>709</v>
      </c>
      <c r="AM20" s="83" t="s">
        <v>745</v>
      </c>
      <c r="AN20" s="78"/>
      <c r="AO20" s="80">
        <v>39933.86549768518</v>
      </c>
      <c r="AP20" s="83" t="s">
        <v>785</v>
      </c>
      <c r="AQ20" s="78" t="b">
        <v>0</v>
      </c>
      <c r="AR20" s="78" t="b">
        <v>0</v>
      </c>
      <c r="AS20" s="78" t="b">
        <v>1</v>
      </c>
      <c r="AT20" s="78"/>
      <c r="AU20" s="78">
        <v>108</v>
      </c>
      <c r="AV20" s="83" t="s">
        <v>818</v>
      </c>
      <c r="AW20" s="78" t="b">
        <v>0</v>
      </c>
      <c r="AX20" s="78" t="s">
        <v>855</v>
      </c>
      <c r="AY20" s="83" t="s">
        <v>873</v>
      </c>
      <c r="AZ20" s="78" t="s">
        <v>66</v>
      </c>
      <c r="BA20" s="78" t="str">
        <f>REPLACE(INDEX(GroupVertices[Group],MATCH(Vertices[[#This Row],[Vertex]],GroupVertices[Vertex],0)),1,1,"")</f>
        <v>7</v>
      </c>
      <c r="BB20" s="48"/>
      <c r="BC20" s="48"/>
      <c r="BD20" s="48"/>
      <c r="BE20" s="48"/>
      <c r="BF20" s="48"/>
      <c r="BG20" s="48"/>
      <c r="BH20" s="121" t="s">
        <v>1282</v>
      </c>
      <c r="BI20" s="121" t="s">
        <v>1314</v>
      </c>
      <c r="BJ20" s="121" t="s">
        <v>1327</v>
      </c>
      <c r="BK20" s="121" t="s">
        <v>1357</v>
      </c>
      <c r="BL20" s="121">
        <v>1</v>
      </c>
      <c r="BM20" s="124">
        <v>5.882352941176471</v>
      </c>
      <c r="BN20" s="121">
        <v>0</v>
      </c>
      <c r="BO20" s="124">
        <v>0</v>
      </c>
      <c r="BP20" s="121">
        <v>0</v>
      </c>
      <c r="BQ20" s="124">
        <v>0</v>
      </c>
      <c r="BR20" s="121">
        <v>16</v>
      </c>
      <c r="BS20" s="124">
        <v>94.11764705882354</v>
      </c>
      <c r="BT20" s="121">
        <v>17</v>
      </c>
      <c r="BU20" s="2"/>
      <c r="BV20" s="3"/>
      <c r="BW20" s="3"/>
      <c r="BX20" s="3"/>
      <c r="BY20" s="3"/>
    </row>
    <row r="21" spans="1:77" ht="41.45" customHeight="1">
      <c r="A21" s="64" t="s">
        <v>221</v>
      </c>
      <c r="C21" s="65"/>
      <c r="D21" s="65" t="s">
        <v>64</v>
      </c>
      <c r="E21" s="66">
        <v>214.31166992715512</v>
      </c>
      <c r="F21" s="68">
        <v>99.91227306700266</v>
      </c>
      <c r="G21" s="101" t="s">
        <v>364</v>
      </c>
      <c r="H21" s="65"/>
      <c r="I21" s="69" t="s">
        <v>221</v>
      </c>
      <c r="J21" s="70"/>
      <c r="K21" s="70"/>
      <c r="L21" s="69" t="s">
        <v>931</v>
      </c>
      <c r="M21" s="73">
        <v>30.23646253691554</v>
      </c>
      <c r="N21" s="74">
        <v>2462.388671875</v>
      </c>
      <c r="O21" s="74">
        <v>9594.9814453125</v>
      </c>
      <c r="P21" s="75"/>
      <c r="Q21" s="76"/>
      <c r="R21" s="76"/>
      <c r="S21" s="86"/>
      <c r="T21" s="48">
        <v>0</v>
      </c>
      <c r="U21" s="48">
        <v>1</v>
      </c>
      <c r="V21" s="49">
        <v>0</v>
      </c>
      <c r="W21" s="49">
        <v>0.008475</v>
      </c>
      <c r="X21" s="49">
        <v>0.017791</v>
      </c>
      <c r="Y21" s="49">
        <v>0.414287</v>
      </c>
      <c r="Z21" s="49">
        <v>0</v>
      </c>
      <c r="AA21" s="49">
        <v>0</v>
      </c>
      <c r="AB21" s="71">
        <v>21</v>
      </c>
      <c r="AC21" s="71"/>
      <c r="AD21" s="72"/>
      <c r="AE21" s="78" t="s">
        <v>607</v>
      </c>
      <c r="AF21" s="78">
        <v>1196</v>
      </c>
      <c r="AG21" s="78">
        <v>6357</v>
      </c>
      <c r="AH21" s="78">
        <v>31693</v>
      </c>
      <c r="AI21" s="78">
        <v>31194</v>
      </c>
      <c r="AJ21" s="78"/>
      <c r="AK21" s="78" t="s">
        <v>661</v>
      </c>
      <c r="AL21" s="78" t="s">
        <v>710</v>
      </c>
      <c r="AM21" s="78"/>
      <c r="AN21" s="78"/>
      <c r="AO21" s="80">
        <v>40103.645462962966</v>
      </c>
      <c r="AP21" s="83" t="s">
        <v>786</v>
      </c>
      <c r="AQ21" s="78" t="b">
        <v>0</v>
      </c>
      <c r="AR21" s="78" t="b">
        <v>0</v>
      </c>
      <c r="AS21" s="78" t="b">
        <v>1</v>
      </c>
      <c r="AT21" s="78"/>
      <c r="AU21" s="78">
        <v>27</v>
      </c>
      <c r="AV21" s="83" t="s">
        <v>819</v>
      </c>
      <c r="AW21" s="78" t="b">
        <v>0</v>
      </c>
      <c r="AX21" s="78" t="s">
        <v>855</v>
      </c>
      <c r="AY21" s="83" t="s">
        <v>874</v>
      </c>
      <c r="AZ21" s="78" t="s">
        <v>66</v>
      </c>
      <c r="BA21" s="78" t="str">
        <f>REPLACE(INDEX(GroupVertices[Group],MATCH(Vertices[[#This Row],[Vertex]],GroupVertices[Vertex],0)),1,1,"")</f>
        <v>1</v>
      </c>
      <c r="BB21" s="48" t="s">
        <v>326</v>
      </c>
      <c r="BC21" s="48" t="s">
        <v>326</v>
      </c>
      <c r="BD21" s="48" t="s">
        <v>333</v>
      </c>
      <c r="BE21" s="48" t="s">
        <v>333</v>
      </c>
      <c r="BF21" s="48"/>
      <c r="BG21" s="48"/>
      <c r="BH21" s="121" t="s">
        <v>509</v>
      </c>
      <c r="BI21" s="121" t="s">
        <v>509</v>
      </c>
      <c r="BJ21" s="121" t="s">
        <v>509</v>
      </c>
      <c r="BK21" s="121" t="s">
        <v>509</v>
      </c>
      <c r="BL21" s="121">
        <v>0</v>
      </c>
      <c r="BM21" s="124">
        <v>0</v>
      </c>
      <c r="BN21" s="121">
        <v>0</v>
      </c>
      <c r="BO21" s="124">
        <v>0</v>
      </c>
      <c r="BP21" s="121">
        <v>0</v>
      </c>
      <c r="BQ21" s="124">
        <v>0</v>
      </c>
      <c r="BR21" s="121">
        <v>1</v>
      </c>
      <c r="BS21" s="124">
        <v>100</v>
      </c>
      <c r="BT21" s="121">
        <v>1</v>
      </c>
      <c r="BU21" s="2"/>
      <c r="BV21" s="3"/>
      <c r="BW21" s="3"/>
      <c r="BX21" s="3"/>
      <c r="BY21" s="3"/>
    </row>
    <row r="22" spans="1:77" ht="41.45" customHeight="1">
      <c r="A22" s="64" t="s">
        <v>222</v>
      </c>
      <c r="C22" s="65"/>
      <c r="D22" s="65" t="s">
        <v>64</v>
      </c>
      <c r="E22" s="66">
        <v>163.03799534028687</v>
      </c>
      <c r="F22" s="68">
        <v>99.9982592766051</v>
      </c>
      <c r="G22" s="101" t="s">
        <v>365</v>
      </c>
      <c r="H22" s="65"/>
      <c r="I22" s="69" t="s">
        <v>222</v>
      </c>
      <c r="J22" s="70"/>
      <c r="K22" s="70"/>
      <c r="L22" s="69" t="s">
        <v>932</v>
      </c>
      <c r="M22" s="73">
        <v>1.5801250834096625</v>
      </c>
      <c r="N22" s="74">
        <v>7422.90966796875</v>
      </c>
      <c r="O22" s="74">
        <v>2099.7900390625</v>
      </c>
      <c r="P22" s="75"/>
      <c r="Q22" s="76"/>
      <c r="R22" s="76"/>
      <c r="S22" s="86"/>
      <c r="T22" s="48">
        <v>0</v>
      </c>
      <c r="U22" s="48">
        <v>2</v>
      </c>
      <c r="V22" s="49">
        <v>102</v>
      </c>
      <c r="W22" s="49">
        <v>0.008621</v>
      </c>
      <c r="X22" s="49">
        <v>0.018196</v>
      </c>
      <c r="Y22" s="49">
        <v>0.848197</v>
      </c>
      <c r="Z22" s="49">
        <v>0</v>
      </c>
      <c r="AA22" s="49">
        <v>0</v>
      </c>
      <c r="AB22" s="71">
        <v>22</v>
      </c>
      <c r="AC22" s="71"/>
      <c r="AD22" s="72"/>
      <c r="AE22" s="78" t="s">
        <v>608</v>
      </c>
      <c r="AF22" s="78">
        <v>165</v>
      </c>
      <c r="AG22" s="78">
        <v>133</v>
      </c>
      <c r="AH22" s="78">
        <v>1944</v>
      </c>
      <c r="AI22" s="78">
        <v>1788</v>
      </c>
      <c r="AJ22" s="78"/>
      <c r="AK22" s="78" t="s">
        <v>662</v>
      </c>
      <c r="AL22" s="78" t="s">
        <v>708</v>
      </c>
      <c r="AM22" s="78"/>
      <c r="AN22" s="78"/>
      <c r="AO22" s="80">
        <v>39852.10403935185</v>
      </c>
      <c r="AP22" s="83" t="s">
        <v>787</v>
      </c>
      <c r="AQ22" s="78" t="b">
        <v>1</v>
      </c>
      <c r="AR22" s="78" t="b">
        <v>0</v>
      </c>
      <c r="AS22" s="78" t="b">
        <v>1</v>
      </c>
      <c r="AT22" s="78"/>
      <c r="AU22" s="78">
        <v>3</v>
      </c>
      <c r="AV22" s="83" t="s">
        <v>818</v>
      </c>
      <c r="AW22" s="78" t="b">
        <v>0</v>
      </c>
      <c r="AX22" s="78" t="s">
        <v>855</v>
      </c>
      <c r="AY22" s="83" t="s">
        <v>875</v>
      </c>
      <c r="AZ22" s="78" t="s">
        <v>66</v>
      </c>
      <c r="BA22" s="78" t="str">
        <f>REPLACE(INDEX(GroupVertices[Group],MATCH(Vertices[[#This Row],[Vertex]],GroupVertices[Vertex],0)),1,1,"")</f>
        <v>10</v>
      </c>
      <c r="BB22" s="48"/>
      <c r="BC22" s="48"/>
      <c r="BD22" s="48"/>
      <c r="BE22" s="48"/>
      <c r="BF22" s="48"/>
      <c r="BG22" s="48"/>
      <c r="BH22" s="121" t="s">
        <v>1283</v>
      </c>
      <c r="BI22" s="121" t="s">
        <v>1283</v>
      </c>
      <c r="BJ22" s="121" t="s">
        <v>1328</v>
      </c>
      <c r="BK22" s="121" t="s">
        <v>1328</v>
      </c>
      <c r="BL22" s="121">
        <v>0</v>
      </c>
      <c r="BM22" s="124">
        <v>0</v>
      </c>
      <c r="BN22" s="121">
        <v>0</v>
      </c>
      <c r="BO22" s="124">
        <v>0</v>
      </c>
      <c r="BP22" s="121">
        <v>0</v>
      </c>
      <c r="BQ22" s="124">
        <v>0</v>
      </c>
      <c r="BR22" s="121">
        <v>6</v>
      </c>
      <c r="BS22" s="124">
        <v>100</v>
      </c>
      <c r="BT22" s="121">
        <v>6</v>
      </c>
      <c r="BU22" s="2"/>
      <c r="BV22" s="3"/>
      <c r="BW22" s="3"/>
      <c r="BX22" s="3"/>
      <c r="BY22" s="3"/>
    </row>
    <row r="23" spans="1:77" ht="41.45" customHeight="1">
      <c r="A23" s="64" t="s">
        <v>260</v>
      </c>
      <c r="C23" s="65"/>
      <c r="D23" s="65" t="s">
        <v>64</v>
      </c>
      <c r="E23" s="66">
        <v>1000</v>
      </c>
      <c r="F23" s="68">
        <v>70</v>
      </c>
      <c r="G23" s="101" t="s">
        <v>840</v>
      </c>
      <c r="H23" s="65"/>
      <c r="I23" s="69" t="s">
        <v>260</v>
      </c>
      <c r="J23" s="70"/>
      <c r="K23" s="70"/>
      <c r="L23" s="69" t="s">
        <v>933</v>
      </c>
      <c r="M23" s="73">
        <v>9999</v>
      </c>
      <c r="N23" s="74">
        <v>7422.90966796875</v>
      </c>
      <c r="O23" s="74">
        <v>935.2005615234375</v>
      </c>
      <c r="P23" s="75"/>
      <c r="Q23" s="76"/>
      <c r="R23" s="76"/>
      <c r="S23" s="86"/>
      <c r="T23" s="48">
        <v>1</v>
      </c>
      <c r="U23" s="48">
        <v>0</v>
      </c>
      <c r="V23" s="49">
        <v>0</v>
      </c>
      <c r="W23" s="49">
        <v>0.005988</v>
      </c>
      <c r="X23" s="49">
        <v>0.002717</v>
      </c>
      <c r="Y23" s="49">
        <v>0.510483</v>
      </c>
      <c r="Z23" s="49">
        <v>0</v>
      </c>
      <c r="AA23" s="49">
        <v>0</v>
      </c>
      <c r="AB23" s="71">
        <v>23</v>
      </c>
      <c r="AC23" s="71"/>
      <c r="AD23" s="72"/>
      <c r="AE23" s="78" t="s">
        <v>609</v>
      </c>
      <c r="AF23" s="78">
        <v>0</v>
      </c>
      <c r="AG23" s="78">
        <v>2171518</v>
      </c>
      <c r="AH23" s="78">
        <v>48860</v>
      </c>
      <c r="AI23" s="78">
        <v>1000</v>
      </c>
      <c r="AJ23" s="78"/>
      <c r="AK23" s="78" t="s">
        <v>663</v>
      </c>
      <c r="AL23" s="78"/>
      <c r="AM23" s="83" t="s">
        <v>746</v>
      </c>
      <c r="AN23" s="78"/>
      <c r="AO23" s="80">
        <v>40732.00408564815</v>
      </c>
      <c r="AP23" s="83" t="s">
        <v>788</v>
      </c>
      <c r="AQ23" s="78" t="b">
        <v>0</v>
      </c>
      <c r="AR23" s="78" t="b">
        <v>0</v>
      </c>
      <c r="AS23" s="78" t="b">
        <v>1</v>
      </c>
      <c r="AT23" s="78"/>
      <c r="AU23" s="78">
        <v>2425</v>
      </c>
      <c r="AV23" s="83" t="s">
        <v>822</v>
      </c>
      <c r="AW23" s="78" t="b">
        <v>1</v>
      </c>
      <c r="AX23" s="78" t="s">
        <v>855</v>
      </c>
      <c r="AY23" s="83" t="s">
        <v>876</v>
      </c>
      <c r="AZ23" s="78" t="s">
        <v>65</v>
      </c>
      <c r="BA23" s="78" t="str">
        <f>REPLACE(INDEX(GroupVertices[Group],MATCH(Vertices[[#This Row],[Vertex]],GroupVertices[Vertex],0)),1,1,"")</f>
        <v>10</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223</v>
      </c>
      <c r="C24" s="65"/>
      <c r="D24" s="65" t="s">
        <v>64</v>
      </c>
      <c r="E24" s="66">
        <v>162.06590446604997</v>
      </c>
      <c r="F24" s="68">
        <v>99.99988947787969</v>
      </c>
      <c r="G24" s="101" t="s">
        <v>366</v>
      </c>
      <c r="H24" s="65"/>
      <c r="I24" s="69" t="s">
        <v>223</v>
      </c>
      <c r="J24" s="70"/>
      <c r="K24" s="70"/>
      <c r="L24" s="69" t="s">
        <v>934</v>
      </c>
      <c r="M24" s="73">
        <v>1.036833338629185</v>
      </c>
      <c r="N24" s="74">
        <v>4125.64306640625</v>
      </c>
      <c r="O24" s="74">
        <v>4922.28955078125</v>
      </c>
      <c r="P24" s="75"/>
      <c r="Q24" s="76"/>
      <c r="R24" s="76"/>
      <c r="S24" s="86"/>
      <c r="T24" s="48">
        <v>0</v>
      </c>
      <c r="U24" s="48">
        <v>2</v>
      </c>
      <c r="V24" s="49">
        <v>0</v>
      </c>
      <c r="W24" s="49">
        <v>0.008547</v>
      </c>
      <c r="X24" s="49">
        <v>0.020913</v>
      </c>
      <c r="Y24" s="49">
        <v>0.720498</v>
      </c>
      <c r="Z24" s="49">
        <v>1</v>
      </c>
      <c r="AA24" s="49">
        <v>0</v>
      </c>
      <c r="AB24" s="71">
        <v>24</v>
      </c>
      <c r="AC24" s="71"/>
      <c r="AD24" s="72"/>
      <c r="AE24" s="78" t="s">
        <v>610</v>
      </c>
      <c r="AF24" s="78">
        <v>66</v>
      </c>
      <c r="AG24" s="78">
        <v>15</v>
      </c>
      <c r="AH24" s="78">
        <v>25</v>
      </c>
      <c r="AI24" s="78">
        <v>10</v>
      </c>
      <c r="AJ24" s="78"/>
      <c r="AK24" s="78"/>
      <c r="AL24" s="78" t="s">
        <v>558</v>
      </c>
      <c r="AM24" s="78"/>
      <c r="AN24" s="78"/>
      <c r="AO24" s="80">
        <v>41499.808599537035</v>
      </c>
      <c r="AP24" s="78"/>
      <c r="AQ24" s="78" t="b">
        <v>0</v>
      </c>
      <c r="AR24" s="78" t="b">
        <v>0</v>
      </c>
      <c r="AS24" s="78" t="b">
        <v>0</v>
      </c>
      <c r="AT24" s="78"/>
      <c r="AU24" s="78">
        <v>0</v>
      </c>
      <c r="AV24" s="83" t="s">
        <v>823</v>
      </c>
      <c r="AW24" s="78" t="b">
        <v>0</v>
      </c>
      <c r="AX24" s="78" t="s">
        <v>855</v>
      </c>
      <c r="AY24" s="83" t="s">
        <v>877</v>
      </c>
      <c r="AZ24" s="78" t="s">
        <v>66</v>
      </c>
      <c r="BA24" s="78" t="str">
        <f>REPLACE(INDEX(GroupVertices[Group],MATCH(Vertices[[#This Row],[Vertex]],GroupVertices[Vertex],0)),1,1,"")</f>
        <v>1</v>
      </c>
      <c r="BB24" s="48"/>
      <c r="BC24" s="48"/>
      <c r="BD24" s="48"/>
      <c r="BE24" s="48"/>
      <c r="BF24" s="48"/>
      <c r="BG24" s="48"/>
      <c r="BH24" s="121" t="s">
        <v>1284</v>
      </c>
      <c r="BI24" s="121" t="s">
        <v>1284</v>
      </c>
      <c r="BJ24" s="121" t="s">
        <v>1329</v>
      </c>
      <c r="BK24" s="121" t="s">
        <v>1329</v>
      </c>
      <c r="BL24" s="121">
        <v>2</v>
      </c>
      <c r="BM24" s="124">
        <v>10</v>
      </c>
      <c r="BN24" s="121">
        <v>1</v>
      </c>
      <c r="BO24" s="124">
        <v>5</v>
      </c>
      <c r="BP24" s="121">
        <v>0</v>
      </c>
      <c r="BQ24" s="124">
        <v>0</v>
      </c>
      <c r="BR24" s="121">
        <v>17</v>
      </c>
      <c r="BS24" s="124">
        <v>85</v>
      </c>
      <c r="BT24" s="121">
        <v>20</v>
      </c>
      <c r="BU24" s="2"/>
      <c r="BV24" s="3"/>
      <c r="BW24" s="3"/>
      <c r="BX24" s="3"/>
      <c r="BY24" s="3"/>
    </row>
    <row r="25" spans="1:77" ht="41.45" customHeight="1">
      <c r="A25" s="64" t="s">
        <v>242</v>
      </c>
      <c r="C25" s="65"/>
      <c r="D25" s="65" t="s">
        <v>64</v>
      </c>
      <c r="E25" s="66">
        <v>164.02656233103625</v>
      </c>
      <c r="F25" s="68">
        <v>99.99660144480042</v>
      </c>
      <c r="G25" s="101" t="s">
        <v>381</v>
      </c>
      <c r="H25" s="65"/>
      <c r="I25" s="69" t="s">
        <v>242</v>
      </c>
      <c r="J25" s="70"/>
      <c r="K25" s="70"/>
      <c r="L25" s="69" t="s">
        <v>935</v>
      </c>
      <c r="M25" s="73">
        <v>2.132625162847437</v>
      </c>
      <c r="N25" s="74">
        <v>3501.600341796875</v>
      </c>
      <c r="O25" s="74">
        <v>4866.79345703125</v>
      </c>
      <c r="P25" s="75"/>
      <c r="Q25" s="76"/>
      <c r="R25" s="76"/>
      <c r="S25" s="86"/>
      <c r="T25" s="48">
        <v>2</v>
      </c>
      <c r="U25" s="48">
        <v>1</v>
      </c>
      <c r="V25" s="49">
        <v>0</v>
      </c>
      <c r="W25" s="49">
        <v>0.008547</v>
      </c>
      <c r="X25" s="49">
        <v>0.020913</v>
      </c>
      <c r="Y25" s="49">
        <v>0.720498</v>
      </c>
      <c r="Z25" s="49">
        <v>0.5</v>
      </c>
      <c r="AA25" s="49">
        <v>0.5</v>
      </c>
      <c r="AB25" s="71">
        <v>25</v>
      </c>
      <c r="AC25" s="71"/>
      <c r="AD25" s="72"/>
      <c r="AE25" s="78" t="s">
        <v>611</v>
      </c>
      <c r="AF25" s="78">
        <v>82</v>
      </c>
      <c r="AG25" s="78">
        <v>253</v>
      </c>
      <c r="AH25" s="78">
        <v>29917</v>
      </c>
      <c r="AI25" s="78">
        <v>948</v>
      </c>
      <c r="AJ25" s="78"/>
      <c r="AK25" s="78" t="s">
        <v>664</v>
      </c>
      <c r="AL25" s="78" t="s">
        <v>711</v>
      </c>
      <c r="AM25" s="83" t="s">
        <v>747</v>
      </c>
      <c r="AN25" s="78"/>
      <c r="AO25" s="80">
        <v>39922.19488425926</v>
      </c>
      <c r="AP25" s="78"/>
      <c r="AQ25" s="78" t="b">
        <v>0</v>
      </c>
      <c r="AR25" s="78" t="b">
        <v>0</v>
      </c>
      <c r="AS25" s="78" t="b">
        <v>1</v>
      </c>
      <c r="AT25" s="78"/>
      <c r="AU25" s="78">
        <v>19</v>
      </c>
      <c r="AV25" s="83" t="s">
        <v>821</v>
      </c>
      <c r="AW25" s="78" t="b">
        <v>0</v>
      </c>
      <c r="AX25" s="78" t="s">
        <v>855</v>
      </c>
      <c r="AY25" s="83" t="s">
        <v>878</v>
      </c>
      <c r="AZ25" s="78" t="s">
        <v>66</v>
      </c>
      <c r="BA25" s="78" t="str">
        <f>REPLACE(INDEX(GroupVertices[Group],MATCH(Vertices[[#This Row],[Vertex]],GroupVertices[Vertex],0)),1,1,"")</f>
        <v>1</v>
      </c>
      <c r="BB25" s="48"/>
      <c r="BC25" s="48"/>
      <c r="BD25" s="48"/>
      <c r="BE25" s="48"/>
      <c r="BF25" s="48"/>
      <c r="BG25" s="48"/>
      <c r="BH25" s="121" t="s">
        <v>1285</v>
      </c>
      <c r="BI25" s="121" t="s">
        <v>1285</v>
      </c>
      <c r="BJ25" s="121" t="s">
        <v>1330</v>
      </c>
      <c r="BK25" s="121" t="s">
        <v>1330</v>
      </c>
      <c r="BL25" s="121">
        <v>1</v>
      </c>
      <c r="BM25" s="124">
        <v>3.0303030303030303</v>
      </c>
      <c r="BN25" s="121">
        <v>3</v>
      </c>
      <c r="BO25" s="124">
        <v>9.090909090909092</v>
      </c>
      <c r="BP25" s="121">
        <v>0</v>
      </c>
      <c r="BQ25" s="124">
        <v>0</v>
      </c>
      <c r="BR25" s="121">
        <v>29</v>
      </c>
      <c r="BS25" s="124">
        <v>87.87878787878788</v>
      </c>
      <c r="BT25" s="121">
        <v>33</v>
      </c>
      <c r="BU25" s="2"/>
      <c r="BV25" s="3"/>
      <c r="BW25" s="3"/>
      <c r="BX25" s="3"/>
      <c r="BY25" s="3"/>
    </row>
    <row r="26" spans="1:77" ht="41.45" customHeight="1">
      <c r="A26" s="64" t="s">
        <v>224</v>
      </c>
      <c r="C26" s="65"/>
      <c r="D26" s="65" t="s">
        <v>64</v>
      </c>
      <c r="E26" s="66">
        <v>171.27605359653177</v>
      </c>
      <c r="F26" s="68">
        <v>99.98444401156614</v>
      </c>
      <c r="G26" s="101" t="s">
        <v>367</v>
      </c>
      <c r="H26" s="65"/>
      <c r="I26" s="69" t="s">
        <v>224</v>
      </c>
      <c r="J26" s="70"/>
      <c r="K26" s="70"/>
      <c r="L26" s="69" t="s">
        <v>936</v>
      </c>
      <c r="M26" s="73">
        <v>6.184292412057779</v>
      </c>
      <c r="N26" s="74">
        <v>502.65960693359375</v>
      </c>
      <c r="O26" s="74">
        <v>2842.310302734375</v>
      </c>
      <c r="P26" s="75"/>
      <c r="Q26" s="76"/>
      <c r="R26" s="76"/>
      <c r="S26" s="86"/>
      <c r="T26" s="48">
        <v>1</v>
      </c>
      <c r="U26" s="48">
        <v>2</v>
      </c>
      <c r="V26" s="49">
        <v>0</v>
      </c>
      <c r="W26" s="49">
        <v>0.008547</v>
      </c>
      <c r="X26" s="49">
        <v>0.020913</v>
      </c>
      <c r="Y26" s="49">
        <v>0.720498</v>
      </c>
      <c r="Z26" s="49">
        <v>0.5</v>
      </c>
      <c r="AA26" s="49">
        <v>0.5</v>
      </c>
      <c r="AB26" s="71">
        <v>26</v>
      </c>
      <c r="AC26" s="71"/>
      <c r="AD26" s="72"/>
      <c r="AE26" s="78" t="s">
        <v>612</v>
      </c>
      <c r="AF26" s="78">
        <v>400</v>
      </c>
      <c r="AG26" s="78">
        <v>1133</v>
      </c>
      <c r="AH26" s="78">
        <v>3327</v>
      </c>
      <c r="AI26" s="78">
        <v>2681</v>
      </c>
      <c r="AJ26" s="78"/>
      <c r="AK26" s="78" t="s">
        <v>665</v>
      </c>
      <c r="AL26" s="78" t="s">
        <v>712</v>
      </c>
      <c r="AM26" s="83" t="s">
        <v>748</v>
      </c>
      <c r="AN26" s="78"/>
      <c r="AO26" s="80">
        <v>39376.47803240741</v>
      </c>
      <c r="AP26" s="78"/>
      <c r="AQ26" s="78" t="b">
        <v>0</v>
      </c>
      <c r="AR26" s="78" t="b">
        <v>0</v>
      </c>
      <c r="AS26" s="78" t="b">
        <v>1</v>
      </c>
      <c r="AT26" s="78"/>
      <c r="AU26" s="78">
        <v>72</v>
      </c>
      <c r="AV26" s="83" t="s">
        <v>818</v>
      </c>
      <c r="AW26" s="78" t="b">
        <v>0</v>
      </c>
      <c r="AX26" s="78" t="s">
        <v>855</v>
      </c>
      <c r="AY26" s="83" t="s">
        <v>879</v>
      </c>
      <c r="AZ26" s="78" t="s">
        <v>66</v>
      </c>
      <c r="BA26" s="78" t="str">
        <f>REPLACE(INDEX(GroupVertices[Group],MATCH(Vertices[[#This Row],[Vertex]],GroupVertices[Vertex],0)),1,1,"")</f>
        <v>1</v>
      </c>
      <c r="BB26" s="48"/>
      <c r="BC26" s="48"/>
      <c r="BD26" s="48"/>
      <c r="BE26" s="48"/>
      <c r="BF26" s="48"/>
      <c r="BG26" s="48"/>
      <c r="BH26" s="121" t="s">
        <v>1286</v>
      </c>
      <c r="BI26" s="121" t="s">
        <v>1286</v>
      </c>
      <c r="BJ26" s="121" t="s">
        <v>1331</v>
      </c>
      <c r="BK26" s="121" t="s">
        <v>1331</v>
      </c>
      <c r="BL26" s="121">
        <v>0</v>
      </c>
      <c r="BM26" s="124">
        <v>0</v>
      </c>
      <c r="BN26" s="121">
        <v>0</v>
      </c>
      <c r="BO26" s="124">
        <v>0</v>
      </c>
      <c r="BP26" s="121">
        <v>0</v>
      </c>
      <c r="BQ26" s="124">
        <v>0</v>
      </c>
      <c r="BR26" s="121">
        <v>16</v>
      </c>
      <c r="BS26" s="124">
        <v>100</v>
      </c>
      <c r="BT26" s="121">
        <v>16</v>
      </c>
      <c r="BU26" s="2"/>
      <c r="BV26" s="3"/>
      <c r="BW26" s="3"/>
      <c r="BX26" s="3"/>
      <c r="BY26" s="3"/>
    </row>
    <row r="27" spans="1:77" ht="41.45" customHeight="1">
      <c r="A27" s="64" t="s">
        <v>225</v>
      </c>
      <c r="C27" s="65"/>
      <c r="D27" s="65" t="s">
        <v>64</v>
      </c>
      <c r="E27" s="66">
        <v>181.5241980673004</v>
      </c>
      <c r="F27" s="68">
        <v>99.96725782185769</v>
      </c>
      <c r="G27" s="101" t="s">
        <v>368</v>
      </c>
      <c r="H27" s="65"/>
      <c r="I27" s="69" t="s">
        <v>225</v>
      </c>
      <c r="J27" s="70"/>
      <c r="K27" s="70"/>
      <c r="L27" s="69" t="s">
        <v>937</v>
      </c>
      <c r="M27" s="73">
        <v>11.911876568896036</v>
      </c>
      <c r="N27" s="74">
        <v>757.4696044921875</v>
      </c>
      <c r="O27" s="74">
        <v>1766.4808349609375</v>
      </c>
      <c r="P27" s="75"/>
      <c r="Q27" s="76"/>
      <c r="R27" s="76"/>
      <c r="S27" s="86"/>
      <c r="T27" s="48">
        <v>1</v>
      </c>
      <c r="U27" s="48">
        <v>2</v>
      </c>
      <c r="V27" s="49">
        <v>0</v>
      </c>
      <c r="W27" s="49">
        <v>0.008547</v>
      </c>
      <c r="X27" s="49">
        <v>0.020913</v>
      </c>
      <c r="Y27" s="49">
        <v>0.720498</v>
      </c>
      <c r="Z27" s="49">
        <v>0.5</v>
      </c>
      <c r="AA27" s="49">
        <v>0.5</v>
      </c>
      <c r="AB27" s="71">
        <v>27</v>
      </c>
      <c r="AC27" s="71"/>
      <c r="AD27" s="72"/>
      <c r="AE27" s="78" t="s">
        <v>613</v>
      </c>
      <c r="AF27" s="78">
        <v>3160</v>
      </c>
      <c r="AG27" s="78">
        <v>2377</v>
      </c>
      <c r="AH27" s="78">
        <v>1856</v>
      </c>
      <c r="AI27" s="78">
        <v>627</v>
      </c>
      <c r="AJ27" s="78"/>
      <c r="AK27" s="78" t="s">
        <v>666</v>
      </c>
      <c r="AL27" s="78" t="s">
        <v>713</v>
      </c>
      <c r="AM27" s="83" t="s">
        <v>749</v>
      </c>
      <c r="AN27" s="78"/>
      <c r="AO27" s="80">
        <v>39842.3569212963</v>
      </c>
      <c r="AP27" s="83" t="s">
        <v>789</v>
      </c>
      <c r="AQ27" s="78" t="b">
        <v>0</v>
      </c>
      <c r="AR27" s="78" t="b">
        <v>0</v>
      </c>
      <c r="AS27" s="78" t="b">
        <v>1</v>
      </c>
      <c r="AT27" s="78"/>
      <c r="AU27" s="78">
        <v>67</v>
      </c>
      <c r="AV27" s="83" t="s">
        <v>824</v>
      </c>
      <c r="AW27" s="78" t="b">
        <v>0</v>
      </c>
      <c r="AX27" s="78" t="s">
        <v>855</v>
      </c>
      <c r="AY27" s="83" t="s">
        <v>880</v>
      </c>
      <c r="AZ27" s="78" t="s">
        <v>66</v>
      </c>
      <c r="BA27" s="78" t="str">
        <f>REPLACE(INDEX(GroupVertices[Group],MATCH(Vertices[[#This Row],[Vertex]],GroupVertices[Vertex],0)),1,1,"")</f>
        <v>1</v>
      </c>
      <c r="BB27" s="48"/>
      <c r="BC27" s="48"/>
      <c r="BD27" s="48"/>
      <c r="BE27" s="48"/>
      <c r="BF27" s="48"/>
      <c r="BG27" s="48"/>
      <c r="BH27" s="121" t="s">
        <v>1287</v>
      </c>
      <c r="BI27" s="121" t="s">
        <v>1287</v>
      </c>
      <c r="BJ27" s="121" t="s">
        <v>1332</v>
      </c>
      <c r="BK27" s="121" t="s">
        <v>1332</v>
      </c>
      <c r="BL27" s="121">
        <v>0</v>
      </c>
      <c r="BM27" s="124">
        <v>0</v>
      </c>
      <c r="BN27" s="121">
        <v>0</v>
      </c>
      <c r="BO27" s="124">
        <v>0</v>
      </c>
      <c r="BP27" s="121">
        <v>0</v>
      </c>
      <c r="BQ27" s="124">
        <v>0</v>
      </c>
      <c r="BR27" s="121">
        <v>18</v>
      </c>
      <c r="BS27" s="124">
        <v>100</v>
      </c>
      <c r="BT27" s="121">
        <v>18</v>
      </c>
      <c r="BU27" s="2"/>
      <c r="BV27" s="3"/>
      <c r="BW27" s="3"/>
      <c r="BX27" s="3"/>
      <c r="BY27" s="3"/>
    </row>
    <row r="28" spans="1:77" ht="41.45" customHeight="1">
      <c r="A28" s="64" t="s">
        <v>226</v>
      </c>
      <c r="C28" s="65"/>
      <c r="D28" s="65" t="s">
        <v>64</v>
      </c>
      <c r="E28" s="66">
        <v>200.5129223479449</v>
      </c>
      <c r="F28" s="68">
        <v>99.9354136359429</v>
      </c>
      <c r="G28" s="101" t="s">
        <v>369</v>
      </c>
      <c r="H28" s="65"/>
      <c r="I28" s="69" t="s">
        <v>226</v>
      </c>
      <c r="J28" s="70"/>
      <c r="K28" s="70"/>
      <c r="L28" s="69" t="s">
        <v>938</v>
      </c>
      <c r="M28" s="73">
        <v>22.524482261429945</v>
      </c>
      <c r="N28" s="74">
        <v>9592.9326171875</v>
      </c>
      <c r="O28" s="74">
        <v>1517.4952392578125</v>
      </c>
      <c r="P28" s="75"/>
      <c r="Q28" s="76"/>
      <c r="R28" s="76"/>
      <c r="S28" s="86"/>
      <c r="T28" s="48">
        <v>1</v>
      </c>
      <c r="U28" s="48">
        <v>1</v>
      </c>
      <c r="V28" s="49">
        <v>0</v>
      </c>
      <c r="W28" s="49">
        <v>0</v>
      </c>
      <c r="X28" s="49">
        <v>0</v>
      </c>
      <c r="Y28" s="49">
        <v>0.99999</v>
      </c>
      <c r="Z28" s="49">
        <v>0</v>
      </c>
      <c r="AA28" s="49" t="s">
        <v>1453</v>
      </c>
      <c r="AB28" s="71">
        <v>28</v>
      </c>
      <c r="AC28" s="71"/>
      <c r="AD28" s="72"/>
      <c r="AE28" s="78" t="s">
        <v>614</v>
      </c>
      <c r="AF28" s="78">
        <v>4819</v>
      </c>
      <c r="AG28" s="78">
        <v>4682</v>
      </c>
      <c r="AH28" s="78">
        <v>44966</v>
      </c>
      <c r="AI28" s="78">
        <v>14271</v>
      </c>
      <c r="AJ28" s="78"/>
      <c r="AK28" s="78" t="s">
        <v>667</v>
      </c>
      <c r="AL28" s="78" t="s">
        <v>548</v>
      </c>
      <c r="AM28" s="78"/>
      <c r="AN28" s="78"/>
      <c r="AO28" s="80">
        <v>39935.38606481482</v>
      </c>
      <c r="AP28" s="83" t="s">
        <v>790</v>
      </c>
      <c r="AQ28" s="78" t="b">
        <v>0</v>
      </c>
      <c r="AR28" s="78" t="b">
        <v>0</v>
      </c>
      <c r="AS28" s="78" t="b">
        <v>1</v>
      </c>
      <c r="AT28" s="78"/>
      <c r="AU28" s="78">
        <v>150</v>
      </c>
      <c r="AV28" s="83" t="s">
        <v>825</v>
      </c>
      <c r="AW28" s="78" t="b">
        <v>1</v>
      </c>
      <c r="AX28" s="78" t="s">
        <v>855</v>
      </c>
      <c r="AY28" s="83" t="s">
        <v>881</v>
      </c>
      <c r="AZ28" s="78" t="s">
        <v>66</v>
      </c>
      <c r="BA28" s="78" t="str">
        <f>REPLACE(INDEX(GroupVertices[Group],MATCH(Vertices[[#This Row],[Vertex]],GroupVertices[Vertex],0)),1,1,"")</f>
        <v>11</v>
      </c>
      <c r="BB28" s="48" t="s">
        <v>327</v>
      </c>
      <c r="BC28" s="48" t="s">
        <v>327</v>
      </c>
      <c r="BD28" s="48" t="s">
        <v>331</v>
      </c>
      <c r="BE28" s="48" t="s">
        <v>331</v>
      </c>
      <c r="BF28" s="48" t="s">
        <v>339</v>
      </c>
      <c r="BG28" s="48" t="s">
        <v>339</v>
      </c>
      <c r="BH28" s="121" t="s">
        <v>1288</v>
      </c>
      <c r="BI28" s="121" t="s">
        <v>1288</v>
      </c>
      <c r="BJ28" s="121" t="s">
        <v>1333</v>
      </c>
      <c r="BK28" s="121" t="s">
        <v>1333</v>
      </c>
      <c r="BL28" s="121">
        <v>0</v>
      </c>
      <c r="BM28" s="124">
        <v>0</v>
      </c>
      <c r="BN28" s="121">
        <v>0</v>
      </c>
      <c r="BO28" s="124">
        <v>0</v>
      </c>
      <c r="BP28" s="121">
        <v>0</v>
      </c>
      <c r="BQ28" s="124">
        <v>0</v>
      </c>
      <c r="BR28" s="121">
        <v>16</v>
      </c>
      <c r="BS28" s="124">
        <v>100</v>
      </c>
      <c r="BT28" s="121">
        <v>16</v>
      </c>
      <c r="BU28" s="2"/>
      <c r="BV28" s="3"/>
      <c r="BW28" s="3"/>
      <c r="BX28" s="3"/>
      <c r="BY28" s="3"/>
    </row>
    <row r="29" spans="1:77" ht="41.45" customHeight="1">
      <c r="A29" s="64" t="s">
        <v>227</v>
      </c>
      <c r="C29" s="65"/>
      <c r="D29" s="65" t="s">
        <v>64</v>
      </c>
      <c r="E29" s="66">
        <v>183.50957010705542</v>
      </c>
      <c r="F29" s="68">
        <v>99.9639283429833</v>
      </c>
      <c r="G29" s="101" t="s">
        <v>370</v>
      </c>
      <c r="H29" s="65"/>
      <c r="I29" s="69" t="s">
        <v>227</v>
      </c>
      <c r="J29" s="70"/>
      <c r="K29" s="70"/>
      <c r="L29" s="69" t="s">
        <v>939</v>
      </c>
      <c r="M29" s="73">
        <v>13.021480895100233</v>
      </c>
      <c r="N29" s="74">
        <v>2486.48876953125</v>
      </c>
      <c r="O29" s="74">
        <v>7300.68603515625</v>
      </c>
      <c r="P29" s="75"/>
      <c r="Q29" s="76"/>
      <c r="R29" s="76"/>
      <c r="S29" s="86"/>
      <c r="T29" s="48">
        <v>0</v>
      </c>
      <c r="U29" s="48">
        <v>2</v>
      </c>
      <c r="V29" s="49">
        <v>0</v>
      </c>
      <c r="W29" s="49">
        <v>0.008547</v>
      </c>
      <c r="X29" s="49">
        <v>0.021401</v>
      </c>
      <c r="Y29" s="49">
        <v>0.70033</v>
      </c>
      <c r="Z29" s="49">
        <v>0.5</v>
      </c>
      <c r="AA29" s="49">
        <v>0</v>
      </c>
      <c r="AB29" s="71">
        <v>29</v>
      </c>
      <c r="AC29" s="71"/>
      <c r="AD29" s="72"/>
      <c r="AE29" s="78" t="s">
        <v>615</v>
      </c>
      <c r="AF29" s="78">
        <v>720</v>
      </c>
      <c r="AG29" s="78">
        <v>2618</v>
      </c>
      <c r="AH29" s="78">
        <v>19805</v>
      </c>
      <c r="AI29" s="78">
        <v>10070</v>
      </c>
      <c r="AJ29" s="78"/>
      <c r="AK29" s="78" t="s">
        <v>668</v>
      </c>
      <c r="AL29" s="78" t="s">
        <v>714</v>
      </c>
      <c r="AM29" s="83" t="s">
        <v>750</v>
      </c>
      <c r="AN29" s="78"/>
      <c r="AO29" s="80">
        <v>39955.25125</v>
      </c>
      <c r="AP29" s="83" t="s">
        <v>791</v>
      </c>
      <c r="AQ29" s="78" t="b">
        <v>0</v>
      </c>
      <c r="AR29" s="78" t="b">
        <v>0</v>
      </c>
      <c r="AS29" s="78" t="b">
        <v>1</v>
      </c>
      <c r="AT29" s="78"/>
      <c r="AU29" s="78">
        <v>20</v>
      </c>
      <c r="AV29" s="83" t="s">
        <v>826</v>
      </c>
      <c r="AW29" s="78" t="b">
        <v>0</v>
      </c>
      <c r="AX29" s="78" t="s">
        <v>855</v>
      </c>
      <c r="AY29" s="83" t="s">
        <v>882</v>
      </c>
      <c r="AZ29" s="78" t="s">
        <v>66</v>
      </c>
      <c r="BA29" s="78" t="str">
        <f>REPLACE(INDEX(GroupVertices[Group],MATCH(Vertices[[#This Row],[Vertex]],GroupVertices[Vertex],0)),1,1,"")</f>
        <v>1</v>
      </c>
      <c r="BB29" s="48"/>
      <c r="BC29" s="48"/>
      <c r="BD29" s="48"/>
      <c r="BE29" s="48"/>
      <c r="BF29" s="48"/>
      <c r="BG29" s="48"/>
      <c r="BH29" s="121" t="s">
        <v>1289</v>
      </c>
      <c r="BI29" s="121" t="s">
        <v>1289</v>
      </c>
      <c r="BJ29" s="121" t="s">
        <v>1334</v>
      </c>
      <c r="BK29" s="121" t="s">
        <v>1334</v>
      </c>
      <c r="BL29" s="121">
        <v>0</v>
      </c>
      <c r="BM29" s="124">
        <v>0</v>
      </c>
      <c r="BN29" s="121">
        <v>0</v>
      </c>
      <c r="BO29" s="124">
        <v>0</v>
      </c>
      <c r="BP29" s="121">
        <v>0</v>
      </c>
      <c r="BQ29" s="124">
        <v>0</v>
      </c>
      <c r="BR29" s="121">
        <v>6</v>
      </c>
      <c r="BS29" s="124">
        <v>100</v>
      </c>
      <c r="BT29" s="121">
        <v>6</v>
      </c>
      <c r="BU29" s="2"/>
      <c r="BV29" s="3"/>
      <c r="BW29" s="3"/>
      <c r="BX29" s="3"/>
      <c r="BY29" s="3"/>
    </row>
    <row r="30" spans="1:77" ht="41.45" customHeight="1">
      <c r="A30" s="64" t="s">
        <v>230</v>
      </c>
      <c r="C30" s="65"/>
      <c r="D30" s="65" t="s">
        <v>64</v>
      </c>
      <c r="E30" s="66">
        <v>162.43661708758097</v>
      </c>
      <c r="F30" s="68">
        <v>99.99926779095294</v>
      </c>
      <c r="G30" s="101" t="s">
        <v>841</v>
      </c>
      <c r="H30" s="65"/>
      <c r="I30" s="69" t="s">
        <v>230</v>
      </c>
      <c r="J30" s="70"/>
      <c r="K30" s="70"/>
      <c r="L30" s="69" t="s">
        <v>940</v>
      </c>
      <c r="M30" s="73">
        <v>1.2440208684183502</v>
      </c>
      <c r="N30" s="74">
        <v>1671.5604248046875</v>
      </c>
      <c r="O30" s="74">
        <v>6714.0400390625</v>
      </c>
      <c r="P30" s="75"/>
      <c r="Q30" s="76"/>
      <c r="R30" s="76"/>
      <c r="S30" s="86"/>
      <c r="T30" s="48">
        <v>2</v>
      </c>
      <c r="U30" s="48">
        <v>1</v>
      </c>
      <c r="V30" s="49">
        <v>1</v>
      </c>
      <c r="W30" s="49">
        <v>0.008621</v>
      </c>
      <c r="X30" s="49">
        <v>0.024181</v>
      </c>
      <c r="Y30" s="49">
        <v>1.009567</v>
      </c>
      <c r="Z30" s="49">
        <v>0.3333333333333333</v>
      </c>
      <c r="AA30" s="49">
        <v>0</v>
      </c>
      <c r="AB30" s="71">
        <v>30</v>
      </c>
      <c r="AC30" s="71"/>
      <c r="AD30" s="72"/>
      <c r="AE30" s="78" t="s">
        <v>616</v>
      </c>
      <c r="AF30" s="78">
        <v>310</v>
      </c>
      <c r="AG30" s="78">
        <v>60</v>
      </c>
      <c r="AH30" s="78">
        <v>705</v>
      </c>
      <c r="AI30" s="78">
        <v>2678</v>
      </c>
      <c r="AJ30" s="78"/>
      <c r="AK30" s="78" t="s">
        <v>669</v>
      </c>
      <c r="AL30" s="78" t="s">
        <v>715</v>
      </c>
      <c r="AM30" s="78"/>
      <c r="AN30" s="78"/>
      <c r="AO30" s="80">
        <v>40218.229791666665</v>
      </c>
      <c r="AP30" s="83" t="s">
        <v>792</v>
      </c>
      <c r="AQ30" s="78" t="b">
        <v>1</v>
      </c>
      <c r="AR30" s="78" t="b">
        <v>0</v>
      </c>
      <c r="AS30" s="78" t="b">
        <v>1</v>
      </c>
      <c r="AT30" s="78"/>
      <c r="AU30" s="78">
        <v>0</v>
      </c>
      <c r="AV30" s="83" t="s">
        <v>818</v>
      </c>
      <c r="AW30" s="78" t="b">
        <v>0</v>
      </c>
      <c r="AX30" s="78" t="s">
        <v>855</v>
      </c>
      <c r="AY30" s="83" t="s">
        <v>883</v>
      </c>
      <c r="AZ30" s="78" t="s">
        <v>66</v>
      </c>
      <c r="BA30" s="78" t="str">
        <f>REPLACE(INDEX(GroupVertices[Group],MATCH(Vertices[[#This Row],[Vertex]],GroupVertices[Vertex],0)),1,1,"")</f>
        <v>1</v>
      </c>
      <c r="BB30" s="48"/>
      <c r="BC30" s="48"/>
      <c r="BD30" s="48"/>
      <c r="BE30" s="48"/>
      <c r="BF30" s="48" t="s">
        <v>340</v>
      </c>
      <c r="BG30" s="48" t="s">
        <v>340</v>
      </c>
      <c r="BH30" s="121" t="s">
        <v>1290</v>
      </c>
      <c r="BI30" s="121" t="s">
        <v>1290</v>
      </c>
      <c r="BJ30" s="121" t="s">
        <v>1335</v>
      </c>
      <c r="BK30" s="121" t="s">
        <v>1335</v>
      </c>
      <c r="BL30" s="121">
        <v>5</v>
      </c>
      <c r="BM30" s="124">
        <v>9.25925925925926</v>
      </c>
      <c r="BN30" s="121">
        <v>0</v>
      </c>
      <c r="BO30" s="124">
        <v>0</v>
      </c>
      <c r="BP30" s="121">
        <v>0</v>
      </c>
      <c r="BQ30" s="124">
        <v>0</v>
      </c>
      <c r="BR30" s="121">
        <v>49</v>
      </c>
      <c r="BS30" s="124">
        <v>90.74074074074075</v>
      </c>
      <c r="BT30" s="121">
        <v>54</v>
      </c>
      <c r="BU30" s="2"/>
      <c r="BV30" s="3"/>
      <c r="BW30" s="3"/>
      <c r="BX30" s="3"/>
      <c r="BY30" s="3"/>
    </row>
    <row r="31" spans="1:77" ht="41.45" customHeight="1">
      <c r="A31" s="64" t="s">
        <v>228</v>
      </c>
      <c r="C31" s="65"/>
      <c r="D31" s="65" t="s">
        <v>64</v>
      </c>
      <c r="E31" s="66">
        <v>168.03025864357127</v>
      </c>
      <c r="F31" s="68">
        <v>99.98988722599148</v>
      </c>
      <c r="G31" s="101" t="s">
        <v>842</v>
      </c>
      <c r="H31" s="65"/>
      <c r="I31" s="69" t="s">
        <v>228</v>
      </c>
      <c r="J31" s="70"/>
      <c r="K31" s="70"/>
      <c r="L31" s="69" t="s">
        <v>941</v>
      </c>
      <c r="M31" s="73">
        <v>4.3702504845704215</v>
      </c>
      <c r="N31" s="74">
        <v>9466.240234375</v>
      </c>
      <c r="O31" s="74">
        <v>5178.89404296875</v>
      </c>
      <c r="P31" s="75"/>
      <c r="Q31" s="76"/>
      <c r="R31" s="76"/>
      <c r="S31" s="86"/>
      <c r="T31" s="48">
        <v>1</v>
      </c>
      <c r="U31" s="48">
        <v>2</v>
      </c>
      <c r="V31" s="49">
        <v>50</v>
      </c>
      <c r="W31" s="49">
        <v>0.008696</v>
      </c>
      <c r="X31" s="49">
        <v>0.022069</v>
      </c>
      <c r="Y31" s="49">
        <v>1.004628</v>
      </c>
      <c r="Z31" s="49">
        <v>0.3333333333333333</v>
      </c>
      <c r="AA31" s="49">
        <v>0</v>
      </c>
      <c r="AB31" s="71">
        <v>31</v>
      </c>
      <c r="AC31" s="71"/>
      <c r="AD31" s="72"/>
      <c r="AE31" s="78" t="s">
        <v>617</v>
      </c>
      <c r="AF31" s="78">
        <v>106</v>
      </c>
      <c r="AG31" s="78">
        <v>739</v>
      </c>
      <c r="AH31" s="78">
        <v>3105</v>
      </c>
      <c r="AI31" s="78">
        <v>945</v>
      </c>
      <c r="AJ31" s="78"/>
      <c r="AK31" s="78" t="s">
        <v>670</v>
      </c>
      <c r="AL31" s="78" t="s">
        <v>716</v>
      </c>
      <c r="AM31" s="83" t="s">
        <v>751</v>
      </c>
      <c r="AN31" s="78"/>
      <c r="AO31" s="80">
        <v>41691.056909722225</v>
      </c>
      <c r="AP31" s="83" t="s">
        <v>793</v>
      </c>
      <c r="AQ31" s="78" t="b">
        <v>1</v>
      </c>
      <c r="AR31" s="78" t="b">
        <v>0</v>
      </c>
      <c r="AS31" s="78" t="b">
        <v>0</v>
      </c>
      <c r="AT31" s="78"/>
      <c r="AU31" s="78">
        <v>15</v>
      </c>
      <c r="AV31" s="83" t="s">
        <v>818</v>
      </c>
      <c r="AW31" s="78" t="b">
        <v>0</v>
      </c>
      <c r="AX31" s="78" t="s">
        <v>855</v>
      </c>
      <c r="AY31" s="83" t="s">
        <v>884</v>
      </c>
      <c r="AZ31" s="78" t="s">
        <v>66</v>
      </c>
      <c r="BA31" s="78" t="str">
        <f>REPLACE(INDEX(GroupVertices[Group],MATCH(Vertices[[#This Row],[Vertex]],GroupVertices[Vertex],0)),1,1,"")</f>
        <v>6</v>
      </c>
      <c r="BB31" s="48"/>
      <c r="BC31" s="48"/>
      <c r="BD31" s="48"/>
      <c r="BE31" s="48"/>
      <c r="BF31" s="48"/>
      <c r="BG31" s="48"/>
      <c r="BH31" s="121" t="s">
        <v>1291</v>
      </c>
      <c r="BI31" s="121" t="s">
        <v>1291</v>
      </c>
      <c r="BJ31" s="121" t="s">
        <v>1208</v>
      </c>
      <c r="BK31" s="121" t="s">
        <v>1208</v>
      </c>
      <c r="BL31" s="121">
        <v>2</v>
      </c>
      <c r="BM31" s="124">
        <v>7.142857142857143</v>
      </c>
      <c r="BN31" s="121">
        <v>0</v>
      </c>
      <c r="BO31" s="124">
        <v>0</v>
      </c>
      <c r="BP31" s="121">
        <v>0</v>
      </c>
      <c r="BQ31" s="124">
        <v>0</v>
      </c>
      <c r="BR31" s="121">
        <v>26</v>
      </c>
      <c r="BS31" s="124">
        <v>92.85714285714286</v>
      </c>
      <c r="BT31" s="121">
        <v>28</v>
      </c>
      <c r="BU31" s="2"/>
      <c r="BV31" s="3"/>
      <c r="BW31" s="3"/>
      <c r="BX31" s="3"/>
      <c r="BY31" s="3"/>
    </row>
    <row r="32" spans="1:77" ht="41.45" customHeight="1">
      <c r="A32" s="64" t="s">
        <v>261</v>
      </c>
      <c r="C32" s="65"/>
      <c r="D32" s="65" t="s">
        <v>64</v>
      </c>
      <c r="E32" s="66">
        <v>167.88197359495885</v>
      </c>
      <c r="F32" s="68">
        <v>99.99013590076218</v>
      </c>
      <c r="G32" s="101" t="s">
        <v>843</v>
      </c>
      <c r="H32" s="65"/>
      <c r="I32" s="69" t="s">
        <v>261</v>
      </c>
      <c r="J32" s="70"/>
      <c r="K32" s="70"/>
      <c r="L32" s="69" t="s">
        <v>942</v>
      </c>
      <c r="M32" s="73">
        <v>4.287375472654755</v>
      </c>
      <c r="N32" s="74">
        <v>8790.5439453125</v>
      </c>
      <c r="O32" s="74">
        <v>5178.89404296875</v>
      </c>
      <c r="P32" s="75"/>
      <c r="Q32" s="76"/>
      <c r="R32" s="76"/>
      <c r="S32" s="86"/>
      <c r="T32" s="48">
        <v>2</v>
      </c>
      <c r="U32" s="48">
        <v>0</v>
      </c>
      <c r="V32" s="49">
        <v>0</v>
      </c>
      <c r="W32" s="49">
        <v>0.006061</v>
      </c>
      <c r="X32" s="49">
        <v>0.00659</v>
      </c>
      <c r="Y32" s="49">
        <v>0.719288</v>
      </c>
      <c r="Z32" s="49">
        <v>0.5</v>
      </c>
      <c r="AA32" s="49">
        <v>0</v>
      </c>
      <c r="AB32" s="71">
        <v>32</v>
      </c>
      <c r="AC32" s="71"/>
      <c r="AD32" s="72"/>
      <c r="AE32" s="78" t="s">
        <v>618</v>
      </c>
      <c r="AF32" s="78">
        <v>454</v>
      </c>
      <c r="AG32" s="78">
        <v>721</v>
      </c>
      <c r="AH32" s="78">
        <v>2564</v>
      </c>
      <c r="AI32" s="78">
        <v>1397</v>
      </c>
      <c r="AJ32" s="78"/>
      <c r="AK32" s="78" t="s">
        <v>671</v>
      </c>
      <c r="AL32" s="78" t="s">
        <v>717</v>
      </c>
      <c r="AM32" s="83" t="s">
        <v>752</v>
      </c>
      <c r="AN32" s="78"/>
      <c r="AO32" s="80">
        <v>40646.907488425924</v>
      </c>
      <c r="AP32" s="83" t="s">
        <v>794</v>
      </c>
      <c r="AQ32" s="78" t="b">
        <v>1</v>
      </c>
      <c r="AR32" s="78" t="b">
        <v>0</v>
      </c>
      <c r="AS32" s="78" t="b">
        <v>1</v>
      </c>
      <c r="AT32" s="78"/>
      <c r="AU32" s="78">
        <v>11</v>
      </c>
      <c r="AV32" s="83" t="s">
        <v>818</v>
      </c>
      <c r="AW32" s="78" t="b">
        <v>0</v>
      </c>
      <c r="AX32" s="78" t="s">
        <v>855</v>
      </c>
      <c r="AY32" s="83" t="s">
        <v>885</v>
      </c>
      <c r="AZ32" s="78" t="s">
        <v>65</v>
      </c>
      <c r="BA32" s="78" t="str">
        <f>REPLACE(INDEX(GroupVertices[Group],MATCH(Vertices[[#This Row],[Vertex]],GroupVertices[Vertex],0)),1,1,"")</f>
        <v>6</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229</v>
      </c>
      <c r="C33" s="65"/>
      <c r="D33" s="65" t="s">
        <v>64</v>
      </c>
      <c r="E33" s="66">
        <v>174.15937398621747</v>
      </c>
      <c r="F33" s="68">
        <v>99.97960866880251</v>
      </c>
      <c r="G33" s="101" t="s">
        <v>371</v>
      </c>
      <c r="H33" s="65"/>
      <c r="I33" s="69" t="s">
        <v>229</v>
      </c>
      <c r="J33" s="70"/>
      <c r="K33" s="70"/>
      <c r="L33" s="69" t="s">
        <v>943</v>
      </c>
      <c r="M33" s="73">
        <v>7.79575097708462</v>
      </c>
      <c r="N33" s="74">
        <v>8790.5439453125</v>
      </c>
      <c r="O33" s="74">
        <v>3749.625</v>
      </c>
      <c r="P33" s="75"/>
      <c r="Q33" s="76"/>
      <c r="R33" s="76"/>
      <c r="S33" s="86"/>
      <c r="T33" s="48">
        <v>0</v>
      </c>
      <c r="U33" s="48">
        <v>3</v>
      </c>
      <c r="V33" s="49">
        <v>50</v>
      </c>
      <c r="W33" s="49">
        <v>0.008696</v>
      </c>
      <c r="X33" s="49">
        <v>0.022069</v>
      </c>
      <c r="Y33" s="49">
        <v>1.004628</v>
      </c>
      <c r="Z33" s="49">
        <v>0.3333333333333333</v>
      </c>
      <c r="AA33" s="49">
        <v>0</v>
      </c>
      <c r="AB33" s="71">
        <v>33</v>
      </c>
      <c r="AC33" s="71"/>
      <c r="AD33" s="72"/>
      <c r="AE33" s="78" t="s">
        <v>619</v>
      </c>
      <c r="AF33" s="78">
        <v>1183</v>
      </c>
      <c r="AG33" s="78">
        <v>1483</v>
      </c>
      <c r="AH33" s="78">
        <v>41480</v>
      </c>
      <c r="AI33" s="78">
        <v>13399</v>
      </c>
      <c r="AJ33" s="78"/>
      <c r="AK33" s="78" t="s">
        <v>672</v>
      </c>
      <c r="AL33" s="78"/>
      <c r="AM33" s="83" t="s">
        <v>751</v>
      </c>
      <c r="AN33" s="78"/>
      <c r="AO33" s="80">
        <v>41289.05940972222</v>
      </c>
      <c r="AP33" s="83" t="s">
        <v>795</v>
      </c>
      <c r="AQ33" s="78" t="b">
        <v>1</v>
      </c>
      <c r="AR33" s="78" t="b">
        <v>0</v>
      </c>
      <c r="AS33" s="78" t="b">
        <v>0</v>
      </c>
      <c r="AT33" s="78"/>
      <c r="AU33" s="78">
        <v>28</v>
      </c>
      <c r="AV33" s="83" t="s">
        <v>818</v>
      </c>
      <c r="AW33" s="78" t="b">
        <v>0</v>
      </c>
      <c r="AX33" s="78" t="s">
        <v>855</v>
      </c>
      <c r="AY33" s="83" t="s">
        <v>886</v>
      </c>
      <c r="AZ33" s="78" t="s">
        <v>66</v>
      </c>
      <c r="BA33" s="78" t="str">
        <f>REPLACE(INDEX(GroupVertices[Group],MATCH(Vertices[[#This Row],[Vertex]],GroupVertices[Vertex],0)),1,1,"")</f>
        <v>6</v>
      </c>
      <c r="BB33" s="48"/>
      <c r="BC33" s="48"/>
      <c r="BD33" s="48"/>
      <c r="BE33" s="48"/>
      <c r="BF33" s="48"/>
      <c r="BG33" s="48"/>
      <c r="BH33" s="121" t="s">
        <v>1292</v>
      </c>
      <c r="BI33" s="121" t="s">
        <v>1292</v>
      </c>
      <c r="BJ33" s="121" t="s">
        <v>1336</v>
      </c>
      <c r="BK33" s="121" t="s">
        <v>1336</v>
      </c>
      <c r="BL33" s="121">
        <v>1</v>
      </c>
      <c r="BM33" s="124">
        <v>4.166666666666667</v>
      </c>
      <c r="BN33" s="121">
        <v>0</v>
      </c>
      <c r="BO33" s="124">
        <v>0</v>
      </c>
      <c r="BP33" s="121">
        <v>0</v>
      </c>
      <c r="BQ33" s="124">
        <v>0</v>
      </c>
      <c r="BR33" s="121">
        <v>23</v>
      </c>
      <c r="BS33" s="124">
        <v>95.83333333333333</v>
      </c>
      <c r="BT33" s="121">
        <v>24</v>
      </c>
      <c r="BU33" s="2"/>
      <c r="BV33" s="3"/>
      <c r="BW33" s="3"/>
      <c r="BX33" s="3"/>
      <c r="BY33" s="3"/>
    </row>
    <row r="34" spans="1:77" ht="41.45" customHeight="1">
      <c r="A34" s="64" t="s">
        <v>231</v>
      </c>
      <c r="C34" s="65"/>
      <c r="D34" s="65" t="s">
        <v>64</v>
      </c>
      <c r="E34" s="66">
        <v>162</v>
      </c>
      <c r="F34" s="68">
        <v>100</v>
      </c>
      <c r="G34" s="101" t="s">
        <v>372</v>
      </c>
      <c r="H34" s="65"/>
      <c r="I34" s="69" t="s">
        <v>231</v>
      </c>
      <c r="J34" s="70"/>
      <c r="K34" s="70"/>
      <c r="L34" s="69" t="s">
        <v>944</v>
      </c>
      <c r="M34" s="73">
        <v>1</v>
      </c>
      <c r="N34" s="74">
        <v>1203.96435546875</v>
      </c>
      <c r="O34" s="74">
        <v>4955.29541015625</v>
      </c>
      <c r="P34" s="75"/>
      <c r="Q34" s="76"/>
      <c r="R34" s="76"/>
      <c r="S34" s="86"/>
      <c r="T34" s="48">
        <v>0</v>
      </c>
      <c r="U34" s="48">
        <v>2</v>
      </c>
      <c r="V34" s="49">
        <v>0</v>
      </c>
      <c r="W34" s="49">
        <v>0.008547</v>
      </c>
      <c r="X34" s="49">
        <v>0.021401</v>
      </c>
      <c r="Y34" s="49">
        <v>0.70033</v>
      </c>
      <c r="Z34" s="49">
        <v>0.5</v>
      </c>
      <c r="AA34" s="49">
        <v>0</v>
      </c>
      <c r="AB34" s="71">
        <v>34</v>
      </c>
      <c r="AC34" s="71"/>
      <c r="AD34" s="72"/>
      <c r="AE34" s="78" t="s">
        <v>620</v>
      </c>
      <c r="AF34" s="78">
        <v>41</v>
      </c>
      <c r="AG34" s="78">
        <v>7</v>
      </c>
      <c r="AH34" s="78">
        <v>19</v>
      </c>
      <c r="AI34" s="78">
        <v>49</v>
      </c>
      <c r="AJ34" s="78"/>
      <c r="AK34" s="78" t="s">
        <v>673</v>
      </c>
      <c r="AL34" s="78"/>
      <c r="AM34" s="78"/>
      <c r="AN34" s="78"/>
      <c r="AO34" s="80">
        <v>42802.32915509259</v>
      </c>
      <c r="AP34" s="83" t="s">
        <v>796</v>
      </c>
      <c r="AQ34" s="78" t="b">
        <v>1</v>
      </c>
      <c r="AR34" s="78" t="b">
        <v>0</v>
      </c>
      <c r="AS34" s="78" t="b">
        <v>0</v>
      </c>
      <c r="AT34" s="78"/>
      <c r="AU34" s="78">
        <v>0</v>
      </c>
      <c r="AV34" s="78"/>
      <c r="AW34" s="78" t="b">
        <v>0</v>
      </c>
      <c r="AX34" s="78" t="s">
        <v>855</v>
      </c>
      <c r="AY34" s="83" t="s">
        <v>887</v>
      </c>
      <c r="AZ34" s="78" t="s">
        <v>66</v>
      </c>
      <c r="BA34" s="78" t="str">
        <f>REPLACE(INDEX(GroupVertices[Group],MATCH(Vertices[[#This Row],[Vertex]],GroupVertices[Vertex],0)),1,1,"")</f>
        <v>1</v>
      </c>
      <c r="BB34" s="48"/>
      <c r="BC34" s="48"/>
      <c r="BD34" s="48"/>
      <c r="BE34" s="48"/>
      <c r="BF34" s="48"/>
      <c r="BG34" s="48"/>
      <c r="BH34" s="121" t="s">
        <v>1293</v>
      </c>
      <c r="BI34" s="121" t="s">
        <v>1293</v>
      </c>
      <c r="BJ34" s="121" t="s">
        <v>1337</v>
      </c>
      <c r="BK34" s="121" t="s">
        <v>1337</v>
      </c>
      <c r="BL34" s="121">
        <v>3</v>
      </c>
      <c r="BM34" s="124">
        <v>10.344827586206897</v>
      </c>
      <c r="BN34" s="121">
        <v>0</v>
      </c>
      <c r="BO34" s="124">
        <v>0</v>
      </c>
      <c r="BP34" s="121">
        <v>0</v>
      </c>
      <c r="BQ34" s="124">
        <v>0</v>
      </c>
      <c r="BR34" s="121">
        <v>26</v>
      </c>
      <c r="BS34" s="124">
        <v>89.65517241379311</v>
      </c>
      <c r="BT34" s="121">
        <v>29</v>
      </c>
      <c r="BU34" s="2"/>
      <c r="BV34" s="3"/>
      <c r="BW34" s="3"/>
      <c r="BX34" s="3"/>
      <c r="BY34" s="3"/>
    </row>
    <row r="35" spans="1:77" ht="41.45" customHeight="1">
      <c r="A35" s="64" t="s">
        <v>232</v>
      </c>
      <c r="C35" s="65"/>
      <c r="D35" s="65" t="s">
        <v>64</v>
      </c>
      <c r="E35" s="66">
        <v>170.1639157319387</v>
      </c>
      <c r="F35" s="68">
        <v>99.9863090723464</v>
      </c>
      <c r="G35" s="101" t="s">
        <v>844</v>
      </c>
      <c r="H35" s="65"/>
      <c r="I35" s="69" t="s">
        <v>232</v>
      </c>
      <c r="J35" s="70"/>
      <c r="K35" s="70"/>
      <c r="L35" s="69" t="s">
        <v>945</v>
      </c>
      <c r="M35" s="73">
        <v>5.562729822690283</v>
      </c>
      <c r="N35" s="74">
        <v>2393.636474609375</v>
      </c>
      <c r="O35" s="74">
        <v>379.0794372558594</v>
      </c>
      <c r="P35" s="75"/>
      <c r="Q35" s="76"/>
      <c r="R35" s="76"/>
      <c r="S35" s="86"/>
      <c r="T35" s="48">
        <v>1</v>
      </c>
      <c r="U35" s="48">
        <v>1</v>
      </c>
      <c r="V35" s="49">
        <v>0</v>
      </c>
      <c r="W35" s="49">
        <v>0.008547</v>
      </c>
      <c r="X35" s="49">
        <v>0.020913</v>
      </c>
      <c r="Y35" s="49">
        <v>0.720498</v>
      </c>
      <c r="Z35" s="49">
        <v>0.5</v>
      </c>
      <c r="AA35" s="49">
        <v>0</v>
      </c>
      <c r="AB35" s="71">
        <v>35</v>
      </c>
      <c r="AC35" s="71"/>
      <c r="AD35" s="72"/>
      <c r="AE35" s="78" t="s">
        <v>621</v>
      </c>
      <c r="AF35" s="78">
        <v>191</v>
      </c>
      <c r="AG35" s="78">
        <v>998</v>
      </c>
      <c r="AH35" s="78">
        <v>1478</v>
      </c>
      <c r="AI35" s="78">
        <v>7174</v>
      </c>
      <c r="AJ35" s="78"/>
      <c r="AK35" s="78" t="s">
        <v>674</v>
      </c>
      <c r="AL35" s="78" t="s">
        <v>718</v>
      </c>
      <c r="AM35" s="83" t="s">
        <v>753</v>
      </c>
      <c r="AN35" s="78"/>
      <c r="AO35" s="80">
        <v>41367.69493055555</v>
      </c>
      <c r="AP35" s="83" t="s">
        <v>797</v>
      </c>
      <c r="AQ35" s="78" t="b">
        <v>0</v>
      </c>
      <c r="AR35" s="78" t="b">
        <v>0</v>
      </c>
      <c r="AS35" s="78" t="b">
        <v>1</v>
      </c>
      <c r="AT35" s="78"/>
      <c r="AU35" s="78">
        <v>5</v>
      </c>
      <c r="AV35" s="83" t="s">
        <v>818</v>
      </c>
      <c r="AW35" s="78" t="b">
        <v>0</v>
      </c>
      <c r="AX35" s="78" t="s">
        <v>855</v>
      </c>
      <c r="AY35" s="83" t="s">
        <v>888</v>
      </c>
      <c r="AZ35" s="78" t="s">
        <v>66</v>
      </c>
      <c r="BA35" s="78" t="str">
        <f>REPLACE(INDEX(GroupVertices[Group],MATCH(Vertices[[#This Row],[Vertex]],GroupVertices[Vertex],0)),1,1,"")</f>
        <v>1</v>
      </c>
      <c r="BB35" s="48"/>
      <c r="BC35" s="48"/>
      <c r="BD35" s="48"/>
      <c r="BE35" s="48"/>
      <c r="BF35" s="48"/>
      <c r="BG35" s="48"/>
      <c r="BH35" s="121" t="s">
        <v>1294</v>
      </c>
      <c r="BI35" s="121" t="s">
        <v>1294</v>
      </c>
      <c r="BJ35" s="121" t="s">
        <v>1338</v>
      </c>
      <c r="BK35" s="121" t="s">
        <v>1338</v>
      </c>
      <c r="BL35" s="121">
        <v>0</v>
      </c>
      <c r="BM35" s="124">
        <v>0</v>
      </c>
      <c r="BN35" s="121">
        <v>0</v>
      </c>
      <c r="BO35" s="124">
        <v>0</v>
      </c>
      <c r="BP35" s="121">
        <v>0</v>
      </c>
      <c r="BQ35" s="124">
        <v>0</v>
      </c>
      <c r="BR35" s="121">
        <v>11</v>
      </c>
      <c r="BS35" s="124">
        <v>100</v>
      </c>
      <c r="BT35" s="121">
        <v>11</v>
      </c>
      <c r="BU35" s="2"/>
      <c r="BV35" s="3"/>
      <c r="BW35" s="3"/>
      <c r="BX35" s="3"/>
      <c r="BY35" s="3"/>
    </row>
    <row r="36" spans="1:77" ht="41.45" customHeight="1">
      <c r="A36" s="64" t="s">
        <v>233</v>
      </c>
      <c r="C36" s="65"/>
      <c r="D36" s="65" t="s">
        <v>64</v>
      </c>
      <c r="E36" s="66">
        <v>162.0576664077937</v>
      </c>
      <c r="F36" s="68">
        <v>99.99990329314473</v>
      </c>
      <c r="G36" s="101" t="s">
        <v>845</v>
      </c>
      <c r="H36" s="65"/>
      <c r="I36" s="69" t="s">
        <v>233</v>
      </c>
      <c r="J36" s="70"/>
      <c r="K36" s="70"/>
      <c r="L36" s="69" t="s">
        <v>946</v>
      </c>
      <c r="M36" s="73">
        <v>1.032229171300537</v>
      </c>
      <c r="N36" s="74">
        <v>2954.617919921875</v>
      </c>
      <c r="O36" s="74">
        <v>650.0958251953125</v>
      </c>
      <c r="P36" s="75"/>
      <c r="Q36" s="76"/>
      <c r="R36" s="76"/>
      <c r="S36" s="86"/>
      <c r="T36" s="48">
        <v>0</v>
      </c>
      <c r="U36" s="48">
        <v>2</v>
      </c>
      <c r="V36" s="49">
        <v>0</v>
      </c>
      <c r="W36" s="49">
        <v>0.008547</v>
      </c>
      <c r="X36" s="49">
        <v>0.020913</v>
      </c>
      <c r="Y36" s="49">
        <v>0.720498</v>
      </c>
      <c r="Z36" s="49">
        <v>0.5</v>
      </c>
      <c r="AA36" s="49">
        <v>0</v>
      </c>
      <c r="AB36" s="71">
        <v>36</v>
      </c>
      <c r="AC36" s="71"/>
      <c r="AD36" s="72"/>
      <c r="AE36" s="78" t="s">
        <v>622</v>
      </c>
      <c r="AF36" s="78">
        <v>100</v>
      </c>
      <c r="AG36" s="78">
        <v>14</v>
      </c>
      <c r="AH36" s="78">
        <v>460</v>
      </c>
      <c r="AI36" s="78">
        <v>218</v>
      </c>
      <c r="AJ36" s="78"/>
      <c r="AK36" s="78"/>
      <c r="AL36" s="78"/>
      <c r="AM36" s="78"/>
      <c r="AN36" s="78"/>
      <c r="AO36" s="80">
        <v>40894.934282407405</v>
      </c>
      <c r="AP36" s="78"/>
      <c r="AQ36" s="78" t="b">
        <v>1</v>
      </c>
      <c r="AR36" s="78" t="b">
        <v>0</v>
      </c>
      <c r="AS36" s="78" t="b">
        <v>0</v>
      </c>
      <c r="AT36" s="78"/>
      <c r="AU36" s="78">
        <v>0</v>
      </c>
      <c r="AV36" s="83" t="s">
        <v>818</v>
      </c>
      <c r="AW36" s="78" t="b">
        <v>0</v>
      </c>
      <c r="AX36" s="78" t="s">
        <v>855</v>
      </c>
      <c r="AY36" s="83" t="s">
        <v>889</v>
      </c>
      <c r="AZ36" s="78" t="s">
        <v>66</v>
      </c>
      <c r="BA36" s="78" t="str">
        <f>REPLACE(INDEX(GroupVertices[Group],MATCH(Vertices[[#This Row],[Vertex]],GroupVertices[Vertex],0)),1,1,"")</f>
        <v>1</v>
      </c>
      <c r="BB36" s="48"/>
      <c r="BC36" s="48"/>
      <c r="BD36" s="48"/>
      <c r="BE36" s="48"/>
      <c r="BF36" s="48"/>
      <c r="BG36" s="48"/>
      <c r="BH36" s="121" t="s">
        <v>1295</v>
      </c>
      <c r="BI36" s="121" t="s">
        <v>1295</v>
      </c>
      <c r="BJ36" s="121" t="s">
        <v>1339</v>
      </c>
      <c r="BK36" s="121" t="s">
        <v>1339</v>
      </c>
      <c r="BL36" s="121">
        <v>0</v>
      </c>
      <c r="BM36" s="124">
        <v>0</v>
      </c>
      <c r="BN36" s="121">
        <v>0</v>
      </c>
      <c r="BO36" s="124">
        <v>0</v>
      </c>
      <c r="BP36" s="121">
        <v>0</v>
      </c>
      <c r="BQ36" s="124">
        <v>0</v>
      </c>
      <c r="BR36" s="121">
        <v>13</v>
      </c>
      <c r="BS36" s="124">
        <v>100</v>
      </c>
      <c r="BT36" s="121">
        <v>13</v>
      </c>
      <c r="BU36" s="2"/>
      <c r="BV36" s="3"/>
      <c r="BW36" s="3"/>
      <c r="BX36" s="3"/>
      <c r="BY36" s="3"/>
    </row>
    <row r="37" spans="1:77" ht="41.45" customHeight="1">
      <c r="A37" s="64" t="s">
        <v>234</v>
      </c>
      <c r="C37" s="65"/>
      <c r="D37" s="65" t="s">
        <v>64</v>
      </c>
      <c r="E37" s="66">
        <v>162.33776038850604</v>
      </c>
      <c r="F37" s="68">
        <v>99.9994335741334</v>
      </c>
      <c r="G37" s="101" t="s">
        <v>373</v>
      </c>
      <c r="H37" s="65"/>
      <c r="I37" s="69" t="s">
        <v>234</v>
      </c>
      <c r="J37" s="70"/>
      <c r="K37" s="70"/>
      <c r="L37" s="69" t="s">
        <v>947</v>
      </c>
      <c r="M37" s="73">
        <v>1.1887708604745728</v>
      </c>
      <c r="N37" s="74">
        <v>1660.678955078125</v>
      </c>
      <c r="O37" s="74">
        <v>9415.3642578125</v>
      </c>
      <c r="P37" s="75"/>
      <c r="Q37" s="76"/>
      <c r="R37" s="76"/>
      <c r="S37" s="86"/>
      <c r="T37" s="48">
        <v>0</v>
      </c>
      <c r="U37" s="48">
        <v>2</v>
      </c>
      <c r="V37" s="49">
        <v>0</v>
      </c>
      <c r="W37" s="49">
        <v>0.008547</v>
      </c>
      <c r="X37" s="49">
        <v>0.020913</v>
      </c>
      <c r="Y37" s="49">
        <v>0.720498</v>
      </c>
      <c r="Z37" s="49">
        <v>0.5</v>
      </c>
      <c r="AA37" s="49">
        <v>0</v>
      </c>
      <c r="AB37" s="71">
        <v>37</v>
      </c>
      <c r="AC37" s="71"/>
      <c r="AD37" s="72"/>
      <c r="AE37" s="78" t="s">
        <v>623</v>
      </c>
      <c r="AF37" s="78">
        <v>54</v>
      </c>
      <c r="AG37" s="78">
        <v>48</v>
      </c>
      <c r="AH37" s="78">
        <v>364</v>
      </c>
      <c r="AI37" s="78">
        <v>675</v>
      </c>
      <c r="AJ37" s="78"/>
      <c r="AK37" s="78" t="s">
        <v>675</v>
      </c>
      <c r="AL37" s="78"/>
      <c r="AM37" s="78"/>
      <c r="AN37" s="78"/>
      <c r="AO37" s="80">
        <v>43582.096608796295</v>
      </c>
      <c r="AP37" s="83" t="s">
        <v>798</v>
      </c>
      <c r="AQ37" s="78" t="b">
        <v>1</v>
      </c>
      <c r="AR37" s="78" t="b">
        <v>0</v>
      </c>
      <c r="AS37" s="78" t="b">
        <v>0</v>
      </c>
      <c r="AT37" s="78"/>
      <c r="AU37" s="78">
        <v>0</v>
      </c>
      <c r="AV37" s="78"/>
      <c r="AW37" s="78" t="b">
        <v>0</v>
      </c>
      <c r="AX37" s="78" t="s">
        <v>855</v>
      </c>
      <c r="AY37" s="83" t="s">
        <v>890</v>
      </c>
      <c r="AZ37" s="78" t="s">
        <v>66</v>
      </c>
      <c r="BA37" s="78" t="str">
        <f>REPLACE(INDEX(GroupVertices[Group],MATCH(Vertices[[#This Row],[Vertex]],GroupVertices[Vertex],0)),1,1,"")</f>
        <v>1</v>
      </c>
      <c r="BB37" s="48"/>
      <c r="BC37" s="48"/>
      <c r="BD37" s="48"/>
      <c r="BE37" s="48"/>
      <c r="BF37" s="48"/>
      <c r="BG37" s="48"/>
      <c r="BH37" s="121" t="s">
        <v>1296</v>
      </c>
      <c r="BI37" s="121" t="s">
        <v>1296</v>
      </c>
      <c r="BJ37" s="121" t="s">
        <v>1340</v>
      </c>
      <c r="BK37" s="121" t="s">
        <v>1340</v>
      </c>
      <c r="BL37" s="121">
        <v>0</v>
      </c>
      <c r="BM37" s="124">
        <v>0</v>
      </c>
      <c r="BN37" s="121">
        <v>0</v>
      </c>
      <c r="BO37" s="124">
        <v>0</v>
      </c>
      <c r="BP37" s="121">
        <v>0</v>
      </c>
      <c r="BQ37" s="124">
        <v>0</v>
      </c>
      <c r="BR37" s="121">
        <v>3</v>
      </c>
      <c r="BS37" s="124">
        <v>100</v>
      </c>
      <c r="BT37" s="121">
        <v>3</v>
      </c>
      <c r="BU37" s="2"/>
      <c r="BV37" s="3"/>
      <c r="BW37" s="3"/>
      <c r="BX37" s="3"/>
      <c r="BY37" s="3"/>
    </row>
    <row r="38" spans="1:77" ht="41.45" customHeight="1">
      <c r="A38" s="64" t="s">
        <v>262</v>
      </c>
      <c r="C38" s="65"/>
      <c r="D38" s="65" t="s">
        <v>64</v>
      </c>
      <c r="E38" s="66">
        <v>164.15013320487992</v>
      </c>
      <c r="F38" s="68">
        <v>99.99639421582484</v>
      </c>
      <c r="G38" s="101" t="s">
        <v>846</v>
      </c>
      <c r="H38" s="65"/>
      <c r="I38" s="69" t="s">
        <v>262</v>
      </c>
      <c r="J38" s="70"/>
      <c r="K38" s="70"/>
      <c r="L38" s="69" t="s">
        <v>948</v>
      </c>
      <c r="M38" s="73">
        <v>2.201687672777158</v>
      </c>
      <c r="N38" s="74">
        <v>1135.7110595703125</v>
      </c>
      <c r="O38" s="74">
        <v>8897.83984375</v>
      </c>
      <c r="P38" s="75"/>
      <c r="Q38" s="76"/>
      <c r="R38" s="76"/>
      <c r="S38" s="86"/>
      <c r="T38" s="48">
        <v>2</v>
      </c>
      <c r="U38" s="48">
        <v>0</v>
      </c>
      <c r="V38" s="49">
        <v>0</v>
      </c>
      <c r="W38" s="49">
        <v>0.008547</v>
      </c>
      <c r="X38" s="49">
        <v>0.020913</v>
      </c>
      <c r="Y38" s="49">
        <v>0.720498</v>
      </c>
      <c r="Z38" s="49">
        <v>0.5</v>
      </c>
      <c r="AA38" s="49">
        <v>0</v>
      </c>
      <c r="AB38" s="71">
        <v>38</v>
      </c>
      <c r="AC38" s="71"/>
      <c r="AD38" s="72"/>
      <c r="AE38" s="78" t="s">
        <v>624</v>
      </c>
      <c r="AF38" s="78">
        <v>425</v>
      </c>
      <c r="AG38" s="78">
        <v>268</v>
      </c>
      <c r="AH38" s="78">
        <v>8919</v>
      </c>
      <c r="AI38" s="78">
        <v>17580</v>
      </c>
      <c r="AJ38" s="78"/>
      <c r="AK38" s="78" t="s">
        <v>676</v>
      </c>
      <c r="AL38" s="78" t="s">
        <v>545</v>
      </c>
      <c r="AM38" s="83" t="s">
        <v>754</v>
      </c>
      <c r="AN38" s="78"/>
      <c r="AO38" s="80">
        <v>41549.35076388889</v>
      </c>
      <c r="AP38" s="83" t="s">
        <v>799</v>
      </c>
      <c r="AQ38" s="78" t="b">
        <v>0</v>
      </c>
      <c r="AR38" s="78" t="b">
        <v>0</v>
      </c>
      <c r="AS38" s="78" t="b">
        <v>1</v>
      </c>
      <c r="AT38" s="78"/>
      <c r="AU38" s="78">
        <v>1</v>
      </c>
      <c r="AV38" s="83" t="s">
        <v>818</v>
      </c>
      <c r="AW38" s="78" t="b">
        <v>0</v>
      </c>
      <c r="AX38" s="78" t="s">
        <v>855</v>
      </c>
      <c r="AY38" s="83" t="s">
        <v>891</v>
      </c>
      <c r="AZ38" s="78" t="s">
        <v>65</v>
      </c>
      <c r="BA38" s="78" t="str">
        <f>REPLACE(INDEX(GroupVertices[Group],MATCH(Vertices[[#This Row],[Vertex]],GroupVertices[Vertex],0)),1,1,"")</f>
        <v>1</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235</v>
      </c>
      <c r="C39" s="65"/>
      <c r="D39" s="65" t="s">
        <v>64</v>
      </c>
      <c r="E39" s="66">
        <v>169.16711068293307</v>
      </c>
      <c r="F39" s="68">
        <v>99.98798071941611</v>
      </c>
      <c r="G39" s="101" t="s">
        <v>374</v>
      </c>
      <c r="H39" s="65"/>
      <c r="I39" s="69" t="s">
        <v>235</v>
      </c>
      <c r="J39" s="70"/>
      <c r="K39" s="70"/>
      <c r="L39" s="69" t="s">
        <v>949</v>
      </c>
      <c r="M39" s="73">
        <v>5.005625575923862</v>
      </c>
      <c r="N39" s="74">
        <v>6210.82470703125</v>
      </c>
      <c r="O39" s="74">
        <v>1135.866943359375</v>
      </c>
      <c r="P39" s="75"/>
      <c r="Q39" s="76"/>
      <c r="R39" s="76"/>
      <c r="S39" s="86"/>
      <c r="T39" s="48">
        <v>0</v>
      </c>
      <c r="U39" s="48">
        <v>1</v>
      </c>
      <c r="V39" s="49">
        <v>0</v>
      </c>
      <c r="W39" s="49">
        <v>0.006173</v>
      </c>
      <c r="X39" s="49">
        <v>0.003457</v>
      </c>
      <c r="Y39" s="49">
        <v>0.456925</v>
      </c>
      <c r="Z39" s="49">
        <v>0</v>
      </c>
      <c r="AA39" s="49">
        <v>0</v>
      </c>
      <c r="AB39" s="71">
        <v>39</v>
      </c>
      <c r="AC39" s="71"/>
      <c r="AD39" s="72"/>
      <c r="AE39" s="78" t="s">
        <v>625</v>
      </c>
      <c r="AF39" s="78">
        <v>614</v>
      </c>
      <c r="AG39" s="78">
        <v>877</v>
      </c>
      <c r="AH39" s="78">
        <v>11349</v>
      </c>
      <c r="AI39" s="78">
        <v>10320</v>
      </c>
      <c r="AJ39" s="78"/>
      <c r="AK39" s="78" t="s">
        <v>677</v>
      </c>
      <c r="AL39" s="78" t="s">
        <v>719</v>
      </c>
      <c r="AM39" s="78"/>
      <c r="AN39" s="78"/>
      <c r="AO39" s="80">
        <v>40716.776724537034</v>
      </c>
      <c r="AP39" s="83" t="s">
        <v>800</v>
      </c>
      <c r="AQ39" s="78" t="b">
        <v>0</v>
      </c>
      <c r="AR39" s="78" t="b">
        <v>0</v>
      </c>
      <c r="AS39" s="78" t="b">
        <v>1</v>
      </c>
      <c r="AT39" s="78"/>
      <c r="AU39" s="78">
        <v>43</v>
      </c>
      <c r="AV39" s="83" t="s">
        <v>818</v>
      </c>
      <c r="AW39" s="78" t="b">
        <v>0</v>
      </c>
      <c r="AX39" s="78" t="s">
        <v>855</v>
      </c>
      <c r="AY39" s="83" t="s">
        <v>892</v>
      </c>
      <c r="AZ39" s="78" t="s">
        <v>66</v>
      </c>
      <c r="BA39" s="78" t="str">
        <f>REPLACE(INDEX(GroupVertices[Group],MATCH(Vertices[[#This Row],[Vertex]],GroupVertices[Vertex],0)),1,1,"")</f>
        <v>2</v>
      </c>
      <c r="BB39" s="48"/>
      <c r="BC39" s="48"/>
      <c r="BD39" s="48"/>
      <c r="BE39" s="48"/>
      <c r="BF39" s="48"/>
      <c r="BG39" s="48"/>
      <c r="BH39" s="121" t="s">
        <v>1151</v>
      </c>
      <c r="BI39" s="121" t="s">
        <v>1151</v>
      </c>
      <c r="BJ39" s="121" t="s">
        <v>1341</v>
      </c>
      <c r="BK39" s="121" t="s">
        <v>1341</v>
      </c>
      <c r="BL39" s="121">
        <v>3</v>
      </c>
      <c r="BM39" s="124">
        <v>13.043478260869565</v>
      </c>
      <c r="BN39" s="121">
        <v>0</v>
      </c>
      <c r="BO39" s="124">
        <v>0</v>
      </c>
      <c r="BP39" s="121">
        <v>0</v>
      </c>
      <c r="BQ39" s="124">
        <v>0</v>
      </c>
      <c r="BR39" s="121">
        <v>20</v>
      </c>
      <c r="BS39" s="124">
        <v>86.95652173913044</v>
      </c>
      <c r="BT39" s="121">
        <v>23</v>
      </c>
      <c r="BU39" s="2"/>
      <c r="BV39" s="3"/>
      <c r="BW39" s="3"/>
      <c r="BX39" s="3"/>
      <c r="BY39" s="3"/>
    </row>
    <row r="40" spans="1:77" ht="41.45" customHeight="1">
      <c r="A40" s="64" t="s">
        <v>236</v>
      </c>
      <c r="C40" s="65"/>
      <c r="D40" s="65" t="s">
        <v>64</v>
      </c>
      <c r="E40" s="66">
        <v>165.92131572997258</v>
      </c>
      <c r="F40" s="68">
        <v>99.99342393384146</v>
      </c>
      <c r="G40" s="101" t="s">
        <v>375</v>
      </c>
      <c r="H40" s="65"/>
      <c r="I40" s="69" t="s">
        <v>236</v>
      </c>
      <c r="J40" s="70"/>
      <c r="K40" s="70"/>
      <c r="L40" s="69" t="s">
        <v>950</v>
      </c>
      <c r="M40" s="73">
        <v>3.191583648436503</v>
      </c>
      <c r="N40" s="74">
        <v>5716.62548828125</v>
      </c>
      <c r="O40" s="74">
        <v>1912.5572509765625</v>
      </c>
      <c r="P40" s="75"/>
      <c r="Q40" s="76"/>
      <c r="R40" s="76"/>
      <c r="S40" s="86"/>
      <c r="T40" s="48">
        <v>3</v>
      </c>
      <c r="U40" s="48">
        <v>3</v>
      </c>
      <c r="V40" s="49">
        <v>250</v>
      </c>
      <c r="W40" s="49">
        <v>0.009009</v>
      </c>
      <c r="X40" s="49">
        <v>0.023159</v>
      </c>
      <c r="Y40" s="49">
        <v>1.805442</v>
      </c>
      <c r="Z40" s="49">
        <v>0.1</v>
      </c>
      <c r="AA40" s="49">
        <v>0.2</v>
      </c>
      <c r="AB40" s="71">
        <v>40</v>
      </c>
      <c r="AC40" s="71"/>
      <c r="AD40" s="72"/>
      <c r="AE40" s="78" t="s">
        <v>626</v>
      </c>
      <c r="AF40" s="78">
        <v>957</v>
      </c>
      <c r="AG40" s="78">
        <v>483</v>
      </c>
      <c r="AH40" s="78">
        <v>855</v>
      </c>
      <c r="AI40" s="78">
        <v>492</v>
      </c>
      <c r="AJ40" s="78"/>
      <c r="AK40" s="78" t="s">
        <v>678</v>
      </c>
      <c r="AL40" s="78" t="s">
        <v>708</v>
      </c>
      <c r="AM40" s="78"/>
      <c r="AN40" s="78"/>
      <c r="AO40" s="80">
        <v>41084.13952546296</v>
      </c>
      <c r="AP40" s="83" t="s">
        <v>801</v>
      </c>
      <c r="AQ40" s="78" t="b">
        <v>1</v>
      </c>
      <c r="AR40" s="78" t="b">
        <v>0</v>
      </c>
      <c r="AS40" s="78" t="b">
        <v>0</v>
      </c>
      <c r="AT40" s="78"/>
      <c r="AU40" s="78">
        <v>11</v>
      </c>
      <c r="AV40" s="83" t="s">
        <v>818</v>
      </c>
      <c r="AW40" s="78" t="b">
        <v>0</v>
      </c>
      <c r="AX40" s="78" t="s">
        <v>855</v>
      </c>
      <c r="AY40" s="83" t="s">
        <v>893</v>
      </c>
      <c r="AZ40" s="78" t="s">
        <v>66</v>
      </c>
      <c r="BA40" s="78" t="str">
        <f>REPLACE(INDEX(GroupVertices[Group],MATCH(Vertices[[#This Row],[Vertex]],GroupVertices[Vertex],0)),1,1,"")</f>
        <v>2</v>
      </c>
      <c r="BB40" s="48" t="s">
        <v>328</v>
      </c>
      <c r="BC40" s="48" t="s">
        <v>328</v>
      </c>
      <c r="BD40" s="48" t="s">
        <v>333</v>
      </c>
      <c r="BE40" s="48" t="s">
        <v>333</v>
      </c>
      <c r="BF40" s="48" t="s">
        <v>341</v>
      </c>
      <c r="BG40" s="48" t="s">
        <v>341</v>
      </c>
      <c r="BH40" s="121" t="s">
        <v>1297</v>
      </c>
      <c r="BI40" s="121" t="s">
        <v>1297</v>
      </c>
      <c r="BJ40" s="121" t="s">
        <v>1205</v>
      </c>
      <c r="BK40" s="121" t="s">
        <v>1205</v>
      </c>
      <c r="BL40" s="121">
        <v>4</v>
      </c>
      <c r="BM40" s="124">
        <v>11.428571428571429</v>
      </c>
      <c r="BN40" s="121">
        <v>0</v>
      </c>
      <c r="BO40" s="124">
        <v>0</v>
      </c>
      <c r="BP40" s="121">
        <v>0</v>
      </c>
      <c r="BQ40" s="124">
        <v>0</v>
      </c>
      <c r="BR40" s="121">
        <v>31</v>
      </c>
      <c r="BS40" s="124">
        <v>88.57142857142857</v>
      </c>
      <c r="BT40" s="121">
        <v>35</v>
      </c>
      <c r="BU40" s="2"/>
      <c r="BV40" s="3"/>
      <c r="BW40" s="3"/>
      <c r="BX40" s="3"/>
      <c r="BY40" s="3"/>
    </row>
    <row r="41" spans="1:77" ht="41.45" customHeight="1">
      <c r="A41" s="64" t="s">
        <v>263</v>
      </c>
      <c r="C41" s="65"/>
      <c r="D41" s="65" t="s">
        <v>64</v>
      </c>
      <c r="E41" s="66">
        <v>323.3258948320439</v>
      </c>
      <c r="F41" s="68">
        <v>99.7294556647422</v>
      </c>
      <c r="G41" s="101" t="s">
        <v>847</v>
      </c>
      <c r="H41" s="65"/>
      <c r="I41" s="69" t="s">
        <v>263</v>
      </c>
      <c r="J41" s="70"/>
      <c r="K41" s="70"/>
      <c r="L41" s="69" t="s">
        <v>951</v>
      </c>
      <c r="M41" s="73">
        <v>91.16340879691606</v>
      </c>
      <c r="N41" s="74">
        <v>5835.52978515625</v>
      </c>
      <c r="O41" s="74">
        <v>3211.443603515625</v>
      </c>
      <c r="P41" s="75"/>
      <c r="Q41" s="76"/>
      <c r="R41" s="76"/>
      <c r="S41" s="86"/>
      <c r="T41" s="48">
        <v>2</v>
      </c>
      <c r="U41" s="48">
        <v>0</v>
      </c>
      <c r="V41" s="49">
        <v>0</v>
      </c>
      <c r="W41" s="49">
        <v>0.006211</v>
      </c>
      <c r="X41" s="49">
        <v>0.006781</v>
      </c>
      <c r="Y41" s="49">
        <v>0.751796</v>
      </c>
      <c r="Z41" s="49">
        <v>1</v>
      </c>
      <c r="AA41" s="49">
        <v>0</v>
      </c>
      <c r="AB41" s="71">
        <v>41</v>
      </c>
      <c r="AC41" s="71"/>
      <c r="AD41" s="72"/>
      <c r="AE41" s="78" t="s">
        <v>627</v>
      </c>
      <c r="AF41" s="78">
        <v>197</v>
      </c>
      <c r="AG41" s="78">
        <v>19590</v>
      </c>
      <c r="AH41" s="78">
        <v>6989</v>
      </c>
      <c r="AI41" s="78">
        <v>7614</v>
      </c>
      <c r="AJ41" s="78"/>
      <c r="AK41" s="78" t="s">
        <v>679</v>
      </c>
      <c r="AL41" s="78" t="s">
        <v>720</v>
      </c>
      <c r="AM41" s="83" t="s">
        <v>755</v>
      </c>
      <c r="AN41" s="78"/>
      <c r="AO41" s="80">
        <v>40751.16271990741</v>
      </c>
      <c r="AP41" s="83" t="s">
        <v>802</v>
      </c>
      <c r="AQ41" s="78" t="b">
        <v>0</v>
      </c>
      <c r="AR41" s="78" t="b">
        <v>0</v>
      </c>
      <c r="AS41" s="78" t="b">
        <v>1</v>
      </c>
      <c r="AT41" s="78"/>
      <c r="AU41" s="78">
        <v>250</v>
      </c>
      <c r="AV41" s="83" t="s">
        <v>818</v>
      </c>
      <c r="AW41" s="78" t="b">
        <v>0</v>
      </c>
      <c r="AX41" s="78" t="s">
        <v>855</v>
      </c>
      <c r="AY41" s="83" t="s">
        <v>894</v>
      </c>
      <c r="AZ41" s="78" t="s">
        <v>65</v>
      </c>
      <c r="BA41" s="78" t="str">
        <f>REPLACE(INDEX(GroupVertices[Group],MATCH(Vertices[[#This Row],[Vertex]],GroupVertices[Vertex],0)),1,1,"")</f>
        <v>2</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237</v>
      </c>
      <c r="C42" s="65"/>
      <c r="D42" s="65" t="s">
        <v>64</v>
      </c>
      <c r="E42" s="66">
        <v>175.82346175397893</v>
      </c>
      <c r="F42" s="68">
        <v>99.97681798526463</v>
      </c>
      <c r="G42" s="101" t="s">
        <v>376</v>
      </c>
      <c r="H42" s="65"/>
      <c r="I42" s="69" t="s">
        <v>237</v>
      </c>
      <c r="J42" s="70"/>
      <c r="K42" s="70"/>
      <c r="L42" s="69" t="s">
        <v>952</v>
      </c>
      <c r="M42" s="73">
        <v>8.72579277747154</v>
      </c>
      <c r="N42" s="74">
        <v>4320.5556640625</v>
      </c>
      <c r="O42" s="74">
        <v>2656.131591796875</v>
      </c>
      <c r="P42" s="75"/>
      <c r="Q42" s="76"/>
      <c r="R42" s="76"/>
      <c r="S42" s="86"/>
      <c r="T42" s="48">
        <v>1</v>
      </c>
      <c r="U42" s="48">
        <v>3</v>
      </c>
      <c r="V42" s="49">
        <v>48</v>
      </c>
      <c r="W42" s="49">
        <v>0.00885</v>
      </c>
      <c r="X42" s="49">
        <v>0.02226</v>
      </c>
      <c r="Y42" s="49">
        <v>1.040724</v>
      </c>
      <c r="Z42" s="49">
        <v>0.3333333333333333</v>
      </c>
      <c r="AA42" s="49">
        <v>0.3333333333333333</v>
      </c>
      <c r="AB42" s="71">
        <v>42</v>
      </c>
      <c r="AC42" s="71"/>
      <c r="AD42" s="72"/>
      <c r="AE42" s="78" t="s">
        <v>628</v>
      </c>
      <c r="AF42" s="78">
        <v>687</v>
      </c>
      <c r="AG42" s="78">
        <v>1685</v>
      </c>
      <c r="AH42" s="78">
        <v>1976</v>
      </c>
      <c r="AI42" s="78">
        <v>3450</v>
      </c>
      <c r="AJ42" s="78"/>
      <c r="AK42" s="78" t="s">
        <v>680</v>
      </c>
      <c r="AL42" s="78" t="s">
        <v>721</v>
      </c>
      <c r="AM42" s="83" t="s">
        <v>756</v>
      </c>
      <c r="AN42" s="78"/>
      <c r="AO42" s="80">
        <v>41610.108125</v>
      </c>
      <c r="AP42" s="83" t="s">
        <v>803</v>
      </c>
      <c r="AQ42" s="78" t="b">
        <v>1</v>
      </c>
      <c r="AR42" s="78" t="b">
        <v>0</v>
      </c>
      <c r="AS42" s="78" t="b">
        <v>1</v>
      </c>
      <c r="AT42" s="78"/>
      <c r="AU42" s="78">
        <v>35</v>
      </c>
      <c r="AV42" s="83" t="s">
        <v>818</v>
      </c>
      <c r="AW42" s="78" t="b">
        <v>0</v>
      </c>
      <c r="AX42" s="78" t="s">
        <v>855</v>
      </c>
      <c r="AY42" s="83" t="s">
        <v>895</v>
      </c>
      <c r="AZ42" s="78" t="s">
        <v>66</v>
      </c>
      <c r="BA42" s="78" t="str">
        <f>REPLACE(INDEX(GroupVertices[Group],MATCH(Vertices[[#This Row],[Vertex]],GroupVertices[Vertex],0)),1,1,"")</f>
        <v>2</v>
      </c>
      <c r="BB42" s="48"/>
      <c r="BC42" s="48"/>
      <c r="BD42" s="48"/>
      <c r="BE42" s="48"/>
      <c r="BF42" s="48"/>
      <c r="BG42" s="48"/>
      <c r="BH42" s="121" t="s">
        <v>1298</v>
      </c>
      <c r="BI42" s="121" t="s">
        <v>1315</v>
      </c>
      <c r="BJ42" s="121" t="s">
        <v>1342</v>
      </c>
      <c r="BK42" s="121" t="s">
        <v>1342</v>
      </c>
      <c r="BL42" s="121">
        <v>5</v>
      </c>
      <c r="BM42" s="124">
        <v>12.195121951219512</v>
      </c>
      <c r="BN42" s="121">
        <v>0</v>
      </c>
      <c r="BO42" s="124">
        <v>0</v>
      </c>
      <c r="BP42" s="121">
        <v>0</v>
      </c>
      <c r="BQ42" s="124">
        <v>0</v>
      </c>
      <c r="BR42" s="121">
        <v>36</v>
      </c>
      <c r="BS42" s="124">
        <v>87.8048780487805</v>
      </c>
      <c r="BT42" s="121">
        <v>41</v>
      </c>
      <c r="BU42" s="2"/>
      <c r="BV42" s="3"/>
      <c r="BW42" s="3"/>
      <c r="BX42" s="3"/>
      <c r="BY42" s="3"/>
    </row>
    <row r="43" spans="1:77" ht="41.45" customHeight="1">
      <c r="A43" s="64" t="s">
        <v>238</v>
      </c>
      <c r="C43" s="65"/>
      <c r="D43" s="65" t="s">
        <v>64</v>
      </c>
      <c r="E43" s="66">
        <v>162.92266252469943</v>
      </c>
      <c r="F43" s="68">
        <v>99.99845269031563</v>
      </c>
      <c r="G43" s="101" t="s">
        <v>377</v>
      </c>
      <c r="H43" s="65"/>
      <c r="I43" s="69" t="s">
        <v>238</v>
      </c>
      <c r="J43" s="70"/>
      <c r="K43" s="70"/>
      <c r="L43" s="69" t="s">
        <v>953</v>
      </c>
      <c r="M43" s="73">
        <v>1.515666740808589</v>
      </c>
      <c r="N43" s="74">
        <v>6704.982421875</v>
      </c>
      <c r="O43" s="74">
        <v>372.84515380859375</v>
      </c>
      <c r="P43" s="75"/>
      <c r="Q43" s="76"/>
      <c r="R43" s="76"/>
      <c r="S43" s="86"/>
      <c r="T43" s="48">
        <v>0</v>
      </c>
      <c r="U43" s="48">
        <v>1</v>
      </c>
      <c r="V43" s="49">
        <v>0</v>
      </c>
      <c r="W43" s="49">
        <v>0.006173</v>
      </c>
      <c r="X43" s="49">
        <v>0.003457</v>
      </c>
      <c r="Y43" s="49">
        <v>0.456925</v>
      </c>
      <c r="Z43" s="49">
        <v>0</v>
      </c>
      <c r="AA43" s="49">
        <v>0</v>
      </c>
      <c r="AB43" s="71">
        <v>43</v>
      </c>
      <c r="AC43" s="71"/>
      <c r="AD43" s="72"/>
      <c r="AE43" s="78" t="s">
        <v>629</v>
      </c>
      <c r="AF43" s="78">
        <v>164</v>
      </c>
      <c r="AG43" s="78">
        <v>119</v>
      </c>
      <c r="AH43" s="78">
        <v>495</v>
      </c>
      <c r="AI43" s="78">
        <v>170</v>
      </c>
      <c r="AJ43" s="78"/>
      <c r="AK43" s="78" t="s">
        <v>681</v>
      </c>
      <c r="AL43" s="78" t="s">
        <v>722</v>
      </c>
      <c r="AM43" s="78"/>
      <c r="AN43" s="78"/>
      <c r="AO43" s="80">
        <v>41759.05262731481</v>
      </c>
      <c r="AP43" s="78"/>
      <c r="AQ43" s="78" t="b">
        <v>1</v>
      </c>
      <c r="AR43" s="78" t="b">
        <v>0</v>
      </c>
      <c r="AS43" s="78" t="b">
        <v>0</v>
      </c>
      <c r="AT43" s="78"/>
      <c r="AU43" s="78">
        <v>8</v>
      </c>
      <c r="AV43" s="83" t="s">
        <v>818</v>
      </c>
      <c r="AW43" s="78" t="b">
        <v>0</v>
      </c>
      <c r="AX43" s="78" t="s">
        <v>855</v>
      </c>
      <c r="AY43" s="83" t="s">
        <v>896</v>
      </c>
      <c r="AZ43" s="78" t="s">
        <v>66</v>
      </c>
      <c r="BA43" s="78" t="str">
        <f>REPLACE(INDEX(GroupVertices[Group],MATCH(Vertices[[#This Row],[Vertex]],GroupVertices[Vertex],0)),1,1,"")</f>
        <v>2</v>
      </c>
      <c r="BB43" s="48"/>
      <c r="BC43" s="48"/>
      <c r="BD43" s="48"/>
      <c r="BE43" s="48"/>
      <c r="BF43" s="48"/>
      <c r="BG43" s="48"/>
      <c r="BH43" s="121" t="s">
        <v>1151</v>
      </c>
      <c r="BI43" s="121" t="s">
        <v>1151</v>
      </c>
      <c r="BJ43" s="121" t="s">
        <v>1341</v>
      </c>
      <c r="BK43" s="121" t="s">
        <v>1341</v>
      </c>
      <c r="BL43" s="121">
        <v>3</v>
      </c>
      <c r="BM43" s="124">
        <v>13.043478260869565</v>
      </c>
      <c r="BN43" s="121">
        <v>0</v>
      </c>
      <c r="BO43" s="124">
        <v>0</v>
      </c>
      <c r="BP43" s="121">
        <v>0</v>
      </c>
      <c r="BQ43" s="124">
        <v>0</v>
      </c>
      <c r="BR43" s="121">
        <v>20</v>
      </c>
      <c r="BS43" s="124">
        <v>86.95652173913044</v>
      </c>
      <c r="BT43" s="121">
        <v>23</v>
      </c>
      <c r="BU43" s="2"/>
      <c r="BV43" s="3"/>
      <c r="BW43" s="3"/>
      <c r="BX43" s="3"/>
      <c r="BY43" s="3"/>
    </row>
    <row r="44" spans="1:77" ht="41.45" customHeight="1">
      <c r="A44" s="64" t="s">
        <v>239</v>
      </c>
      <c r="C44" s="65"/>
      <c r="D44" s="65" t="s">
        <v>64</v>
      </c>
      <c r="E44" s="66">
        <v>165.6906500987977</v>
      </c>
      <c r="F44" s="68">
        <v>99.99381076126255</v>
      </c>
      <c r="G44" s="101" t="s">
        <v>378</v>
      </c>
      <c r="H44" s="65"/>
      <c r="I44" s="69" t="s">
        <v>239</v>
      </c>
      <c r="J44" s="70"/>
      <c r="K44" s="70"/>
      <c r="L44" s="69" t="s">
        <v>954</v>
      </c>
      <c r="M44" s="73">
        <v>3.0626669632343564</v>
      </c>
      <c r="N44" s="74">
        <v>3598.5498046875</v>
      </c>
      <c r="O44" s="74">
        <v>1736.2958984375</v>
      </c>
      <c r="P44" s="75"/>
      <c r="Q44" s="76"/>
      <c r="R44" s="76"/>
      <c r="S44" s="86"/>
      <c r="T44" s="48">
        <v>2</v>
      </c>
      <c r="U44" s="48">
        <v>2</v>
      </c>
      <c r="V44" s="49">
        <v>0</v>
      </c>
      <c r="W44" s="49">
        <v>0.008475</v>
      </c>
      <c r="X44" s="49">
        <v>0.020913</v>
      </c>
      <c r="Y44" s="49">
        <v>0.720498</v>
      </c>
      <c r="Z44" s="49">
        <v>0</v>
      </c>
      <c r="AA44" s="49">
        <v>1</v>
      </c>
      <c r="AB44" s="71">
        <v>44</v>
      </c>
      <c r="AC44" s="71"/>
      <c r="AD44" s="72"/>
      <c r="AE44" s="78" t="s">
        <v>630</v>
      </c>
      <c r="AF44" s="78">
        <v>140</v>
      </c>
      <c r="AG44" s="78">
        <v>455</v>
      </c>
      <c r="AH44" s="78">
        <v>53202</v>
      </c>
      <c r="AI44" s="78">
        <v>51152</v>
      </c>
      <c r="AJ44" s="78"/>
      <c r="AK44" s="78" t="s">
        <v>682</v>
      </c>
      <c r="AL44" s="78" t="s">
        <v>723</v>
      </c>
      <c r="AM44" s="78"/>
      <c r="AN44" s="78"/>
      <c r="AO44" s="80">
        <v>40329.311747685184</v>
      </c>
      <c r="AP44" s="83" t="s">
        <v>804</v>
      </c>
      <c r="AQ44" s="78" t="b">
        <v>0</v>
      </c>
      <c r="AR44" s="78" t="b">
        <v>0</v>
      </c>
      <c r="AS44" s="78" t="b">
        <v>1</v>
      </c>
      <c r="AT44" s="78"/>
      <c r="AU44" s="78">
        <v>15</v>
      </c>
      <c r="AV44" s="83" t="s">
        <v>827</v>
      </c>
      <c r="AW44" s="78" t="b">
        <v>0</v>
      </c>
      <c r="AX44" s="78" t="s">
        <v>855</v>
      </c>
      <c r="AY44" s="83" t="s">
        <v>897</v>
      </c>
      <c r="AZ44" s="78" t="s">
        <v>66</v>
      </c>
      <c r="BA44" s="78" t="str">
        <f>REPLACE(INDEX(GroupVertices[Group],MATCH(Vertices[[#This Row],[Vertex]],GroupVertices[Vertex],0)),1,1,"")</f>
        <v>1</v>
      </c>
      <c r="BB44" s="48" t="s">
        <v>329</v>
      </c>
      <c r="BC44" s="48" t="s">
        <v>329</v>
      </c>
      <c r="BD44" s="48" t="s">
        <v>331</v>
      </c>
      <c r="BE44" s="48" t="s">
        <v>331</v>
      </c>
      <c r="BF44" s="48" t="s">
        <v>342</v>
      </c>
      <c r="BG44" s="48" t="s">
        <v>342</v>
      </c>
      <c r="BH44" s="121" t="s">
        <v>1299</v>
      </c>
      <c r="BI44" s="121" t="s">
        <v>1316</v>
      </c>
      <c r="BJ44" s="121" t="s">
        <v>1343</v>
      </c>
      <c r="BK44" s="121" t="s">
        <v>1343</v>
      </c>
      <c r="BL44" s="121">
        <v>1</v>
      </c>
      <c r="BM44" s="124">
        <v>2.5641025641025643</v>
      </c>
      <c r="BN44" s="121">
        <v>0</v>
      </c>
      <c r="BO44" s="124">
        <v>0</v>
      </c>
      <c r="BP44" s="121">
        <v>0</v>
      </c>
      <c r="BQ44" s="124">
        <v>0</v>
      </c>
      <c r="BR44" s="121">
        <v>38</v>
      </c>
      <c r="BS44" s="124">
        <v>97.43589743589743</v>
      </c>
      <c r="BT44" s="121">
        <v>39</v>
      </c>
      <c r="BU44" s="2"/>
      <c r="BV44" s="3"/>
      <c r="BW44" s="3"/>
      <c r="BX44" s="3"/>
      <c r="BY44" s="3"/>
    </row>
    <row r="45" spans="1:77" ht="41.45" customHeight="1">
      <c r="A45" s="64" t="s">
        <v>241</v>
      </c>
      <c r="C45" s="65"/>
      <c r="D45" s="65" t="s">
        <v>64</v>
      </c>
      <c r="E45" s="66">
        <v>163.96065786498627</v>
      </c>
      <c r="F45" s="68">
        <v>99.99671196692073</v>
      </c>
      <c r="G45" s="101" t="s">
        <v>380</v>
      </c>
      <c r="H45" s="65"/>
      <c r="I45" s="69" t="s">
        <v>241</v>
      </c>
      <c r="J45" s="70"/>
      <c r="K45" s="70"/>
      <c r="L45" s="69" t="s">
        <v>955</v>
      </c>
      <c r="M45" s="73">
        <v>2.0957918242182516</v>
      </c>
      <c r="N45" s="74">
        <v>3584.685791015625</v>
      </c>
      <c r="O45" s="74">
        <v>7980.0859375</v>
      </c>
      <c r="P45" s="75"/>
      <c r="Q45" s="76"/>
      <c r="R45" s="76"/>
      <c r="S45" s="86"/>
      <c r="T45" s="48">
        <v>1</v>
      </c>
      <c r="U45" s="48">
        <v>2</v>
      </c>
      <c r="V45" s="49">
        <v>0</v>
      </c>
      <c r="W45" s="49">
        <v>0.008547</v>
      </c>
      <c r="X45" s="49">
        <v>0.020913</v>
      </c>
      <c r="Y45" s="49">
        <v>0.720498</v>
      </c>
      <c r="Z45" s="49">
        <v>0.5</v>
      </c>
      <c r="AA45" s="49">
        <v>0.5</v>
      </c>
      <c r="AB45" s="71">
        <v>45</v>
      </c>
      <c r="AC45" s="71"/>
      <c r="AD45" s="72"/>
      <c r="AE45" s="78" t="s">
        <v>631</v>
      </c>
      <c r="AF45" s="78">
        <v>1116</v>
      </c>
      <c r="AG45" s="78">
        <v>245</v>
      </c>
      <c r="AH45" s="78">
        <v>566</v>
      </c>
      <c r="AI45" s="78">
        <v>2275</v>
      </c>
      <c r="AJ45" s="78"/>
      <c r="AK45" s="78" t="s">
        <v>683</v>
      </c>
      <c r="AL45" s="78" t="s">
        <v>724</v>
      </c>
      <c r="AM45" s="83" t="s">
        <v>757</v>
      </c>
      <c r="AN45" s="78"/>
      <c r="AO45" s="80">
        <v>42403.05425925926</v>
      </c>
      <c r="AP45" s="83" t="s">
        <v>805</v>
      </c>
      <c r="AQ45" s="78" t="b">
        <v>0</v>
      </c>
      <c r="AR45" s="78" t="b">
        <v>0</v>
      </c>
      <c r="AS45" s="78" t="b">
        <v>0</v>
      </c>
      <c r="AT45" s="78"/>
      <c r="AU45" s="78">
        <v>4</v>
      </c>
      <c r="AV45" s="83" t="s">
        <v>818</v>
      </c>
      <c r="AW45" s="78" t="b">
        <v>0</v>
      </c>
      <c r="AX45" s="78" t="s">
        <v>855</v>
      </c>
      <c r="AY45" s="83" t="s">
        <v>898</v>
      </c>
      <c r="AZ45" s="78" t="s">
        <v>66</v>
      </c>
      <c r="BA45" s="78" t="str">
        <f>REPLACE(INDEX(GroupVertices[Group],MATCH(Vertices[[#This Row],[Vertex]],GroupVertices[Vertex],0)),1,1,"")</f>
        <v>1</v>
      </c>
      <c r="BB45" s="48"/>
      <c r="BC45" s="48"/>
      <c r="BD45" s="48"/>
      <c r="BE45" s="48"/>
      <c r="BF45" s="48"/>
      <c r="BG45" s="48"/>
      <c r="BH45" s="121" t="s">
        <v>1300</v>
      </c>
      <c r="BI45" s="121" t="s">
        <v>1300</v>
      </c>
      <c r="BJ45" s="121" t="s">
        <v>1344</v>
      </c>
      <c r="BK45" s="121" t="s">
        <v>1344</v>
      </c>
      <c r="BL45" s="121">
        <v>1</v>
      </c>
      <c r="BM45" s="124">
        <v>5.555555555555555</v>
      </c>
      <c r="BN45" s="121">
        <v>0</v>
      </c>
      <c r="BO45" s="124">
        <v>0</v>
      </c>
      <c r="BP45" s="121">
        <v>0</v>
      </c>
      <c r="BQ45" s="124">
        <v>0</v>
      </c>
      <c r="BR45" s="121">
        <v>17</v>
      </c>
      <c r="BS45" s="124">
        <v>94.44444444444444</v>
      </c>
      <c r="BT45" s="121">
        <v>18</v>
      </c>
      <c r="BU45" s="2"/>
      <c r="BV45" s="3"/>
      <c r="BW45" s="3"/>
      <c r="BX45" s="3"/>
      <c r="BY45" s="3"/>
    </row>
    <row r="46" spans="1:77" ht="41.45" customHeight="1">
      <c r="A46" s="64" t="s">
        <v>264</v>
      </c>
      <c r="C46" s="65"/>
      <c r="D46" s="65" t="s">
        <v>64</v>
      </c>
      <c r="E46" s="66">
        <v>1000</v>
      </c>
      <c r="F46" s="68">
        <v>94.78248555959422</v>
      </c>
      <c r="G46" s="101" t="s">
        <v>848</v>
      </c>
      <c r="H46" s="65"/>
      <c r="I46" s="69" t="s">
        <v>264</v>
      </c>
      <c r="J46" s="70"/>
      <c r="K46" s="70"/>
      <c r="L46" s="69" t="s">
        <v>956</v>
      </c>
      <c r="M46" s="73">
        <v>1739.8236458392337</v>
      </c>
      <c r="N46" s="74">
        <v>3208.022705078125</v>
      </c>
      <c r="O46" s="74">
        <v>8897.02734375</v>
      </c>
      <c r="P46" s="75"/>
      <c r="Q46" s="76"/>
      <c r="R46" s="76"/>
      <c r="S46" s="86"/>
      <c r="T46" s="48">
        <v>2</v>
      </c>
      <c r="U46" s="48">
        <v>0</v>
      </c>
      <c r="V46" s="49">
        <v>0</v>
      </c>
      <c r="W46" s="49">
        <v>0.008547</v>
      </c>
      <c r="X46" s="49">
        <v>0.020913</v>
      </c>
      <c r="Y46" s="49">
        <v>0.720498</v>
      </c>
      <c r="Z46" s="49">
        <v>1</v>
      </c>
      <c r="AA46" s="49">
        <v>0</v>
      </c>
      <c r="AB46" s="71">
        <v>46</v>
      </c>
      <c r="AC46" s="71"/>
      <c r="AD46" s="72"/>
      <c r="AE46" s="78" t="s">
        <v>632</v>
      </c>
      <c r="AF46" s="78">
        <v>309558</v>
      </c>
      <c r="AG46" s="78">
        <v>377670</v>
      </c>
      <c r="AH46" s="78">
        <v>12585</v>
      </c>
      <c r="AI46" s="78">
        <v>258060</v>
      </c>
      <c r="AJ46" s="78"/>
      <c r="AK46" s="78" t="s">
        <v>684</v>
      </c>
      <c r="AL46" s="78" t="s">
        <v>725</v>
      </c>
      <c r="AM46" s="78"/>
      <c r="AN46" s="78"/>
      <c r="AO46" s="80">
        <v>40138.963217592594</v>
      </c>
      <c r="AP46" s="83" t="s">
        <v>806</v>
      </c>
      <c r="AQ46" s="78" t="b">
        <v>1</v>
      </c>
      <c r="AR46" s="78" t="b">
        <v>0</v>
      </c>
      <c r="AS46" s="78" t="b">
        <v>1</v>
      </c>
      <c r="AT46" s="78"/>
      <c r="AU46" s="78">
        <v>1853</v>
      </c>
      <c r="AV46" s="83" t="s">
        <v>818</v>
      </c>
      <c r="AW46" s="78" t="b">
        <v>0</v>
      </c>
      <c r="AX46" s="78" t="s">
        <v>855</v>
      </c>
      <c r="AY46" s="83" t="s">
        <v>899</v>
      </c>
      <c r="AZ46" s="78" t="s">
        <v>65</v>
      </c>
      <c r="BA46" s="78" t="str">
        <f>REPLACE(INDEX(GroupVertices[Group],MATCH(Vertices[[#This Row],[Vertex]],GroupVertices[Vertex],0)),1,1,"")</f>
        <v>1</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243</v>
      </c>
      <c r="C47" s="65"/>
      <c r="D47" s="65" t="s">
        <v>64</v>
      </c>
      <c r="E47" s="66">
        <v>162.93090058295567</v>
      </c>
      <c r="F47" s="68">
        <v>99.9984388750506</v>
      </c>
      <c r="G47" s="101" t="s">
        <v>849</v>
      </c>
      <c r="H47" s="65"/>
      <c r="I47" s="69" t="s">
        <v>243</v>
      </c>
      <c r="J47" s="70"/>
      <c r="K47" s="70"/>
      <c r="L47" s="69" t="s">
        <v>957</v>
      </c>
      <c r="M47" s="73">
        <v>1.5202709081372372</v>
      </c>
      <c r="N47" s="74">
        <v>2749.301513671875</v>
      </c>
      <c r="O47" s="74">
        <v>2827.9814453125</v>
      </c>
      <c r="P47" s="75"/>
      <c r="Q47" s="76"/>
      <c r="R47" s="76"/>
      <c r="S47" s="86"/>
      <c r="T47" s="48">
        <v>1</v>
      </c>
      <c r="U47" s="48">
        <v>1</v>
      </c>
      <c r="V47" s="49">
        <v>0</v>
      </c>
      <c r="W47" s="49">
        <v>0.008475</v>
      </c>
      <c r="X47" s="49">
        <v>0.017791</v>
      </c>
      <c r="Y47" s="49">
        <v>0.414287</v>
      </c>
      <c r="Z47" s="49">
        <v>0</v>
      </c>
      <c r="AA47" s="49">
        <v>1</v>
      </c>
      <c r="AB47" s="71">
        <v>47</v>
      </c>
      <c r="AC47" s="71"/>
      <c r="AD47" s="72"/>
      <c r="AE47" s="78" t="s">
        <v>633</v>
      </c>
      <c r="AF47" s="78">
        <v>55</v>
      </c>
      <c r="AG47" s="78">
        <v>120</v>
      </c>
      <c r="AH47" s="78">
        <v>271</v>
      </c>
      <c r="AI47" s="78">
        <v>12</v>
      </c>
      <c r="AJ47" s="78"/>
      <c r="AK47" s="78" t="s">
        <v>685</v>
      </c>
      <c r="AL47" s="78" t="s">
        <v>726</v>
      </c>
      <c r="AM47" s="78"/>
      <c r="AN47" s="78"/>
      <c r="AO47" s="80">
        <v>40230.83105324074</v>
      </c>
      <c r="AP47" s="78"/>
      <c r="AQ47" s="78" t="b">
        <v>0</v>
      </c>
      <c r="AR47" s="78" t="b">
        <v>0</v>
      </c>
      <c r="AS47" s="78" t="b">
        <v>1</v>
      </c>
      <c r="AT47" s="78"/>
      <c r="AU47" s="78">
        <v>9</v>
      </c>
      <c r="AV47" s="83" t="s">
        <v>823</v>
      </c>
      <c r="AW47" s="78" t="b">
        <v>0</v>
      </c>
      <c r="AX47" s="78" t="s">
        <v>855</v>
      </c>
      <c r="AY47" s="83" t="s">
        <v>900</v>
      </c>
      <c r="AZ47" s="78" t="s">
        <v>66</v>
      </c>
      <c r="BA47" s="78" t="str">
        <f>REPLACE(INDEX(GroupVertices[Group],MATCH(Vertices[[#This Row],[Vertex]],GroupVertices[Vertex],0)),1,1,"")</f>
        <v>1</v>
      </c>
      <c r="BB47" s="48"/>
      <c r="BC47" s="48"/>
      <c r="BD47" s="48"/>
      <c r="BE47" s="48"/>
      <c r="BF47" s="48"/>
      <c r="BG47" s="48"/>
      <c r="BH47" s="121" t="s">
        <v>1301</v>
      </c>
      <c r="BI47" s="121" t="s">
        <v>1301</v>
      </c>
      <c r="BJ47" s="121" t="s">
        <v>1345</v>
      </c>
      <c r="BK47" s="121" t="s">
        <v>1345</v>
      </c>
      <c r="BL47" s="121">
        <v>2</v>
      </c>
      <c r="BM47" s="124">
        <v>16.666666666666668</v>
      </c>
      <c r="BN47" s="121">
        <v>0</v>
      </c>
      <c r="BO47" s="124">
        <v>0</v>
      </c>
      <c r="BP47" s="121">
        <v>0</v>
      </c>
      <c r="BQ47" s="124">
        <v>0</v>
      </c>
      <c r="BR47" s="121">
        <v>10</v>
      </c>
      <c r="BS47" s="124">
        <v>83.33333333333333</v>
      </c>
      <c r="BT47" s="121">
        <v>12</v>
      </c>
      <c r="BU47" s="2"/>
      <c r="BV47" s="3"/>
      <c r="BW47" s="3"/>
      <c r="BX47" s="3"/>
      <c r="BY47" s="3"/>
    </row>
    <row r="48" spans="1:77" ht="41.45" customHeight="1">
      <c r="A48" s="64" t="s">
        <v>244</v>
      </c>
      <c r="C48" s="65"/>
      <c r="D48" s="65" t="s">
        <v>64</v>
      </c>
      <c r="E48" s="66">
        <v>162.29657009722482</v>
      </c>
      <c r="F48" s="68">
        <v>99.9995026504586</v>
      </c>
      <c r="G48" s="101" t="s">
        <v>382</v>
      </c>
      <c r="H48" s="65"/>
      <c r="I48" s="69" t="s">
        <v>244</v>
      </c>
      <c r="J48" s="70"/>
      <c r="K48" s="70"/>
      <c r="L48" s="69" t="s">
        <v>958</v>
      </c>
      <c r="M48" s="73">
        <v>1.165750023831332</v>
      </c>
      <c r="N48" s="74">
        <v>205.92483520507812</v>
      </c>
      <c r="O48" s="74">
        <v>4440.18994140625</v>
      </c>
      <c r="P48" s="75"/>
      <c r="Q48" s="76"/>
      <c r="R48" s="76"/>
      <c r="S48" s="86"/>
      <c r="T48" s="48">
        <v>1</v>
      </c>
      <c r="U48" s="48">
        <v>1</v>
      </c>
      <c r="V48" s="49">
        <v>0</v>
      </c>
      <c r="W48" s="49">
        <v>0.008475</v>
      </c>
      <c r="X48" s="49">
        <v>0.017791</v>
      </c>
      <c r="Y48" s="49">
        <v>0.414287</v>
      </c>
      <c r="Z48" s="49">
        <v>0</v>
      </c>
      <c r="AA48" s="49">
        <v>1</v>
      </c>
      <c r="AB48" s="71">
        <v>48</v>
      </c>
      <c r="AC48" s="71"/>
      <c r="AD48" s="72"/>
      <c r="AE48" s="78" t="s">
        <v>634</v>
      </c>
      <c r="AF48" s="78">
        <v>657</v>
      </c>
      <c r="AG48" s="78">
        <v>43</v>
      </c>
      <c r="AH48" s="78">
        <v>46</v>
      </c>
      <c r="AI48" s="78">
        <v>4</v>
      </c>
      <c r="AJ48" s="78"/>
      <c r="AK48" s="78"/>
      <c r="AL48" s="78" t="s">
        <v>727</v>
      </c>
      <c r="AM48" s="78"/>
      <c r="AN48" s="78"/>
      <c r="AO48" s="80">
        <v>41306.39134259259</v>
      </c>
      <c r="AP48" s="83" t="s">
        <v>807</v>
      </c>
      <c r="AQ48" s="78" t="b">
        <v>1</v>
      </c>
      <c r="AR48" s="78" t="b">
        <v>0</v>
      </c>
      <c r="AS48" s="78" t="b">
        <v>0</v>
      </c>
      <c r="AT48" s="78"/>
      <c r="AU48" s="78">
        <v>1</v>
      </c>
      <c r="AV48" s="83" t="s">
        <v>818</v>
      </c>
      <c r="AW48" s="78" t="b">
        <v>0</v>
      </c>
      <c r="AX48" s="78" t="s">
        <v>855</v>
      </c>
      <c r="AY48" s="83" t="s">
        <v>901</v>
      </c>
      <c r="AZ48" s="78" t="s">
        <v>66</v>
      </c>
      <c r="BA48" s="78" t="str">
        <f>REPLACE(INDEX(GroupVertices[Group],MATCH(Vertices[[#This Row],[Vertex]],GroupVertices[Vertex],0)),1,1,"")</f>
        <v>1</v>
      </c>
      <c r="BB48" s="48"/>
      <c r="BC48" s="48"/>
      <c r="BD48" s="48"/>
      <c r="BE48" s="48"/>
      <c r="BF48" s="48"/>
      <c r="BG48" s="48"/>
      <c r="BH48" s="121" t="s">
        <v>1302</v>
      </c>
      <c r="BI48" s="121" t="s">
        <v>1302</v>
      </c>
      <c r="BJ48" s="121" t="s">
        <v>1346</v>
      </c>
      <c r="BK48" s="121" t="s">
        <v>1346</v>
      </c>
      <c r="BL48" s="121">
        <v>0</v>
      </c>
      <c r="BM48" s="124">
        <v>0</v>
      </c>
      <c r="BN48" s="121">
        <v>0</v>
      </c>
      <c r="BO48" s="124">
        <v>0</v>
      </c>
      <c r="BP48" s="121">
        <v>0</v>
      </c>
      <c r="BQ48" s="124">
        <v>0</v>
      </c>
      <c r="BR48" s="121">
        <v>29</v>
      </c>
      <c r="BS48" s="124">
        <v>100</v>
      </c>
      <c r="BT48" s="121">
        <v>29</v>
      </c>
      <c r="BU48" s="2"/>
      <c r="BV48" s="3"/>
      <c r="BW48" s="3"/>
      <c r="BX48" s="3"/>
      <c r="BY48" s="3"/>
    </row>
    <row r="49" spans="1:77" ht="41.45" customHeight="1">
      <c r="A49" s="64" t="s">
        <v>245</v>
      </c>
      <c r="C49" s="65"/>
      <c r="D49" s="65" t="s">
        <v>64</v>
      </c>
      <c r="E49" s="66">
        <v>168.6233988380209</v>
      </c>
      <c r="F49" s="68">
        <v>99.98889252690869</v>
      </c>
      <c r="G49" s="101" t="s">
        <v>383</v>
      </c>
      <c r="H49" s="65"/>
      <c r="I49" s="69" t="s">
        <v>245</v>
      </c>
      <c r="J49" s="70"/>
      <c r="K49" s="70"/>
      <c r="L49" s="69" t="s">
        <v>959</v>
      </c>
      <c r="M49" s="73">
        <v>4.701750532233086</v>
      </c>
      <c r="N49" s="74">
        <v>4041.590576171875</v>
      </c>
      <c r="O49" s="74">
        <v>6701.78466796875</v>
      </c>
      <c r="P49" s="75"/>
      <c r="Q49" s="76"/>
      <c r="R49" s="76"/>
      <c r="S49" s="86"/>
      <c r="T49" s="48">
        <v>1</v>
      </c>
      <c r="U49" s="48">
        <v>1</v>
      </c>
      <c r="V49" s="49">
        <v>0</v>
      </c>
      <c r="W49" s="49">
        <v>0.008475</v>
      </c>
      <c r="X49" s="49">
        <v>0.017791</v>
      </c>
      <c r="Y49" s="49">
        <v>0.414287</v>
      </c>
      <c r="Z49" s="49">
        <v>0</v>
      </c>
      <c r="AA49" s="49">
        <v>1</v>
      </c>
      <c r="AB49" s="71">
        <v>49</v>
      </c>
      <c r="AC49" s="71"/>
      <c r="AD49" s="72"/>
      <c r="AE49" s="78" t="s">
        <v>635</v>
      </c>
      <c r="AF49" s="78">
        <v>738</v>
      </c>
      <c r="AG49" s="78">
        <v>811</v>
      </c>
      <c r="AH49" s="78">
        <v>73973</v>
      </c>
      <c r="AI49" s="78">
        <v>57582</v>
      </c>
      <c r="AJ49" s="78"/>
      <c r="AK49" s="78" t="s">
        <v>686</v>
      </c>
      <c r="AL49" s="78"/>
      <c r="AM49" s="83" t="s">
        <v>758</v>
      </c>
      <c r="AN49" s="78"/>
      <c r="AO49" s="80">
        <v>40736.81125</v>
      </c>
      <c r="AP49" s="83" t="s">
        <v>808</v>
      </c>
      <c r="AQ49" s="78" t="b">
        <v>0</v>
      </c>
      <c r="AR49" s="78" t="b">
        <v>0</v>
      </c>
      <c r="AS49" s="78" t="b">
        <v>1</v>
      </c>
      <c r="AT49" s="78"/>
      <c r="AU49" s="78">
        <v>33</v>
      </c>
      <c r="AV49" s="83" t="s">
        <v>818</v>
      </c>
      <c r="AW49" s="78" t="b">
        <v>0</v>
      </c>
      <c r="AX49" s="78" t="s">
        <v>855</v>
      </c>
      <c r="AY49" s="83" t="s">
        <v>902</v>
      </c>
      <c r="AZ49" s="78" t="s">
        <v>66</v>
      </c>
      <c r="BA49" s="78" t="str">
        <f>REPLACE(INDEX(GroupVertices[Group],MATCH(Vertices[[#This Row],[Vertex]],GroupVertices[Vertex],0)),1,1,"")</f>
        <v>1</v>
      </c>
      <c r="BB49" s="48"/>
      <c r="BC49" s="48"/>
      <c r="BD49" s="48"/>
      <c r="BE49" s="48"/>
      <c r="BF49" s="48"/>
      <c r="BG49" s="48"/>
      <c r="BH49" s="121" t="s">
        <v>1303</v>
      </c>
      <c r="BI49" s="121" t="s">
        <v>1303</v>
      </c>
      <c r="BJ49" s="121" t="s">
        <v>1347</v>
      </c>
      <c r="BK49" s="121" t="s">
        <v>1347</v>
      </c>
      <c r="BL49" s="121">
        <v>1</v>
      </c>
      <c r="BM49" s="124">
        <v>1.639344262295082</v>
      </c>
      <c r="BN49" s="121">
        <v>0</v>
      </c>
      <c r="BO49" s="124">
        <v>0</v>
      </c>
      <c r="BP49" s="121">
        <v>0</v>
      </c>
      <c r="BQ49" s="124">
        <v>0</v>
      </c>
      <c r="BR49" s="121">
        <v>60</v>
      </c>
      <c r="BS49" s="124">
        <v>98.36065573770492</v>
      </c>
      <c r="BT49" s="121">
        <v>61</v>
      </c>
      <c r="BU49" s="2"/>
      <c r="BV49" s="3"/>
      <c r="BW49" s="3"/>
      <c r="BX49" s="3"/>
      <c r="BY49" s="3"/>
    </row>
    <row r="50" spans="1:77" ht="41.45" customHeight="1">
      <c r="A50" s="64" t="s">
        <v>246</v>
      </c>
      <c r="C50" s="65"/>
      <c r="D50" s="65" t="s">
        <v>64</v>
      </c>
      <c r="E50" s="66">
        <v>169.45544272190165</v>
      </c>
      <c r="F50" s="68">
        <v>99.98749718513974</v>
      </c>
      <c r="G50" s="101" t="s">
        <v>384</v>
      </c>
      <c r="H50" s="65"/>
      <c r="I50" s="69" t="s">
        <v>246</v>
      </c>
      <c r="J50" s="70"/>
      <c r="K50" s="70"/>
      <c r="L50" s="69" t="s">
        <v>960</v>
      </c>
      <c r="M50" s="73">
        <v>5.166771432426545</v>
      </c>
      <c r="N50" s="74">
        <v>542.3333129882812</v>
      </c>
      <c r="O50" s="74">
        <v>7468.23681640625</v>
      </c>
      <c r="P50" s="75"/>
      <c r="Q50" s="76"/>
      <c r="R50" s="76"/>
      <c r="S50" s="86"/>
      <c r="T50" s="48">
        <v>1</v>
      </c>
      <c r="U50" s="48">
        <v>2</v>
      </c>
      <c r="V50" s="49">
        <v>0</v>
      </c>
      <c r="W50" s="49">
        <v>0.008547</v>
      </c>
      <c r="X50" s="49">
        <v>0.020913</v>
      </c>
      <c r="Y50" s="49">
        <v>0.720498</v>
      </c>
      <c r="Z50" s="49">
        <v>0.5</v>
      </c>
      <c r="AA50" s="49">
        <v>0.5</v>
      </c>
      <c r="AB50" s="71">
        <v>50</v>
      </c>
      <c r="AC50" s="71"/>
      <c r="AD50" s="72"/>
      <c r="AE50" s="78" t="s">
        <v>636</v>
      </c>
      <c r="AF50" s="78">
        <v>2378</v>
      </c>
      <c r="AG50" s="78">
        <v>912</v>
      </c>
      <c r="AH50" s="78">
        <v>8088</v>
      </c>
      <c r="AI50" s="78">
        <v>13475</v>
      </c>
      <c r="AJ50" s="78"/>
      <c r="AK50" s="78" t="s">
        <v>687</v>
      </c>
      <c r="AL50" s="78" t="s">
        <v>728</v>
      </c>
      <c r="AM50" s="78"/>
      <c r="AN50" s="78"/>
      <c r="AO50" s="80">
        <v>41922.051030092596</v>
      </c>
      <c r="AP50" s="83" t="s">
        <v>809</v>
      </c>
      <c r="AQ50" s="78" t="b">
        <v>0</v>
      </c>
      <c r="AR50" s="78" t="b">
        <v>0</v>
      </c>
      <c r="AS50" s="78" t="b">
        <v>1</v>
      </c>
      <c r="AT50" s="78"/>
      <c r="AU50" s="78">
        <v>32</v>
      </c>
      <c r="AV50" s="83" t="s">
        <v>818</v>
      </c>
      <c r="AW50" s="78" t="b">
        <v>0</v>
      </c>
      <c r="AX50" s="78" t="s">
        <v>855</v>
      </c>
      <c r="AY50" s="83" t="s">
        <v>903</v>
      </c>
      <c r="AZ50" s="78" t="s">
        <v>66</v>
      </c>
      <c r="BA50" s="78" t="str">
        <f>REPLACE(INDEX(GroupVertices[Group],MATCH(Vertices[[#This Row],[Vertex]],GroupVertices[Vertex],0)),1,1,"")</f>
        <v>1</v>
      </c>
      <c r="BB50" s="48"/>
      <c r="BC50" s="48"/>
      <c r="BD50" s="48"/>
      <c r="BE50" s="48"/>
      <c r="BF50" s="48"/>
      <c r="BG50" s="48"/>
      <c r="BH50" s="121" t="s">
        <v>1304</v>
      </c>
      <c r="BI50" s="121" t="s">
        <v>1304</v>
      </c>
      <c r="BJ50" s="121" t="s">
        <v>1348</v>
      </c>
      <c r="BK50" s="121" t="s">
        <v>1348</v>
      </c>
      <c r="BL50" s="121">
        <v>0</v>
      </c>
      <c r="BM50" s="124">
        <v>0</v>
      </c>
      <c r="BN50" s="121">
        <v>0</v>
      </c>
      <c r="BO50" s="124">
        <v>0</v>
      </c>
      <c r="BP50" s="121">
        <v>0</v>
      </c>
      <c r="BQ50" s="124">
        <v>0</v>
      </c>
      <c r="BR50" s="121">
        <v>7</v>
      </c>
      <c r="BS50" s="124">
        <v>100</v>
      </c>
      <c r="BT50" s="121">
        <v>7</v>
      </c>
      <c r="BU50" s="2"/>
      <c r="BV50" s="3"/>
      <c r="BW50" s="3"/>
      <c r="BX50" s="3"/>
      <c r="BY50" s="3"/>
    </row>
    <row r="51" spans="1:77" ht="41.45" customHeight="1">
      <c r="A51" s="64" t="s">
        <v>247</v>
      </c>
      <c r="C51" s="65"/>
      <c r="D51" s="65" t="s">
        <v>64</v>
      </c>
      <c r="E51" s="66">
        <v>204.85437904898598</v>
      </c>
      <c r="F51" s="68">
        <v>99.92813299126738</v>
      </c>
      <c r="G51" s="101" t="s">
        <v>385</v>
      </c>
      <c r="H51" s="65"/>
      <c r="I51" s="69" t="s">
        <v>247</v>
      </c>
      <c r="J51" s="70"/>
      <c r="K51" s="70"/>
      <c r="L51" s="69" t="s">
        <v>961</v>
      </c>
      <c r="M51" s="73">
        <v>24.950878443627502</v>
      </c>
      <c r="N51" s="74">
        <v>302.4718017578125</v>
      </c>
      <c r="O51" s="74">
        <v>6285.94921875</v>
      </c>
      <c r="P51" s="75"/>
      <c r="Q51" s="76"/>
      <c r="R51" s="76"/>
      <c r="S51" s="86"/>
      <c r="T51" s="48">
        <v>1</v>
      </c>
      <c r="U51" s="48">
        <v>2</v>
      </c>
      <c r="V51" s="49">
        <v>0</v>
      </c>
      <c r="W51" s="49">
        <v>0.008547</v>
      </c>
      <c r="X51" s="49">
        <v>0.020913</v>
      </c>
      <c r="Y51" s="49">
        <v>0.720498</v>
      </c>
      <c r="Z51" s="49">
        <v>0.5</v>
      </c>
      <c r="AA51" s="49">
        <v>0.5</v>
      </c>
      <c r="AB51" s="71">
        <v>51</v>
      </c>
      <c r="AC51" s="71"/>
      <c r="AD51" s="72"/>
      <c r="AE51" s="78" t="s">
        <v>637</v>
      </c>
      <c r="AF51" s="78">
        <v>2576</v>
      </c>
      <c r="AG51" s="78">
        <v>5209</v>
      </c>
      <c r="AH51" s="78">
        <v>5806</v>
      </c>
      <c r="AI51" s="78">
        <v>4196</v>
      </c>
      <c r="AJ51" s="78"/>
      <c r="AK51" s="78" t="s">
        <v>688</v>
      </c>
      <c r="AL51" s="78" t="s">
        <v>711</v>
      </c>
      <c r="AM51" s="83" t="s">
        <v>759</v>
      </c>
      <c r="AN51" s="78"/>
      <c r="AO51" s="80">
        <v>40371.3109375</v>
      </c>
      <c r="AP51" s="83" t="s">
        <v>810</v>
      </c>
      <c r="AQ51" s="78" t="b">
        <v>0</v>
      </c>
      <c r="AR51" s="78" t="b">
        <v>0</v>
      </c>
      <c r="AS51" s="78" t="b">
        <v>1</v>
      </c>
      <c r="AT51" s="78"/>
      <c r="AU51" s="78">
        <v>97</v>
      </c>
      <c r="AV51" s="83" t="s">
        <v>828</v>
      </c>
      <c r="AW51" s="78" t="b">
        <v>1</v>
      </c>
      <c r="AX51" s="78" t="s">
        <v>855</v>
      </c>
      <c r="AY51" s="83" t="s">
        <v>904</v>
      </c>
      <c r="AZ51" s="78" t="s">
        <v>66</v>
      </c>
      <c r="BA51" s="78" t="str">
        <f>REPLACE(INDEX(GroupVertices[Group],MATCH(Vertices[[#This Row],[Vertex]],GroupVertices[Vertex],0)),1,1,"")</f>
        <v>1</v>
      </c>
      <c r="BB51" s="48"/>
      <c r="BC51" s="48"/>
      <c r="BD51" s="48"/>
      <c r="BE51" s="48"/>
      <c r="BF51" s="48"/>
      <c r="BG51" s="48"/>
      <c r="BH51" s="121" t="s">
        <v>1305</v>
      </c>
      <c r="BI51" s="121" t="s">
        <v>1305</v>
      </c>
      <c r="BJ51" s="121" t="s">
        <v>1349</v>
      </c>
      <c r="BK51" s="121" t="s">
        <v>1349</v>
      </c>
      <c r="BL51" s="121">
        <v>0</v>
      </c>
      <c r="BM51" s="124">
        <v>0</v>
      </c>
      <c r="BN51" s="121">
        <v>0</v>
      </c>
      <c r="BO51" s="124">
        <v>0</v>
      </c>
      <c r="BP51" s="121">
        <v>0</v>
      </c>
      <c r="BQ51" s="124">
        <v>0</v>
      </c>
      <c r="BR51" s="121">
        <v>6</v>
      </c>
      <c r="BS51" s="124">
        <v>100</v>
      </c>
      <c r="BT51" s="121">
        <v>6</v>
      </c>
      <c r="BU51" s="2"/>
      <c r="BV51" s="3"/>
      <c r="BW51" s="3"/>
      <c r="BX51" s="3"/>
      <c r="BY51" s="3"/>
    </row>
    <row r="52" spans="1:77" ht="41.45" customHeight="1">
      <c r="A52" s="64" t="s">
        <v>248</v>
      </c>
      <c r="C52" s="65"/>
      <c r="D52" s="65" t="s">
        <v>64</v>
      </c>
      <c r="E52" s="66">
        <v>198.09917127886516</v>
      </c>
      <c r="F52" s="68">
        <v>99.93946150859931</v>
      </c>
      <c r="G52" s="101" t="s">
        <v>850</v>
      </c>
      <c r="H52" s="65"/>
      <c r="I52" s="69" t="s">
        <v>248</v>
      </c>
      <c r="J52" s="70"/>
      <c r="K52" s="70"/>
      <c r="L52" s="69" t="s">
        <v>962</v>
      </c>
      <c r="M52" s="73">
        <v>21.175461234136048</v>
      </c>
      <c r="N52" s="74">
        <v>1639.52734375</v>
      </c>
      <c r="O52" s="74">
        <v>1794.82568359375</v>
      </c>
      <c r="P52" s="75"/>
      <c r="Q52" s="76"/>
      <c r="R52" s="76"/>
      <c r="S52" s="86"/>
      <c r="T52" s="48">
        <v>1</v>
      </c>
      <c r="U52" s="48">
        <v>1</v>
      </c>
      <c r="V52" s="49">
        <v>0</v>
      </c>
      <c r="W52" s="49">
        <v>0.008547</v>
      </c>
      <c r="X52" s="49">
        <v>0.020913</v>
      </c>
      <c r="Y52" s="49">
        <v>0.720498</v>
      </c>
      <c r="Z52" s="49">
        <v>0.5</v>
      </c>
      <c r="AA52" s="49">
        <v>0</v>
      </c>
      <c r="AB52" s="71">
        <v>52</v>
      </c>
      <c r="AC52" s="71"/>
      <c r="AD52" s="72"/>
      <c r="AE52" s="78" t="s">
        <v>638</v>
      </c>
      <c r="AF52" s="78">
        <v>2259</v>
      </c>
      <c r="AG52" s="78">
        <v>4389</v>
      </c>
      <c r="AH52" s="78">
        <v>1479</v>
      </c>
      <c r="AI52" s="78">
        <v>3952</v>
      </c>
      <c r="AJ52" s="78"/>
      <c r="AK52" s="78" t="s">
        <v>689</v>
      </c>
      <c r="AL52" s="78" t="s">
        <v>545</v>
      </c>
      <c r="AM52" s="83" t="s">
        <v>760</v>
      </c>
      <c r="AN52" s="78"/>
      <c r="AO52" s="80">
        <v>42075.128587962965</v>
      </c>
      <c r="AP52" s="83" t="s">
        <v>811</v>
      </c>
      <c r="AQ52" s="78" t="b">
        <v>0</v>
      </c>
      <c r="AR52" s="78" t="b">
        <v>0</v>
      </c>
      <c r="AS52" s="78" t="b">
        <v>0</v>
      </c>
      <c r="AT52" s="78"/>
      <c r="AU52" s="78">
        <v>56</v>
      </c>
      <c r="AV52" s="83" t="s">
        <v>818</v>
      </c>
      <c r="AW52" s="78" t="b">
        <v>0</v>
      </c>
      <c r="AX52" s="78" t="s">
        <v>855</v>
      </c>
      <c r="AY52" s="83" t="s">
        <v>905</v>
      </c>
      <c r="AZ52" s="78" t="s">
        <v>66</v>
      </c>
      <c r="BA52" s="78" t="str">
        <f>REPLACE(INDEX(GroupVertices[Group],MATCH(Vertices[[#This Row],[Vertex]],GroupVertices[Vertex],0)),1,1,"")</f>
        <v>1</v>
      </c>
      <c r="BB52" s="48" t="s">
        <v>330</v>
      </c>
      <c r="BC52" s="48" t="s">
        <v>330</v>
      </c>
      <c r="BD52" s="48" t="s">
        <v>334</v>
      </c>
      <c r="BE52" s="48" t="s">
        <v>334</v>
      </c>
      <c r="BF52" s="48" t="s">
        <v>343</v>
      </c>
      <c r="BG52" s="48" t="s">
        <v>343</v>
      </c>
      <c r="BH52" s="121" t="s">
        <v>1306</v>
      </c>
      <c r="BI52" s="121" t="s">
        <v>1306</v>
      </c>
      <c r="BJ52" s="121" t="s">
        <v>1350</v>
      </c>
      <c r="BK52" s="121" t="s">
        <v>1350</v>
      </c>
      <c r="BL52" s="121">
        <v>3</v>
      </c>
      <c r="BM52" s="124">
        <v>10.344827586206897</v>
      </c>
      <c r="BN52" s="121">
        <v>0</v>
      </c>
      <c r="BO52" s="124">
        <v>0</v>
      </c>
      <c r="BP52" s="121">
        <v>0</v>
      </c>
      <c r="BQ52" s="124">
        <v>0</v>
      </c>
      <c r="BR52" s="121">
        <v>26</v>
      </c>
      <c r="BS52" s="124">
        <v>89.65517241379311</v>
      </c>
      <c r="BT52" s="121">
        <v>29</v>
      </c>
      <c r="BU52" s="2"/>
      <c r="BV52" s="3"/>
      <c r="BW52" s="3"/>
      <c r="BX52" s="3"/>
      <c r="BY52" s="3"/>
    </row>
    <row r="53" spans="1:77" ht="41.45" customHeight="1">
      <c r="A53" s="64" t="s">
        <v>249</v>
      </c>
      <c r="C53" s="65"/>
      <c r="D53" s="65" t="s">
        <v>64</v>
      </c>
      <c r="E53" s="66">
        <v>181.16996156228188</v>
      </c>
      <c r="F53" s="68">
        <v>99.96785187825436</v>
      </c>
      <c r="G53" s="101" t="s">
        <v>386</v>
      </c>
      <c r="H53" s="65"/>
      <c r="I53" s="69" t="s">
        <v>249</v>
      </c>
      <c r="J53" s="70"/>
      <c r="K53" s="70"/>
      <c r="L53" s="69" t="s">
        <v>963</v>
      </c>
      <c r="M53" s="73">
        <v>11.713897373764167</v>
      </c>
      <c r="N53" s="74">
        <v>1497.951416015625</v>
      </c>
      <c r="O53" s="74">
        <v>495.0260314941406</v>
      </c>
      <c r="P53" s="75"/>
      <c r="Q53" s="76"/>
      <c r="R53" s="76"/>
      <c r="S53" s="86"/>
      <c r="T53" s="48">
        <v>0</v>
      </c>
      <c r="U53" s="48">
        <v>2</v>
      </c>
      <c r="V53" s="49">
        <v>0</v>
      </c>
      <c r="W53" s="49">
        <v>0.008547</v>
      </c>
      <c r="X53" s="49">
        <v>0.020913</v>
      </c>
      <c r="Y53" s="49">
        <v>0.720498</v>
      </c>
      <c r="Z53" s="49">
        <v>0.5</v>
      </c>
      <c r="AA53" s="49">
        <v>0</v>
      </c>
      <c r="AB53" s="71">
        <v>53</v>
      </c>
      <c r="AC53" s="71"/>
      <c r="AD53" s="72"/>
      <c r="AE53" s="78" t="s">
        <v>639</v>
      </c>
      <c r="AF53" s="78">
        <v>2591</v>
      </c>
      <c r="AG53" s="78">
        <v>2334</v>
      </c>
      <c r="AH53" s="78">
        <v>19518</v>
      </c>
      <c r="AI53" s="78">
        <v>9493</v>
      </c>
      <c r="AJ53" s="78"/>
      <c r="AK53" s="78" t="s">
        <v>690</v>
      </c>
      <c r="AL53" s="78" t="s">
        <v>545</v>
      </c>
      <c r="AM53" s="83" t="s">
        <v>761</v>
      </c>
      <c r="AN53" s="78"/>
      <c r="AO53" s="80">
        <v>39922.43204861111</v>
      </c>
      <c r="AP53" s="83" t="s">
        <v>812</v>
      </c>
      <c r="AQ53" s="78" t="b">
        <v>0</v>
      </c>
      <c r="AR53" s="78" t="b">
        <v>0</v>
      </c>
      <c r="AS53" s="78" t="b">
        <v>1</v>
      </c>
      <c r="AT53" s="78"/>
      <c r="AU53" s="78">
        <v>78</v>
      </c>
      <c r="AV53" s="83" t="s">
        <v>828</v>
      </c>
      <c r="AW53" s="78" t="b">
        <v>0</v>
      </c>
      <c r="AX53" s="78" t="s">
        <v>855</v>
      </c>
      <c r="AY53" s="83" t="s">
        <v>906</v>
      </c>
      <c r="AZ53" s="78" t="s">
        <v>66</v>
      </c>
      <c r="BA53" s="78" t="str">
        <f>REPLACE(INDEX(GroupVertices[Group],MATCH(Vertices[[#This Row],[Vertex]],GroupVertices[Vertex],0)),1,1,"")</f>
        <v>1</v>
      </c>
      <c r="BB53" s="48"/>
      <c r="BC53" s="48"/>
      <c r="BD53" s="48"/>
      <c r="BE53" s="48"/>
      <c r="BF53" s="48" t="s">
        <v>344</v>
      </c>
      <c r="BG53" s="48" t="s">
        <v>344</v>
      </c>
      <c r="BH53" s="121" t="s">
        <v>1307</v>
      </c>
      <c r="BI53" s="121" t="s">
        <v>1307</v>
      </c>
      <c r="BJ53" s="121" t="s">
        <v>1351</v>
      </c>
      <c r="BK53" s="121" t="s">
        <v>1351</v>
      </c>
      <c r="BL53" s="121">
        <v>2</v>
      </c>
      <c r="BM53" s="124">
        <v>11.11111111111111</v>
      </c>
      <c r="BN53" s="121">
        <v>0</v>
      </c>
      <c r="BO53" s="124">
        <v>0</v>
      </c>
      <c r="BP53" s="121">
        <v>0</v>
      </c>
      <c r="BQ53" s="124">
        <v>0</v>
      </c>
      <c r="BR53" s="121">
        <v>16</v>
      </c>
      <c r="BS53" s="124">
        <v>88.88888888888889</v>
      </c>
      <c r="BT53" s="121">
        <v>18</v>
      </c>
      <c r="BU53" s="2"/>
      <c r="BV53" s="3"/>
      <c r="BW53" s="3"/>
      <c r="BX53" s="3"/>
      <c r="BY53" s="3"/>
    </row>
    <row r="54" spans="1:77" ht="41.45" customHeight="1">
      <c r="A54" s="64" t="s">
        <v>250</v>
      </c>
      <c r="C54" s="65"/>
      <c r="D54" s="65" t="s">
        <v>64</v>
      </c>
      <c r="E54" s="66">
        <v>167.9066877697276</v>
      </c>
      <c r="F54" s="68">
        <v>99.99009445496708</v>
      </c>
      <c r="G54" s="101" t="s">
        <v>387</v>
      </c>
      <c r="H54" s="65"/>
      <c r="I54" s="69" t="s">
        <v>250</v>
      </c>
      <c r="J54" s="70"/>
      <c r="K54" s="70"/>
      <c r="L54" s="69" t="s">
        <v>964</v>
      </c>
      <c r="M54" s="73">
        <v>4.301187974640699</v>
      </c>
      <c r="N54" s="74">
        <v>7294.591796875</v>
      </c>
      <c r="O54" s="74">
        <v>8796.1787109375</v>
      </c>
      <c r="P54" s="75"/>
      <c r="Q54" s="76"/>
      <c r="R54" s="76"/>
      <c r="S54" s="86"/>
      <c r="T54" s="48">
        <v>0</v>
      </c>
      <c r="U54" s="48">
        <v>4</v>
      </c>
      <c r="V54" s="49">
        <v>300</v>
      </c>
      <c r="W54" s="49">
        <v>0.008929</v>
      </c>
      <c r="X54" s="49">
        <v>0.019066</v>
      </c>
      <c r="Y54" s="49">
        <v>1.739229</v>
      </c>
      <c r="Z54" s="49">
        <v>0</v>
      </c>
      <c r="AA54" s="49">
        <v>0</v>
      </c>
      <c r="AB54" s="71">
        <v>54</v>
      </c>
      <c r="AC54" s="71"/>
      <c r="AD54" s="72"/>
      <c r="AE54" s="78" t="s">
        <v>640</v>
      </c>
      <c r="AF54" s="78">
        <v>1256</v>
      </c>
      <c r="AG54" s="78">
        <v>724</v>
      </c>
      <c r="AH54" s="78">
        <v>180</v>
      </c>
      <c r="AI54" s="78">
        <v>180</v>
      </c>
      <c r="AJ54" s="78"/>
      <c r="AK54" s="78" t="s">
        <v>691</v>
      </c>
      <c r="AL54" s="78" t="s">
        <v>729</v>
      </c>
      <c r="AM54" s="83" t="s">
        <v>762</v>
      </c>
      <c r="AN54" s="78"/>
      <c r="AO54" s="80">
        <v>43498.65403935185</v>
      </c>
      <c r="AP54" s="83" t="s">
        <v>813</v>
      </c>
      <c r="AQ54" s="78" t="b">
        <v>0</v>
      </c>
      <c r="AR54" s="78" t="b">
        <v>0</v>
      </c>
      <c r="AS54" s="78" t="b">
        <v>0</v>
      </c>
      <c r="AT54" s="78"/>
      <c r="AU54" s="78">
        <v>5</v>
      </c>
      <c r="AV54" s="83" t="s">
        <v>818</v>
      </c>
      <c r="AW54" s="78" t="b">
        <v>0</v>
      </c>
      <c r="AX54" s="78" t="s">
        <v>855</v>
      </c>
      <c r="AY54" s="83" t="s">
        <v>907</v>
      </c>
      <c r="AZ54" s="78" t="s">
        <v>66</v>
      </c>
      <c r="BA54" s="78" t="str">
        <f>REPLACE(INDEX(GroupVertices[Group],MATCH(Vertices[[#This Row],[Vertex]],GroupVertices[Vertex],0)),1,1,"")</f>
        <v>5</v>
      </c>
      <c r="BB54" s="48"/>
      <c r="BC54" s="48"/>
      <c r="BD54" s="48"/>
      <c r="BE54" s="48"/>
      <c r="BF54" s="48"/>
      <c r="BG54" s="48"/>
      <c r="BH54" s="121" t="s">
        <v>1308</v>
      </c>
      <c r="BI54" s="121" t="s">
        <v>1308</v>
      </c>
      <c r="BJ54" s="121" t="s">
        <v>1352</v>
      </c>
      <c r="BK54" s="121" t="s">
        <v>1352</v>
      </c>
      <c r="BL54" s="121">
        <v>2</v>
      </c>
      <c r="BM54" s="124">
        <v>6.25</v>
      </c>
      <c r="BN54" s="121">
        <v>0</v>
      </c>
      <c r="BO54" s="124">
        <v>0</v>
      </c>
      <c r="BP54" s="121">
        <v>0</v>
      </c>
      <c r="BQ54" s="124">
        <v>0</v>
      </c>
      <c r="BR54" s="121">
        <v>30</v>
      </c>
      <c r="BS54" s="124">
        <v>93.75</v>
      </c>
      <c r="BT54" s="121">
        <v>32</v>
      </c>
      <c r="BU54" s="2"/>
      <c r="BV54" s="3"/>
      <c r="BW54" s="3"/>
      <c r="BX54" s="3"/>
      <c r="BY54" s="3"/>
    </row>
    <row r="55" spans="1:77" ht="41.45" customHeight="1">
      <c r="A55" s="64" t="s">
        <v>265</v>
      </c>
      <c r="C55" s="65"/>
      <c r="D55" s="65" t="s">
        <v>64</v>
      </c>
      <c r="E55" s="66">
        <v>389.1397422411844</v>
      </c>
      <c r="F55" s="68">
        <v>99.61908551234602</v>
      </c>
      <c r="G55" s="101" t="s">
        <v>851</v>
      </c>
      <c r="H55" s="65"/>
      <c r="I55" s="69" t="s">
        <v>265</v>
      </c>
      <c r="J55" s="70"/>
      <c r="K55" s="70"/>
      <c r="L55" s="69" t="s">
        <v>965</v>
      </c>
      <c r="M55" s="73">
        <v>127.94610158548586</v>
      </c>
      <c r="N55" s="74">
        <v>8083.98681640625</v>
      </c>
      <c r="O55" s="74">
        <v>8796.1787109375</v>
      </c>
      <c r="P55" s="75"/>
      <c r="Q55" s="76"/>
      <c r="R55" s="76"/>
      <c r="S55" s="86"/>
      <c r="T55" s="48">
        <v>1</v>
      </c>
      <c r="U55" s="48">
        <v>0</v>
      </c>
      <c r="V55" s="49">
        <v>0</v>
      </c>
      <c r="W55" s="49">
        <v>0.006135</v>
      </c>
      <c r="X55" s="49">
        <v>0.002846</v>
      </c>
      <c r="Y55" s="49">
        <v>0.519586</v>
      </c>
      <c r="Z55" s="49">
        <v>0</v>
      </c>
      <c r="AA55" s="49">
        <v>0</v>
      </c>
      <c r="AB55" s="71">
        <v>55</v>
      </c>
      <c r="AC55" s="71"/>
      <c r="AD55" s="72"/>
      <c r="AE55" s="78" t="s">
        <v>641</v>
      </c>
      <c r="AF55" s="78">
        <v>39</v>
      </c>
      <c r="AG55" s="78">
        <v>27579</v>
      </c>
      <c r="AH55" s="78">
        <v>366</v>
      </c>
      <c r="AI55" s="78">
        <v>978</v>
      </c>
      <c r="AJ55" s="78"/>
      <c r="AK55" s="78" t="s">
        <v>692</v>
      </c>
      <c r="AL55" s="78" t="s">
        <v>730</v>
      </c>
      <c r="AM55" s="83" t="s">
        <v>763</v>
      </c>
      <c r="AN55" s="78"/>
      <c r="AO55" s="80">
        <v>43380.733298611114</v>
      </c>
      <c r="AP55" s="83" t="s">
        <v>814</v>
      </c>
      <c r="AQ55" s="78" t="b">
        <v>0</v>
      </c>
      <c r="AR55" s="78" t="b">
        <v>0</v>
      </c>
      <c r="AS55" s="78" t="b">
        <v>0</v>
      </c>
      <c r="AT55" s="78"/>
      <c r="AU55" s="78">
        <v>23</v>
      </c>
      <c r="AV55" s="83" t="s">
        <v>818</v>
      </c>
      <c r="AW55" s="78" t="b">
        <v>0</v>
      </c>
      <c r="AX55" s="78" t="s">
        <v>855</v>
      </c>
      <c r="AY55" s="83" t="s">
        <v>908</v>
      </c>
      <c r="AZ55" s="78" t="s">
        <v>65</v>
      </c>
      <c r="BA55" s="78" t="str">
        <f>REPLACE(INDEX(GroupVertices[Group],MATCH(Vertices[[#This Row],[Vertex]],GroupVertices[Vertex],0)),1,1,"")</f>
        <v>5</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266</v>
      </c>
      <c r="C56" s="65"/>
      <c r="D56" s="65" t="s">
        <v>64</v>
      </c>
      <c r="E56" s="66">
        <v>1000</v>
      </c>
      <c r="F56" s="68">
        <v>98.59466979444267</v>
      </c>
      <c r="G56" s="101" t="s">
        <v>852</v>
      </c>
      <c r="H56" s="65"/>
      <c r="I56" s="69" t="s">
        <v>266</v>
      </c>
      <c r="J56" s="70"/>
      <c r="K56" s="70"/>
      <c r="L56" s="69" t="s">
        <v>966</v>
      </c>
      <c r="M56" s="73">
        <v>469.34971317207237</v>
      </c>
      <c r="N56" s="74">
        <v>7294.591796875</v>
      </c>
      <c r="O56" s="74">
        <v>7096.349609375</v>
      </c>
      <c r="P56" s="75"/>
      <c r="Q56" s="76"/>
      <c r="R56" s="76"/>
      <c r="S56" s="86"/>
      <c r="T56" s="48">
        <v>1</v>
      </c>
      <c r="U56" s="48">
        <v>0</v>
      </c>
      <c r="V56" s="49">
        <v>0</v>
      </c>
      <c r="W56" s="49">
        <v>0.006135</v>
      </c>
      <c r="X56" s="49">
        <v>0.002846</v>
      </c>
      <c r="Y56" s="49">
        <v>0.519586</v>
      </c>
      <c r="Z56" s="49">
        <v>0</v>
      </c>
      <c r="AA56" s="49">
        <v>0</v>
      </c>
      <c r="AB56" s="71">
        <v>56</v>
      </c>
      <c r="AC56" s="71"/>
      <c r="AD56" s="72"/>
      <c r="AE56" s="78" t="s">
        <v>642</v>
      </c>
      <c r="AF56" s="78">
        <v>1435</v>
      </c>
      <c r="AG56" s="78">
        <v>101730</v>
      </c>
      <c r="AH56" s="78">
        <v>15880</v>
      </c>
      <c r="AI56" s="78">
        <v>10922</v>
      </c>
      <c r="AJ56" s="78"/>
      <c r="AK56" s="78" t="s">
        <v>693</v>
      </c>
      <c r="AL56" s="78" t="s">
        <v>731</v>
      </c>
      <c r="AM56" s="83" t="s">
        <v>764</v>
      </c>
      <c r="AN56" s="78"/>
      <c r="AO56" s="80">
        <v>40281.64329861111</v>
      </c>
      <c r="AP56" s="78"/>
      <c r="AQ56" s="78" t="b">
        <v>0</v>
      </c>
      <c r="AR56" s="78" t="b">
        <v>0</v>
      </c>
      <c r="AS56" s="78" t="b">
        <v>1</v>
      </c>
      <c r="AT56" s="78"/>
      <c r="AU56" s="78">
        <v>278</v>
      </c>
      <c r="AV56" s="83" t="s">
        <v>822</v>
      </c>
      <c r="AW56" s="78" t="b">
        <v>1</v>
      </c>
      <c r="AX56" s="78" t="s">
        <v>855</v>
      </c>
      <c r="AY56" s="83" t="s">
        <v>909</v>
      </c>
      <c r="AZ56" s="78" t="s">
        <v>65</v>
      </c>
      <c r="BA56" s="78" t="str">
        <f>REPLACE(INDEX(GroupVertices[Group],MATCH(Vertices[[#This Row],[Vertex]],GroupVertices[Vertex],0)),1,1,"")</f>
        <v>5</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267</v>
      </c>
      <c r="C57" s="65"/>
      <c r="D57" s="65" t="s">
        <v>64</v>
      </c>
      <c r="E57" s="66">
        <v>1000</v>
      </c>
      <c r="F57" s="68">
        <v>94.88169297783894</v>
      </c>
      <c r="G57" s="101" t="s">
        <v>853</v>
      </c>
      <c r="H57" s="65"/>
      <c r="I57" s="69" t="s">
        <v>267</v>
      </c>
      <c r="J57" s="70"/>
      <c r="K57" s="70"/>
      <c r="L57" s="69" t="s">
        <v>967</v>
      </c>
      <c r="M57" s="73">
        <v>1706.7611202522114</v>
      </c>
      <c r="N57" s="74">
        <v>8083.98681640625</v>
      </c>
      <c r="O57" s="74">
        <v>7096.349609375</v>
      </c>
      <c r="P57" s="75"/>
      <c r="Q57" s="76"/>
      <c r="R57" s="76"/>
      <c r="S57" s="86"/>
      <c r="T57" s="48">
        <v>1</v>
      </c>
      <c r="U57" s="48">
        <v>0</v>
      </c>
      <c r="V57" s="49">
        <v>0</v>
      </c>
      <c r="W57" s="49">
        <v>0.006135</v>
      </c>
      <c r="X57" s="49">
        <v>0.002846</v>
      </c>
      <c r="Y57" s="49">
        <v>0.519586</v>
      </c>
      <c r="Z57" s="49">
        <v>0</v>
      </c>
      <c r="AA57" s="49">
        <v>0</v>
      </c>
      <c r="AB57" s="71">
        <v>57</v>
      </c>
      <c r="AC57" s="71"/>
      <c r="AD57" s="72"/>
      <c r="AE57" s="78" t="s">
        <v>643</v>
      </c>
      <c r="AF57" s="78">
        <v>2344</v>
      </c>
      <c r="AG57" s="78">
        <v>370489</v>
      </c>
      <c r="AH57" s="78">
        <v>15525</v>
      </c>
      <c r="AI57" s="78">
        <v>15199</v>
      </c>
      <c r="AJ57" s="78"/>
      <c r="AK57" s="78" t="s">
        <v>694</v>
      </c>
      <c r="AL57" s="78" t="s">
        <v>732</v>
      </c>
      <c r="AM57" s="83" t="s">
        <v>765</v>
      </c>
      <c r="AN57" s="78"/>
      <c r="AO57" s="80">
        <v>40604.60773148148</v>
      </c>
      <c r="AP57" s="83" t="s">
        <v>815</v>
      </c>
      <c r="AQ57" s="78" t="b">
        <v>0</v>
      </c>
      <c r="AR57" s="78" t="b">
        <v>0</v>
      </c>
      <c r="AS57" s="78" t="b">
        <v>0</v>
      </c>
      <c r="AT57" s="78"/>
      <c r="AU57" s="78">
        <v>577</v>
      </c>
      <c r="AV57" s="83" t="s">
        <v>828</v>
      </c>
      <c r="AW57" s="78" t="b">
        <v>1</v>
      </c>
      <c r="AX57" s="78" t="s">
        <v>855</v>
      </c>
      <c r="AY57" s="83" t="s">
        <v>910</v>
      </c>
      <c r="AZ57" s="78" t="s">
        <v>65</v>
      </c>
      <c r="BA57" s="78" t="str">
        <f>REPLACE(INDEX(GroupVertices[Group],MATCH(Vertices[[#This Row],[Vertex]],GroupVertices[Vertex],0)),1,1,"")</f>
        <v>5</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251</v>
      </c>
      <c r="C58" s="65"/>
      <c r="D58" s="65" t="s">
        <v>64</v>
      </c>
      <c r="E58" s="66">
        <v>164.78446369061078</v>
      </c>
      <c r="F58" s="68">
        <v>99.99533044041684</v>
      </c>
      <c r="G58" s="101" t="s">
        <v>388</v>
      </c>
      <c r="H58" s="65"/>
      <c r="I58" s="69" t="s">
        <v>251</v>
      </c>
      <c r="J58" s="70"/>
      <c r="K58" s="70"/>
      <c r="L58" s="69" t="s">
        <v>968</v>
      </c>
      <c r="M58" s="73">
        <v>2.556208557083063</v>
      </c>
      <c r="N58" s="74">
        <v>8663.8505859375</v>
      </c>
      <c r="O58" s="74">
        <v>2099.7900390625</v>
      </c>
      <c r="P58" s="75"/>
      <c r="Q58" s="76"/>
      <c r="R58" s="76"/>
      <c r="S58" s="86"/>
      <c r="T58" s="48">
        <v>0</v>
      </c>
      <c r="U58" s="48">
        <v>2</v>
      </c>
      <c r="V58" s="49">
        <v>102</v>
      </c>
      <c r="W58" s="49">
        <v>0.008621</v>
      </c>
      <c r="X58" s="49">
        <v>0.018196</v>
      </c>
      <c r="Y58" s="49">
        <v>0.848197</v>
      </c>
      <c r="Z58" s="49">
        <v>0</v>
      </c>
      <c r="AA58" s="49">
        <v>0</v>
      </c>
      <c r="AB58" s="71">
        <v>58</v>
      </c>
      <c r="AC58" s="71"/>
      <c r="AD58" s="72"/>
      <c r="AE58" s="78" t="s">
        <v>644</v>
      </c>
      <c r="AF58" s="78">
        <v>801</v>
      </c>
      <c r="AG58" s="78">
        <v>345</v>
      </c>
      <c r="AH58" s="78">
        <v>6673</v>
      </c>
      <c r="AI58" s="78">
        <v>6496</v>
      </c>
      <c r="AJ58" s="78"/>
      <c r="AK58" s="78" t="s">
        <v>695</v>
      </c>
      <c r="AL58" s="78" t="s">
        <v>733</v>
      </c>
      <c r="AM58" s="83" t="s">
        <v>766</v>
      </c>
      <c r="AN58" s="78"/>
      <c r="AO58" s="80">
        <v>39621.88693287037</v>
      </c>
      <c r="AP58" s="83" t="s">
        <v>816</v>
      </c>
      <c r="AQ58" s="78" t="b">
        <v>0</v>
      </c>
      <c r="AR58" s="78" t="b">
        <v>0</v>
      </c>
      <c r="AS58" s="78" t="b">
        <v>1</v>
      </c>
      <c r="AT58" s="78"/>
      <c r="AU58" s="78">
        <v>19</v>
      </c>
      <c r="AV58" s="83" t="s">
        <v>824</v>
      </c>
      <c r="AW58" s="78" t="b">
        <v>0</v>
      </c>
      <c r="AX58" s="78" t="s">
        <v>855</v>
      </c>
      <c r="AY58" s="83" t="s">
        <v>911</v>
      </c>
      <c r="AZ58" s="78" t="s">
        <v>66</v>
      </c>
      <c r="BA58" s="78" t="str">
        <f>REPLACE(INDEX(GroupVertices[Group],MATCH(Vertices[[#This Row],[Vertex]],GroupVertices[Vertex],0)),1,1,"")</f>
        <v>9</v>
      </c>
      <c r="BB58" s="48"/>
      <c r="BC58" s="48"/>
      <c r="BD58" s="48"/>
      <c r="BE58" s="48"/>
      <c r="BF58" s="48" t="s">
        <v>345</v>
      </c>
      <c r="BG58" s="48" t="s">
        <v>345</v>
      </c>
      <c r="BH58" s="121" t="s">
        <v>1309</v>
      </c>
      <c r="BI58" s="121" t="s">
        <v>1309</v>
      </c>
      <c r="BJ58" s="121" t="s">
        <v>1353</v>
      </c>
      <c r="BK58" s="121" t="s">
        <v>1353</v>
      </c>
      <c r="BL58" s="121">
        <v>0</v>
      </c>
      <c r="BM58" s="124">
        <v>0</v>
      </c>
      <c r="BN58" s="121">
        <v>1</v>
      </c>
      <c r="BO58" s="124">
        <v>7.142857142857143</v>
      </c>
      <c r="BP58" s="121">
        <v>0</v>
      </c>
      <c r="BQ58" s="124">
        <v>0</v>
      </c>
      <c r="BR58" s="121">
        <v>13</v>
      </c>
      <c r="BS58" s="124">
        <v>92.85714285714286</v>
      </c>
      <c r="BT58" s="121">
        <v>14</v>
      </c>
      <c r="BU58" s="2"/>
      <c r="BV58" s="3"/>
      <c r="BW58" s="3"/>
      <c r="BX58" s="3"/>
      <c r="BY58" s="3"/>
    </row>
    <row r="59" spans="1:77" ht="41.45" customHeight="1">
      <c r="A59" s="87" t="s">
        <v>268</v>
      </c>
      <c r="C59" s="88"/>
      <c r="D59" s="88" t="s">
        <v>64</v>
      </c>
      <c r="E59" s="89">
        <v>352.1179084376198</v>
      </c>
      <c r="F59" s="90">
        <v>99.68117131343107</v>
      </c>
      <c r="G59" s="102" t="s">
        <v>854</v>
      </c>
      <c r="H59" s="88"/>
      <c r="I59" s="91" t="s">
        <v>268</v>
      </c>
      <c r="J59" s="92"/>
      <c r="K59" s="92"/>
      <c r="L59" s="91" t="s">
        <v>969</v>
      </c>
      <c r="M59" s="93">
        <v>107.25497361054123</v>
      </c>
      <c r="N59" s="94">
        <v>8663.8505859375</v>
      </c>
      <c r="O59" s="94">
        <v>935.2005615234375</v>
      </c>
      <c r="P59" s="95"/>
      <c r="Q59" s="96"/>
      <c r="R59" s="96"/>
      <c r="S59" s="97"/>
      <c r="T59" s="48">
        <v>1</v>
      </c>
      <c r="U59" s="48">
        <v>0</v>
      </c>
      <c r="V59" s="49">
        <v>0</v>
      </c>
      <c r="W59" s="49">
        <v>0.005988</v>
      </c>
      <c r="X59" s="49">
        <v>0.002717</v>
      </c>
      <c r="Y59" s="49">
        <v>0.510483</v>
      </c>
      <c r="Z59" s="49">
        <v>0</v>
      </c>
      <c r="AA59" s="49">
        <v>0</v>
      </c>
      <c r="AB59" s="98">
        <v>59</v>
      </c>
      <c r="AC59" s="98"/>
      <c r="AD59" s="99"/>
      <c r="AE59" s="78" t="s">
        <v>645</v>
      </c>
      <c r="AF59" s="78">
        <v>985</v>
      </c>
      <c r="AG59" s="78">
        <v>23085</v>
      </c>
      <c r="AH59" s="78">
        <v>17464</v>
      </c>
      <c r="AI59" s="78">
        <v>5947</v>
      </c>
      <c r="AJ59" s="78"/>
      <c r="AK59" s="78" t="s">
        <v>696</v>
      </c>
      <c r="AL59" s="78" t="s">
        <v>545</v>
      </c>
      <c r="AM59" s="83" t="s">
        <v>767</v>
      </c>
      <c r="AN59" s="78"/>
      <c r="AO59" s="80">
        <v>41590.962175925924</v>
      </c>
      <c r="AP59" s="83" t="s">
        <v>817</v>
      </c>
      <c r="AQ59" s="78" t="b">
        <v>0</v>
      </c>
      <c r="AR59" s="78" t="b">
        <v>0</v>
      </c>
      <c r="AS59" s="78" t="b">
        <v>1</v>
      </c>
      <c r="AT59" s="78"/>
      <c r="AU59" s="78">
        <v>156</v>
      </c>
      <c r="AV59" s="83" t="s">
        <v>818</v>
      </c>
      <c r="AW59" s="78" t="b">
        <v>1</v>
      </c>
      <c r="AX59" s="78" t="s">
        <v>855</v>
      </c>
      <c r="AY59" s="83" t="s">
        <v>912</v>
      </c>
      <c r="AZ59" s="78" t="s">
        <v>65</v>
      </c>
      <c r="BA59" s="78" t="str">
        <f>REPLACE(INDEX(GroupVertices[Group],MATCH(Vertices[[#This Row],[Vertex]],GroupVertices[Vertex],0)),1,1,"")</f>
        <v>9</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9"/>
    <dataValidation allowBlank="1" showInputMessage="1" promptTitle="Vertex Tooltip" prompt="Enter optional text that will pop up when the mouse is hovered over the vertex." errorTitle="Invalid Vertex Image Key" sqref="L3:L5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9"/>
    <dataValidation allowBlank="1" showInputMessage="1" promptTitle="Vertex Label Fill Color" prompt="To select an optional fill color for the Label shape, right-click and select Select Color on the right-click menu." sqref="J3:J59"/>
    <dataValidation allowBlank="1" showInputMessage="1" promptTitle="Vertex Image File" prompt="Enter the path to an image file.  Hover over the column header for examples." errorTitle="Invalid Vertex Image Key" sqref="G3:G59"/>
    <dataValidation allowBlank="1" showInputMessage="1" promptTitle="Vertex Color" prompt="To select an optional vertex color, right-click and select Select Color on the right-click menu." sqref="C3:C59"/>
    <dataValidation allowBlank="1" showInputMessage="1" promptTitle="Vertex Opacity" prompt="Enter an optional vertex opacity between 0 (transparent) and 100 (opaque)." errorTitle="Invalid Vertex Opacity" error="The optional vertex opacity must be a whole number between 0 and 10." sqref="F3:F59"/>
    <dataValidation type="list" allowBlank="1" showInputMessage="1" showErrorMessage="1" promptTitle="Vertex Shape" prompt="Select an optional vertex shape." errorTitle="Invalid Vertex Shape" error="You have entered an invalid vertex shape.  Try selecting from the drop-down list instead." sqref="D3:D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9">
      <formula1>ValidVertexLabelPositions</formula1>
    </dataValidation>
    <dataValidation allowBlank="1" showInputMessage="1" showErrorMessage="1" promptTitle="Vertex Name" prompt="Enter the name of the vertex." sqref="A3:A59"/>
  </dataValidations>
  <hyperlinks>
    <hyperlink ref="AM4" r:id="rId1" display="https://t.co/jr4i3j11qy"/>
    <hyperlink ref="AM7" r:id="rId2" display="https://t.co/L0Eb62LIXM"/>
    <hyperlink ref="AM8" r:id="rId3" display="https://t.co/BzNlxmhGzG"/>
    <hyperlink ref="AM9" r:id="rId4" display="https://t.co/M0Uqp9keFf"/>
    <hyperlink ref="AM10" r:id="rId5" display="https://t.co/ixsf3oeV8E"/>
    <hyperlink ref="AM11" r:id="rId6" display="http://t.co/O1qjvcsyRy"/>
    <hyperlink ref="AM12" r:id="rId7" display="https://t.co/xPJKA2v0l9"/>
    <hyperlink ref="AM14" r:id="rId8" display="https://t.co/qLLAcswKCA"/>
    <hyperlink ref="AM15" r:id="rId9" display="http://t.co/Qdc8TZgvu1"/>
    <hyperlink ref="AM16" r:id="rId10" display="https://t.co/BKZRG2R9Wf"/>
    <hyperlink ref="AM17" r:id="rId11" display="https://t.co/tgMo3fe7k1"/>
    <hyperlink ref="AM20" r:id="rId12" display="https://t.co/iZsiO1pVue"/>
    <hyperlink ref="AM23" r:id="rId13" display="https://t.co/hr7R6eNrmf"/>
    <hyperlink ref="AM25" r:id="rId14" display="https://t.co/G5w88s0lR2"/>
    <hyperlink ref="AM26" r:id="rId15" display="https://t.co/xptX5SSU5W"/>
    <hyperlink ref="AM27" r:id="rId16" display="http://t.co/wZyqtHxkTc"/>
    <hyperlink ref="AM29" r:id="rId17" display="https://t.co/XjVWcVLkoD"/>
    <hyperlink ref="AM31" r:id="rId18" display="https://t.co/zJFZZcfSU1"/>
    <hyperlink ref="AM32" r:id="rId19" display="https://t.co/jd7mMgxcsL"/>
    <hyperlink ref="AM33" r:id="rId20" display="https://t.co/zJFZZcfSU1"/>
    <hyperlink ref="AM35" r:id="rId21" display="https://t.co/8pZlW2O29B"/>
    <hyperlink ref="AM38" r:id="rId22" display="https://t.co/YL1JKx85aT"/>
    <hyperlink ref="AM41" r:id="rId23" display="http://t.co/tXSRW9ujpM"/>
    <hyperlink ref="AM42" r:id="rId24" display="https://t.co/gRwKczwrhI"/>
    <hyperlink ref="AM45" r:id="rId25" display="https://t.co/MJvyPU4b1R"/>
    <hyperlink ref="AM49" r:id="rId26" display="https://t.co/afhb7D4Nhr"/>
    <hyperlink ref="AM51" r:id="rId27" display="https://t.co/kLlvFudHZf"/>
    <hyperlink ref="AM52" r:id="rId28" display="http://t.co/iGluyrEaV3"/>
    <hyperlink ref="AM53" r:id="rId29" display="https://t.co/YDa5p437jz"/>
    <hyperlink ref="AM54" r:id="rId30" display="https://t.co/OeUVYMQhUl"/>
    <hyperlink ref="AM55" r:id="rId31" display="https://t.co/To6TJuk1W5"/>
    <hyperlink ref="AM56" r:id="rId32" display="https://t.co/2ocvtSxJmJ"/>
    <hyperlink ref="AM57" r:id="rId33" display="https://t.co/cBEPir1HSW"/>
    <hyperlink ref="AM58" r:id="rId34" display="https://t.co/XFjDVSieoI"/>
    <hyperlink ref="AM59" r:id="rId35" display="https://t.co/eKzLofowYJ"/>
    <hyperlink ref="AP3" r:id="rId36" display="https://pbs.twimg.com/profile_banners/2578141322/1540420060"/>
    <hyperlink ref="AP4" r:id="rId37" display="https://pbs.twimg.com/profile_banners/120887703/1512083092"/>
    <hyperlink ref="AP5" r:id="rId38" display="https://pbs.twimg.com/profile_banners/396260687/1560375314"/>
    <hyperlink ref="AP6" r:id="rId39" display="https://pbs.twimg.com/profile_banners/1145684153716789248/1561991042"/>
    <hyperlink ref="AP7" r:id="rId40" display="https://pbs.twimg.com/profile_banners/2176260917/1500407956"/>
    <hyperlink ref="AP8" r:id="rId41" display="https://pbs.twimg.com/profile_banners/110625784/1558901867"/>
    <hyperlink ref="AP9" r:id="rId42" display="https://pbs.twimg.com/profile_banners/8371512/1548334149"/>
    <hyperlink ref="AP10" r:id="rId43" display="https://pbs.twimg.com/profile_banners/15233132/1560876532"/>
    <hyperlink ref="AP11" r:id="rId44" display="https://pbs.twimg.com/profile_banners/417745172/1550616560"/>
    <hyperlink ref="AP12" r:id="rId45" display="https://pbs.twimg.com/profile_banners/93973861/1512087117"/>
    <hyperlink ref="AP13" r:id="rId46" display="https://pbs.twimg.com/profile_banners/811962788990033921/1561790952"/>
    <hyperlink ref="AP14" r:id="rId47" display="https://pbs.twimg.com/profile_banners/2153105418/1556032087"/>
    <hyperlink ref="AP15" r:id="rId48" display="https://pbs.twimg.com/profile_banners/83576809/1533911614"/>
    <hyperlink ref="AP16" r:id="rId49" display="https://pbs.twimg.com/profile_banners/106896913/1490048938"/>
    <hyperlink ref="AP17" r:id="rId50" display="https://pbs.twimg.com/profile_banners/76584098/1535585710"/>
    <hyperlink ref="AP18" r:id="rId51" display="https://pbs.twimg.com/profile_banners/154469819/1558243546"/>
    <hyperlink ref="AP19" r:id="rId52" display="https://pbs.twimg.com/profile_banners/818591626977112065/1562078060"/>
    <hyperlink ref="AP20" r:id="rId53" display="https://pbs.twimg.com/profile_banners/36767607/1555315340"/>
    <hyperlink ref="AP21" r:id="rId54" display="https://pbs.twimg.com/profile_banners/83155095/1500464703"/>
    <hyperlink ref="AP22" r:id="rId55" display="https://pbs.twimg.com/profile_banners/20347431/1467489590"/>
    <hyperlink ref="AP23" r:id="rId56" display="https://pbs.twimg.com/profile_banners/331311644/1541704734"/>
    <hyperlink ref="AP27" r:id="rId57" display="https://pbs.twimg.com/profile_banners/19701715/1533725833"/>
    <hyperlink ref="AP28" r:id="rId58" display="https://pbs.twimg.com/profile_banners/37170550/1405388857"/>
    <hyperlink ref="AP29" r:id="rId59" display="https://pbs.twimg.com/profile_banners/41764136/1534803774"/>
    <hyperlink ref="AP30" r:id="rId60" display="https://pbs.twimg.com/profile_banners/112631912/1504480903"/>
    <hyperlink ref="AP31" r:id="rId61" display="https://pbs.twimg.com/profile_banners/2354026135/1558331965"/>
    <hyperlink ref="AP32" r:id="rId62" display="https://pbs.twimg.com/profile_banners/281740694/1527281462"/>
    <hyperlink ref="AP33" r:id="rId63" display="https://pbs.twimg.com/profile_banners/1090689308/1558331943"/>
    <hyperlink ref="AP34" r:id="rId64" display="https://pbs.twimg.com/profile_banners/839383682242621440/1549188505"/>
    <hyperlink ref="AP35" r:id="rId65" display="https://pbs.twimg.com/profile_banners/1324969200/1502582877"/>
    <hyperlink ref="AP37" r:id="rId66" display="https://pbs.twimg.com/profile_banners/1121961943068078080/1559550729"/>
    <hyperlink ref="AP38" r:id="rId67" display="https://pbs.twimg.com/profile_banners/1926121650/1562471451"/>
    <hyperlink ref="AP39" r:id="rId68" display="https://pbs.twimg.com/profile_banners/322158748/1561505697"/>
    <hyperlink ref="AP40" r:id="rId69" display="https://pbs.twimg.com/profile_banners/616718488/1451968810"/>
    <hyperlink ref="AP41" r:id="rId70" display="https://pbs.twimg.com/profile_banners/343148096/1561424409"/>
    <hyperlink ref="AP42" r:id="rId71" display="https://pbs.twimg.com/profile_banners/2225917484/1535607399"/>
    <hyperlink ref="AP44" r:id="rId72" display="https://pbs.twimg.com/profile_banners/150166098/1561098949"/>
    <hyperlink ref="AP45" r:id="rId73" display="https://pbs.twimg.com/profile_banners/4851753019/1549489619"/>
    <hyperlink ref="AP46" r:id="rId74" display="https://pbs.twimg.com/profile_banners/91673645/1517997630"/>
    <hyperlink ref="AP48" r:id="rId75" display="https://pbs.twimg.com/profile_banners/1139161608/1468825504"/>
    <hyperlink ref="AP49" r:id="rId76" display="https://pbs.twimg.com/profile_banners/334226653/1483325340"/>
    <hyperlink ref="AP50" r:id="rId77" display="https://pbs.twimg.com/profile_banners/2849469361/1446171502"/>
    <hyperlink ref="AP51" r:id="rId78" display="https://pbs.twimg.com/profile_banners/165681512/1559022828"/>
    <hyperlink ref="AP52" r:id="rId79" display="https://pbs.twimg.com/profile_banners/3074442540/1531438194"/>
    <hyperlink ref="AP53" r:id="rId80" display="https://pbs.twimg.com/profile_banners/33173445/1559047283"/>
    <hyperlink ref="AP54" r:id="rId81" display="https://pbs.twimg.com/profile_banners/1091723372004728832/1549122966"/>
    <hyperlink ref="AP55" r:id="rId82" display="https://pbs.twimg.com/profile_banners/1048990325862281217/1543061007"/>
    <hyperlink ref="AP57" r:id="rId83" display="https://pbs.twimg.com/profile_banners/259750572/1553790204"/>
    <hyperlink ref="AP58" r:id="rId84" display="https://pbs.twimg.com/profile_banners/15200901/1398637503"/>
    <hyperlink ref="AP59" r:id="rId85" display="https://pbs.twimg.com/profile_banners/2191205012/1537066971"/>
    <hyperlink ref="AV3" r:id="rId86" display="http://abs.twimg.com/images/themes/theme1/bg.png"/>
    <hyperlink ref="AV4" r:id="rId87" display="http://abs.twimg.com/images/themes/theme1/bg.png"/>
    <hyperlink ref="AV5" r:id="rId88" display="http://abs.twimg.com/images/themes/theme18/bg.gif"/>
    <hyperlink ref="AV6" r:id="rId89" display="http://abs.twimg.com/images/themes/theme1/bg.png"/>
    <hyperlink ref="AV7" r:id="rId90" display="http://abs.twimg.com/images/themes/theme1/bg.png"/>
    <hyperlink ref="AV8" r:id="rId91" display="http://abs.twimg.com/images/themes/theme1/bg.png"/>
    <hyperlink ref="AV9" r:id="rId92" display="http://abs.twimg.com/images/themes/theme16/bg.gif"/>
    <hyperlink ref="AV10" r:id="rId93" display="http://abs.twimg.com/images/themes/theme1/bg.png"/>
    <hyperlink ref="AV11" r:id="rId94" display="http://abs.twimg.com/images/themes/theme1/bg.png"/>
    <hyperlink ref="AV12" r:id="rId95" display="http://abs.twimg.com/images/themes/theme1/bg.png"/>
    <hyperlink ref="AV14" r:id="rId96" display="http://abs.twimg.com/images/themes/theme1/bg.png"/>
    <hyperlink ref="AV15" r:id="rId97" display="http://abs.twimg.com/images/themes/theme1/bg.png"/>
    <hyperlink ref="AV16" r:id="rId98" display="http://abs.twimg.com/images/themes/theme3/bg.gif"/>
    <hyperlink ref="AV17" r:id="rId99" display="http://abs.twimg.com/images/themes/theme1/bg.png"/>
    <hyperlink ref="AV18" r:id="rId100" display="http://abs.twimg.com/images/themes/theme1/bg.png"/>
    <hyperlink ref="AV20" r:id="rId101" display="http://abs.twimg.com/images/themes/theme1/bg.png"/>
    <hyperlink ref="AV21" r:id="rId102" display="http://abs.twimg.com/images/themes/theme18/bg.gif"/>
    <hyperlink ref="AV22" r:id="rId103" display="http://abs.twimg.com/images/themes/theme1/bg.png"/>
    <hyperlink ref="AV23" r:id="rId104" display="http://abs.twimg.com/images/themes/theme14/bg.gif"/>
    <hyperlink ref="AV24" r:id="rId105" display="http://abs.twimg.com/images/themes/theme5/bg.gif"/>
    <hyperlink ref="AV25" r:id="rId106" display="http://abs.twimg.com/images/themes/theme3/bg.gif"/>
    <hyperlink ref="AV26" r:id="rId107" display="http://abs.twimg.com/images/themes/theme1/bg.png"/>
    <hyperlink ref="AV27" r:id="rId108" display="http://abs.twimg.com/images/themes/theme9/bg.gif"/>
    <hyperlink ref="AV28" r:id="rId109" display="http://abs.twimg.com/images/themes/theme4/bg.gif"/>
    <hyperlink ref="AV29" r:id="rId110" display="http://abs.twimg.com/images/themes/theme20/bg.png"/>
    <hyperlink ref="AV30" r:id="rId111" display="http://abs.twimg.com/images/themes/theme1/bg.png"/>
    <hyperlink ref="AV31" r:id="rId112" display="http://abs.twimg.com/images/themes/theme1/bg.png"/>
    <hyperlink ref="AV32" r:id="rId113" display="http://abs.twimg.com/images/themes/theme1/bg.png"/>
    <hyperlink ref="AV33" r:id="rId114" display="http://abs.twimg.com/images/themes/theme1/bg.png"/>
    <hyperlink ref="AV35" r:id="rId115" display="http://abs.twimg.com/images/themes/theme1/bg.png"/>
    <hyperlink ref="AV36" r:id="rId116" display="http://abs.twimg.com/images/themes/theme1/bg.png"/>
    <hyperlink ref="AV38" r:id="rId117" display="http://abs.twimg.com/images/themes/theme1/bg.png"/>
    <hyperlink ref="AV39" r:id="rId118" display="http://abs.twimg.com/images/themes/theme1/bg.png"/>
    <hyperlink ref="AV40" r:id="rId119" display="http://abs.twimg.com/images/themes/theme1/bg.png"/>
    <hyperlink ref="AV41" r:id="rId120" display="http://abs.twimg.com/images/themes/theme1/bg.png"/>
    <hyperlink ref="AV42" r:id="rId121" display="http://abs.twimg.com/images/themes/theme1/bg.png"/>
    <hyperlink ref="AV43" r:id="rId122" display="http://abs.twimg.com/images/themes/theme1/bg.png"/>
    <hyperlink ref="AV44" r:id="rId123" display="http://abs.twimg.com/images/themes/theme10/bg.gif"/>
    <hyperlink ref="AV45" r:id="rId124" display="http://abs.twimg.com/images/themes/theme1/bg.png"/>
    <hyperlink ref="AV46" r:id="rId125" display="http://abs.twimg.com/images/themes/theme1/bg.png"/>
    <hyperlink ref="AV47" r:id="rId126" display="http://abs.twimg.com/images/themes/theme5/bg.gif"/>
    <hyperlink ref="AV48" r:id="rId127" display="http://abs.twimg.com/images/themes/theme1/bg.png"/>
    <hyperlink ref="AV49" r:id="rId128" display="http://abs.twimg.com/images/themes/theme1/bg.png"/>
    <hyperlink ref="AV50" r:id="rId129" display="http://abs.twimg.com/images/themes/theme1/bg.png"/>
    <hyperlink ref="AV51" r:id="rId130" display="http://abs.twimg.com/images/themes/theme2/bg.gif"/>
    <hyperlink ref="AV52" r:id="rId131" display="http://abs.twimg.com/images/themes/theme1/bg.png"/>
    <hyperlink ref="AV53" r:id="rId132" display="http://abs.twimg.com/images/themes/theme2/bg.gif"/>
    <hyperlink ref="AV54" r:id="rId133" display="http://abs.twimg.com/images/themes/theme1/bg.png"/>
    <hyperlink ref="AV55" r:id="rId134" display="http://abs.twimg.com/images/themes/theme1/bg.png"/>
    <hyperlink ref="AV56" r:id="rId135" display="http://abs.twimg.com/images/themes/theme14/bg.gif"/>
    <hyperlink ref="AV57" r:id="rId136" display="http://abs.twimg.com/images/themes/theme2/bg.gif"/>
    <hyperlink ref="AV58" r:id="rId137" display="http://abs.twimg.com/images/themes/theme9/bg.gif"/>
    <hyperlink ref="AV59" r:id="rId138" display="http://abs.twimg.com/images/themes/theme1/bg.png"/>
    <hyperlink ref="G3" r:id="rId139" display="http://pbs.twimg.com/profile_images/1056949835335524352/O5NTFIF__normal.jpg"/>
    <hyperlink ref="G4" r:id="rId140" display="http://pbs.twimg.com/profile_images/1014475825650044930/hAVRwNzp_normal.jpg"/>
    <hyperlink ref="G5" r:id="rId141" display="http://pbs.twimg.com/profile_images/1143749569999585280/pJvLWT7t_normal.jpg"/>
    <hyperlink ref="G6" r:id="rId142" display="http://pbs.twimg.com/profile_images/1145698191335018498/cNfoWJO5_normal.png"/>
    <hyperlink ref="G7" r:id="rId143" display="http://pbs.twimg.com/profile_images/842961940611710976/udQ3JNpe_normal.jpg"/>
    <hyperlink ref="G8" r:id="rId144" display="http://pbs.twimg.com/profile_images/1127319078228467712/srLM4n5h_normal.png"/>
    <hyperlink ref="G9" r:id="rId145" display="http://pbs.twimg.com/profile_images/966149005745860608/uKVpLquu_normal.jpg"/>
    <hyperlink ref="G10" r:id="rId146" display="http://pbs.twimg.com/profile_images/1110289568308224000/uoKcNgbg_normal.jpg"/>
    <hyperlink ref="G11" r:id="rId147" display="http://pbs.twimg.com/profile_images/1026332070862184448/TrW_tbxs_normal.jpg"/>
    <hyperlink ref="G12" r:id="rId148" display="http://pbs.twimg.com/profile_images/1042298393979052033/aL2iFHBE_normal.jpg"/>
    <hyperlink ref="G13" r:id="rId149" display="http://pbs.twimg.com/profile_images/1147211994019368963/beTlr6Ol_normal.jpg"/>
    <hyperlink ref="G14" r:id="rId150" display="http://pbs.twimg.com/profile_images/777816780274294784/cTUCZ01Z_normal.jpg"/>
    <hyperlink ref="G15" r:id="rId151" display="http://pbs.twimg.com/profile_images/960815596802920448/9OikSriI_normal.jpg"/>
    <hyperlink ref="G16" r:id="rId152" display="http://pbs.twimg.com/profile_images/995821495753498625/sB8rrEEb_normal.jpg"/>
    <hyperlink ref="G17" r:id="rId153" display="http://pbs.twimg.com/profile_images/899451059000688640/5MRXddRp_normal.jpg"/>
    <hyperlink ref="G18" r:id="rId154" display="http://pbs.twimg.com/profile_images/1098849960877903878/haxC8kiz_normal.jpg"/>
    <hyperlink ref="G19" r:id="rId155" display="http://pbs.twimg.com/profile_images/1134259705709092865/ak4A8HHl_normal.jpg"/>
    <hyperlink ref="G20" r:id="rId156" display="http://pbs.twimg.com/profile_images/1114002710712307712/tP1PI5j__normal.jpg"/>
    <hyperlink ref="G21" r:id="rId157" display="http://pbs.twimg.com/profile_images/1114402612307156992/SvzqOlfI_normal.jpg"/>
    <hyperlink ref="G22" r:id="rId158" display="http://pbs.twimg.com/profile_images/728338336553832448/9pGDHmTP_normal.jpg"/>
    <hyperlink ref="G23" r:id="rId159" display="http://pbs.twimg.com/profile_images/841982132981497856/egozMVKe_normal.jpg"/>
    <hyperlink ref="G24" r:id="rId160" display="http://pbs.twimg.com/profile_images/378800000418087729/d054703ef29629d26b9540591b76f320_normal.jpeg"/>
    <hyperlink ref="G25" r:id="rId161" display="http://pbs.twimg.com/profile_images/378800000279055874/2940fd0bd1dd8bbb79fee19a68dc731a_normal.jpeg"/>
    <hyperlink ref="G26" r:id="rId162" display="http://pbs.twimg.com/profile_images/1148090002766647297/jCFT5zzj_normal.png"/>
    <hyperlink ref="G27" r:id="rId163" display="http://pbs.twimg.com/profile_images/951030634000125952/YJfqWkRk_normal.jpg"/>
    <hyperlink ref="G28" r:id="rId164" display="http://pbs.twimg.com/profile_images/845243524631031808/4XzgUMPo_normal.jpg"/>
    <hyperlink ref="G29" r:id="rId165" display="http://pbs.twimg.com/profile_images/1031666242975723520/x8zKbwIC_normal.jpg"/>
    <hyperlink ref="G30" r:id="rId166" display="http://pbs.twimg.com/profile_images/378800000599022110/73b5e5b1f3afa718dd4be5ac4e60c052_normal.jpeg"/>
    <hyperlink ref="G31" r:id="rId167" display="http://pbs.twimg.com/profile_images/931110595000115200/uvV1SNF__normal.jpg"/>
    <hyperlink ref="G32" r:id="rId168" display="http://pbs.twimg.com/profile_images/1000117052043022336/T9MR6wc9_normal.jpg"/>
    <hyperlink ref="G33" r:id="rId169" display="http://pbs.twimg.com/profile_images/1113360898985385985/qrVa4iFa_normal.jpg"/>
    <hyperlink ref="G34" r:id="rId170" display="http://pbs.twimg.com/profile_images/839387491308220416/NqufX2U3_normal.jpg"/>
    <hyperlink ref="G35" r:id="rId171" display="http://pbs.twimg.com/profile_images/1143368728429715456/Zx7QSKCW_normal.jpg"/>
    <hyperlink ref="G36" r:id="rId172" display="http://pbs.twimg.com/profile_images/1067695225764626432/AWzQYrtS_normal.jpg"/>
    <hyperlink ref="G37" r:id="rId173" display="http://pbs.twimg.com/profile_images/1149608399060926464/p5nDDpQ5_normal.jpg"/>
    <hyperlink ref="G38" r:id="rId174" display="http://pbs.twimg.com/profile_images/1149224449175986176/ZfZnPOhN_normal.jpg"/>
    <hyperlink ref="G39" r:id="rId175" display="http://pbs.twimg.com/profile_images/973320995330187264/gfseiiiC_normal.jpg"/>
    <hyperlink ref="G40" r:id="rId176" display="http://pbs.twimg.com/profile_images/2335425090/image_normal.jpg"/>
    <hyperlink ref="G41" r:id="rId177" display="http://pbs.twimg.com/profile_images/807697328526065665/tv2_P2Qp_normal.jpg"/>
    <hyperlink ref="G42" r:id="rId178" display="http://pbs.twimg.com/profile_images/1008999918432763904/TATpVIFY_normal.jpg"/>
    <hyperlink ref="G43" r:id="rId179" display="http://pbs.twimg.com/profile_images/745744105506897922/wZCkqGeD_normal.jpg"/>
    <hyperlink ref="G44" r:id="rId180" display="http://pbs.twimg.com/profile_images/1128498539431022592/qiHKwnNh_normal.jpg"/>
    <hyperlink ref="G45" r:id="rId181" display="http://pbs.twimg.com/profile_images/960676751230697472/h-fuS-is_normal.jpg"/>
    <hyperlink ref="G46" r:id="rId182" display="http://pbs.twimg.com/profile_images/1120007628107788289/TtD0CK3N_normal.jpg"/>
    <hyperlink ref="G47" r:id="rId183" display="http://pbs.twimg.com/profile_images/710075419/_dave_normal.jpg"/>
    <hyperlink ref="G48" r:id="rId184" display="http://pbs.twimg.com/profile_images/754935005055361024/m_TgJKeL_normal.jpg"/>
    <hyperlink ref="G49" r:id="rId185" display="http://pbs.twimg.com/profile_images/1142675380270030848/4gP0W5VH_normal.jpg"/>
    <hyperlink ref="G50" r:id="rId186" display="http://pbs.twimg.com/profile_images/1065831304418082816/8g4T6U9o_normal.jpg"/>
    <hyperlink ref="G51" r:id="rId187" display="http://pbs.twimg.com/profile_images/1139000011683844096/h8-0r3ra_normal.jpg"/>
    <hyperlink ref="G52" r:id="rId188" display="http://pbs.twimg.com/profile_images/911073261559062529/gOQbJFuS_normal.jpg"/>
    <hyperlink ref="G53" r:id="rId189" display="http://pbs.twimg.com/profile_images/1131835580289957888/HS5rscUY_normal.jpg"/>
    <hyperlink ref="G54" r:id="rId190" display="http://pbs.twimg.com/profile_images/1091726189218082816/3jgMuF4x_normal.jpg"/>
    <hyperlink ref="G55" r:id="rId191" display="http://pbs.twimg.com/profile_images/1088783140309688321/GJEi_RLO_normal.jpg"/>
    <hyperlink ref="G56" r:id="rId192" display="http://pbs.twimg.com/profile_images/989107878467440640/2-nAhzl5_normal.jpg"/>
    <hyperlink ref="G57" r:id="rId193" display="http://pbs.twimg.com/profile_images/1018083427663450112/TX4DYhMZ_normal.jpg"/>
    <hyperlink ref="G58" r:id="rId194" display="http://pbs.twimg.com/profile_images/1040870127883833345/P6cfgC1i_normal.jpg"/>
    <hyperlink ref="G59" r:id="rId195" display="http://pbs.twimg.com/profile_images/1060058317756674051/MxdqmN_B_normal.jpg"/>
    <hyperlink ref="AY3" r:id="rId196" display="https://twitter.com/becx1970"/>
    <hyperlink ref="AY4" r:id="rId197" display="https://twitter.com/midgeure1"/>
    <hyperlink ref="AY5" r:id="rId198" display="https://twitter.com/taniadalts"/>
    <hyperlink ref="AY6" r:id="rId199" display="https://twitter.com/serendipity2150"/>
    <hyperlink ref="AY7" r:id="rId200" display="https://twitter.com/indiaelectricco"/>
    <hyperlink ref="AY8" r:id="rId201" display="https://twitter.com/whittakersnz"/>
    <hyperlink ref="AY9" r:id="rId202" display="https://twitter.com/dharvey"/>
    <hyperlink ref="AY10" r:id="rId203" display="https://twitter.com/isagenix"/>
    <hyperlink ref="AY11" r:id="rId204" display="https://twitter.com/isagenixanz"/>
    <hyperlink ref="AY12" r:id="rId205" display="https://twitter.com/loteight"/>
    <hyperlink ref="AY13" r:id="rId206" display="https://twitter.com/storm_strang"/>
    <hyperlink ref="AY14" r:id="rId207" display="https://twitter.com/aerosouthafrica"/>
    <hyperlink ref="AY15" r:id="rId208" display="https://twitter.com/barone_sa"/>
    <hyperlink ref="AY16" r:id="rId209" display="https://twitter.com/travelcorkscrew"/>
    <hyperlink ref="AY17" r:id="rId210" display="https://twitter.com/darenbergwine"/>
    <hyperlink ref="AY18" r:id="rId211" display="https://twitter.com/icaitlincherry"/>
    <hyperlink ref="AY19" r:id="rId212" display="https://twitter.com/_lordderpington"/>
    <hyperlink ref="AY20" r:id="rId213" display="https://twitter.com/napierinframe"/>
    <hyperlink ref="AY21" r:id="rId214" display="https://twitter.com/zuroo"/>
    <hyperlink ref="AY22" r:id="rId215" display="https://twitter.com/sampotter10"/>
    <hyperlink ref="AY23" r:id="rId216" display="https://twitter.com/ladbible"/>
    <hyperlink ref="AY24" r:id="rId217" display="https://twitter.com/capovillaliz"/>
    <hyperlink ref="AY25" r:id="rId218" display="https://twitter.com/mrsnickipea"/>
    <hyperlink ref="AY26" r:id="rId219" display="https://twitter.com/kirstenmakes"/>
    <hyperlink ref="AY27" r:id="rId220" display="https://twitter.com/lewisedinburgh"/>
    <hyperlink ref="AY28" r:id="rId221" display="https://twitter.com/alileonardmc"/>
    <hyperlink ref="AY29" r:id="rId222" display="https://twitter.com/terisasiagatonu"/>
    <hyperlink ref="AY30" r:id="rId223" display="https://twitter.com/ori_tui"/>
    <hyperlink ref="AY31" r:id="rId224" display="https://twitter.com/lfcwellington"/>
    <hyperlink ref="AY32" r:id="rId225" display="https://twitter.com/fourkingswelly"/>
    <hyperlink ref="AY33" r:id="rId226" display="https://twitter.com/kloppgoff"/>
    <hyperlink ref="AY34" r:id="rId227" display="https://twitter.com/becks_nz"/>
    <hyperlink ref="AY35" r:id="rId228" display="https://twitter.com/frostygames203"/>
    <hyperlink ref="AY36" r:id="rId229" display="https://twitter.com/bucknakednz"/>
    <hyperlink ref="AY37" r:id="rId230" display="https://twitter.com/tteaghann"/>
    <hyperlink ref="AY38" r:id="rId231" display="https://twitter.com/cracktfu"/>
    <hyperlink ref="AY39" r:id="rId232" display="https://twitter.com/vmalolo"/>
    <hyperlink ref="AY40" r:id="rId233" display="https://twitter.com/montgomerynz"/>
    <hyperlink ref="AY41" r:id="rId234" display="https://twitter.com/spc_cps"/>
    <hyperlink ref="AY42" r:id="rId235" display="https://twitter.com/aumuaa"/>
    <hyperlink ref="AY43" r:id="rId236" display="https://twitter.com/ikubuabola"/>
    <hyperlink ref="AY44" r:id="rId237" display="https://twitter.com/rach230280"/>
    <hyperlink ref="AY45" r:id="rId238" display="https://twitter.com/aliwonderlandz"/>
    <hyperlink ref="AY46" r:id="rId239" display="https://twitter.com/phil500"/>
    <hyperlink ref="AY47" r:id="rId240" display="https://twitter.com/kiwinoz"/>
    <hyperlink ref="AY48" r:id="rId241" display="https://twitter.com/philipmccall1"/>
    <hyperlink ref="AY49" r:id="rId242" display="https://twitter.com/louiseberyllium"/>
    <hyperlink ref="AY50" r:id="rId243" display="https://twitter.com/damianrabbitt"/>
    <hyperlink ref="AY51" r:id="rId244" display="https://twitter.com/danziffer"/>
    <hyperlink ref="AY52" r:id="rId245" display="https://twitter.com/thenzstory"/>
    <hyperlink ref="AY53" r:id="rId246" display="https://twitter.com/becs355"/>
    <hyperlink ref="AY54" r:id="rId247" display="https://twitter.com/alrightraveller"/>
    <hyperlink ref="AY55" r:id="rId248" display="https://twitter.com/offmenuofficial"/>
    <hyperlink ref="AY56" r:id="rId249" display="https://twitter.com/edgamblecomedy"/>
    <hyperlink ref="AY57" r:id="rId250" display="https://twitter.com/jamesacaster"/>
    <hyperlink ref="AY58" r:id="rId251" display="https://twitter.com/hirendpatel"/>
    <hyperlink ref="AY59" r:id="rId252" display="https://twitter.com/checkpointrnz"/>
  </hyperlinks>
  <printOptions/>
  <pageMargins left="0.7" right="0.7" top="0.75" bottom="0.75" header="0.3" footer="0.3"/>
  <pageSetup horizontalDpi="600" verticalDpi="600" orientation="portrait" r:id="rId257"/>
  <drawing r:id="rId256"/>
  <legacyDrawing r:id="rId254"/>
  <tableParts>
    <tablePart r:id="rId2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1063</v>
      </c>
      <c r="Z2" s="13" t="s">
        <v>1076</v>
      </c>
      <c r="AA2" s="13" t="s">
        <v>1101</v>
      </c>
      <c r="AB2" s="13" t="s">
        <v>1149</v>
      </c>
      <c r="AC2" s="13" t="s">
        <v>1203</v>
      </c>
      <c r="AD2" s="13" t="s">
        <v>1231</v>
      </c>
      <c r="AE2" s="13" t="s">
        <v>1236</v>
      </c>
      <c r="AF2" s="13" t="s">
        <v>1255</v>
      </c>
      <c r="AG2" s="118" t="s">
        <v>1442</v>
      </c>
      <c r="AH2" s="118" t="s">
        <v>1443</v>
      </c>
      <c r="AI2" s="118" t="s">
        <v>1444</v>
      </c>
      <c r="AJ2" s="118" t="s">
        <v>1445</v>
      </c>
      <c r="AK2" s="118" t="s">
        <v>1446</v>
      </c>
      <c r="AL2" s="118" t="s">
        <v>1447</v>
      </c>
      <c r="AM2" s="118" t="s">
        <v>1448</v>
      </c>
      <c r="AN2" s="118" t="s">
        <v>1449</v>
      </c>
      <c r="AO2" s="118" t="s">
        <v>1452</v>
      </c>
    </row>
    <row r="3" spans="1:41" ht="15">
      <c r="A3" s="87" t="s">
        <v>1009</v>
      </c>
      <c r="B3" s="65" t="s">
        <v>1020</v>
      </c>
      <c r="C3" s="65" t="s">
        <v>56</v>
      </c>
      <c r="D3" s="104"/>
      <c r="E3" s="103"/>
      <c r="F3" s="105" t="s">
        <v>1458</v>
      </c>
      <c r="G3" s="106"/>
      <c r="H3" s="106"/>
      <c r="I3" s="107">
        <v>3</v>
      </c>
      <c r="J3" s="108"/>
      <c r="K3" s="48">
        <v>24</v>
      </c>
      <c r="L3" s="48">
        <v>38</v>
      </c>
      <c r="M3" s="48">
        <v>6</v>
      </c>
      <c r="N3" s="48">
        <v>44</v>
      </c>
      <c r="O3" s="48">
        <v>1</v>
      </c>
      <c r="P3" s="49">
        <v>0.25</v>
      </c>
      <c r="Q3" s="49">
        <v>0.4</v>
      </c>
      <c r="R3" s="48">
        <v>1</v>
      </c>
      <c r="S3" s="48">
        <v>0</v>
      </c>
      <c r="T3" s="48">
        <v>24</v>
      </c>
      <c r="U3" s="48">
        <v>44</v>
      </c>
      <c r="V3" s="48">
        <v>2</v>
      </c>
      <c r="W3" s="49">
        <v>1.805556</v>
      </c>
      <c r="X3" s="49">
        <v>0.07246376811594203</v>
      </c>
      <c r="Y3" s="78" t="s">
        <v>1064</v>
      </c>
      <c r="Z3" s="78" t="s">
        <v>1077</v>
      </c>
      <c r="AA3" s="78" t="s">
        <v>1102</v>
      </c>
      <c r="AB3" s="84" t="s">
        <v>1150</v>
      </c>
      <c r="AC3" s="84" t="s">
        <v>1204</v>
      </c>
      <c r="AD3" s="84" t="s">
        <v>1232</v>
      </c>
      <c r="AE3" s="84" t="s">
        <v>1237</v>
      </c>
      <c r="AF3" s="84" t="s">
        <v>1256</v>
      </c>
      <c r="AG3" s="121">
        <v>31</v>
      </c>
      <c r="AH3" s="124">
        <v>5.2631578947368425</v>
      </c>
      <c r="AI3" s="121">
        <v>7</v>
      </c>
      <c r="AJ3" s="124">
        <v>1.1884550084889642</v>
      </c>
      <c r="AK3" s="121">
        <v>0</v>
      </c>
      <c r="AL3" s="124">
        <v>0</v>
      </c>
      <c r="AM3" s="121">
        <v>551</v>
      </c>
      <c r="AN3" s="124">
        <v>93.54838709677419</v>
      </c>
      <c r="AO3" s="121">
        <v>589</v>
      </c>
    </row>
    <row r="4" spans="1:41" ht="15">
      <c r="A4" s="87" t="s">
        <v>1010</v>
      </c>
      <c r="B4" s="65" t="s">
        <v>1021</v>
      </c>
      <c r="C4" s="65" t="s">
        <v>56</v>
      </c>
      <c r="D4" s="110"/>
      <c r="E4" s="109"/>
      <c r="F4" s="111" t="s">
        <v>1459</v>
      </c>
      <c r="G4" s="112"/>
      <c r="H4" s="112"/>
      <c r="I4" s="113">
        <v>4</v>
      </c>
      <c r="J4" s="114"/>
      <c r="K4" s="48">
        <v>5</v>
      </c>
      <c r="L4" s="48">
        <v>5</v>
      </c>
      <c r="M4" s="48">
        <v>2</v>
      </c>
      <c r="N4" s="48">
        <v>7</v>
      </c>
      <c r="O4" s="48">
        <v>0</v>
      </c>
      <c r="P4" s="49">
        <v>0.2</v>
      </c>
      <c r="Q4" s="49">
        <v>0.3333333333333333</v>
      </c>
      <c r="R4" s="48">
        <v>1</v>
      </c>
      <c r="S4" s="48">
        <v>0</v>
      </c>
      <c r="T4" s="48">
        <v>5</v>
      </c>
      <c r="U4" s="48">
        <v>7</v>
      </c>
      <c r="V4" s="48">
        <v>2</v>
      </c>
      <c r="W4" s="49">
        <v>1.2</v>
      </c>
      <c r="X4" s="49">
        <v>0.3</v>
      </c>
      <c r="Y4" s="78" t="s">
        <v>328</v>
      </c>
      <c r="Z4" s="78" t="s">
        <v>333</v>
      </c>
      <c r="AA4" s="78" t="s">
        <v>341</v>
      </c>
      <c r="AB4" s="84" t="s">
        <v>1151</v>
      </c>
      <c r="AC4" s="84" t="s">
        <v>1205</v>
      </c>
      <c r="AD4" s="84" t="s">
        <v>236</v>
      </c>
      <c r="AE4" s="84" t="s">
        <v>1238</v>
      </c>
      <c r="AF4" s="84" t="s">
        <v>1257</v>
      </c>
      <c r="AG4" s="121">
        <v>15</v>
      </c>
      <c r="AH4" s="124">
        <v>12.295081967213115</v>
      </c>
      <c r="AI4" s="121">
        <v>0</v>
      </c>
      <c r="AJ4" s="124">
        <v>0</v>
      </c>
      <c r="AK4" s="121">
        <v>0</v>
      </c>
      <c r="AL4" s="124">
        <v>0</v>
      </c>
      <c r="AM4" s="121">
        <v>107</v>
      </c>
      <c r="AN4" s="124">
        <v>87.70491803278688</v>
      </c>
      <c r="AO4" s="121">
        <v>122</v>
      </c>
    </row>
    <row r="5" spans="1:41" ht="15">
      <c r="A5" s="87" t="s">
        <v>1011</v>
      </c>
      <c r="B5" s="65" t="s">
        <v>1022</v>
      </c>
      <c r="C5" s="65" t="s">
        <v>56</v>
      </c>
      <c r="D5" s="110"/>
      <c r="E5" s="109"/>
      <c r="F5" s="111" t="s">
        <v>1460</v>
      </c>
      <c r="G5" s="112"/>
      <c r="H5" s="112"/>
      <c r="I5" s="113">
        <v>5</v>
      </c>
      <c r="J5" s="114"/>
      <c r="K5" s="48">
        <v>5</v>
      </c>
      <c r="L5" s="48">
        <v>3</v>
      </c>
      <c r="M5" s="48">
        <v>4</v>
      </c>
      <c r="N5" s="48">
        <v>7</v>
      </c>
      <c r="O5" s="48">
        <v>0</v>
      </c>
      <c r="P5" s="49">
        <v>0</v>
      </c>
      <c r="Q5" s="49">
        <v>0</v>
      </c>
      <c r="R5" s="48">
        <v>1</v>
      </c>
      <c r="S5" s="48">
        <v>0</v>
      </c>
      <c r="T5" s="48">
        <v>5</v>
      </c>
      <c r="U5" s="48">
        <v>7</v>
      </c>
      <c r="V5" s="48">
        <v>2</v>
      </c>
      <c r="W5" s="49">
        <v>1.2</v>
      </c>
      <c r="X5" s="49">
        <v>0.25</v>
      </c>
      <c r="Y5" s="78" t="s">
        <v>325</v>
      </c>
      <c r="Z5" s="78" t="s">
        <v>332</v>
      </c>
      <c r="AA5" s="78" t="s">
        <v>1103</v>
      </c>
      <c r="AB5" s="84" t="s">
        <v>1152</v>
      </c>
      <c r="AC5" s="84" t="s">
        <v>1206</v>
      </c>
      <c r="AD5" s="84" t="s">
        <v>1233</v>
      </c>
      <c r="AE5" s="84" t="s">
        <v>1239</v>
      </c>
      <c r="AF5" s="84" t="s">
        <v>1258</v>
      </c>
      <c r="AG5" s="121">
        <v>0</v>
      </c>
      <c r="AH5" s="124">
        <v>0</v>
      </c>
      <c r="AI5" s="121">
        <v>1</v>
      </c>
      <c r="AJ5" s="124">
        <v>4</v>
      </c>
      <c r="AK5" s="121">
        <v>0</v>
      </c>
      <c r="AL5" s="124">
        <v>0</v>
      </c>
      <c r="AM5" s="121">
        <v>24</v>
      </c>
      <c r="AN5" s="124">
        <v>96</v>
      </c>
      <c r="AO5" s="121">
        <v>25</v>
      </c>
    </row>
    <row r="6" spans="1:41" ht="15">
      <c r="A6" s="87" t="s">
        <v>1012</v>
      </c>
      <c r="B6" s="65" t="s">
        <v>1023</v>
      </c>
      <c r="C6" s="65" t="s">
        <v>56</v>
      </c>
      <c r="D6" s="110"/>
      <c r="E6" s="109"/>
      <c r="F6" s="111" t="s">
        <v>1461</v>
      </c>
      <c r="G6" s="112"/>
      <c r="H6" s="112"/>
      <c r="I6" s="113">
        <v>6</v>
      </c>
      <c r="J6" s="114"/>
      <c r="K6" s="48">
        <v>5</v>
      </c>
      <c r="L6" s="48">
        <v>8</v>
      </c>
      <c r="M6" s="48">
        <v>6</v>
      </c>
      <c r="N6" s="48">
        <v>14</v>
      </c>
      <c r="O6" s="48">
        <v>0</v>
      </c>
      <c r="P6" s="49">
        <v>0.2222222222222222</v>
      </c>
      <c r="Q6" s="49">
        <v>0.36363636363636365</v>
      </c>
      <c r="R6" s="48">
        <v>1</v>
      </c>
      <c r="S6" s="48">
        <v>0</v>
      </c>
      <c r="T6" s="48">
        <v>5</v>
      </c>
      <c r="U6" s="48">
        <v>14</v>
      </c>
      <c r="V6" s="48">
        <v>2</v>
      </c>
      <c r="W6" s="49">
        <v>0.88</v>
      </c>
      <c r="X6" s="49">
        <v>0.55</v>
      </c>
      <c r="Y6" s="78"/>
      <c r="Z6" s="78"/>
      <c r="AA6" s="78"/>
      <c r="AB6" s="84" t="s">
        <v>1153</v>
      </c>
      <c r="AC6" s="84" t="s">
        <v>1207</v>
      </c>
      <c r="AD6" s="84" t="s">
        <v>1234</v>
      </c>
      <c r="AE6" s="84" t="s">
        <v>1240</v>
      </c>
      <c r="AF6" s="84" t="s">
        <v>1259</v>
      </c>
      <c r="AG6" s="121">
        <v>0</v>
      </c>
      <c r="AH6" s="124">
        <v>0</v>
      </c>
      <c r="AI6" s="121">
        <v>0</v>
      </c>
      <c r="AJ6" s="124">
        <v>0</v>
      </c>
      <c r="AK6" s="121">
        <v>0</v>
      </c>
      <c r="AL6" s="124">
        <v>0</v>
      </c>
      <c r="AM6" s="121">
        <v>64</v>
      </c>
      <c r="AN6" s="124">
        <v>100</v>
      </c>
      <c r="AO6" s="121">
        <v>64</v>
      </c>
    </row>
    <row r="7" spans="1:41" ht="15">
      <c r="A7" s="87" t="s">
        <v>1013</v>
      </c>
      <c r="B7" s="65" t="s">
        <v>1024</v>
      </c>
      <c r="C7" s="65" t="s">
        <v>56</v>
      </c>
      <c r="D7" s="110"/>
      <c r="E7" s="109"/>
      <c r="F7" s="111" t="s">
        <v>1462</v>
      </c>
      <c r="G7" s="112"/>
      <c r="H7" s="112"/>
      <c r="I7" s="113">
        <v>7</v>
      </c>
      <c r="J7" s="114"/>
      <c r="K7" s="48">
        <v>4</v>
      </c>
      <c r="L7" s="48">
        <v>3</v>
      </c>
      <c r="M7" s="48">
        <v>0</v>
      </c>
      <c r="N7" s="48">
        <v>3</v>
      </c>
      <c r="O7" s="48">
        <v>0</v>
      </c>
      <c r="P7" s="49">
        <v>0</v>
      </c>
      <c r="Q7" s="49">
        <v>0</v>
      </c>
      <c r="R7" s="48">
        <v>1</v>
      </c>
      <c r="S7" s="48">
        <v>0</v>
      </c>
      <c r="T7" s="48">
        <v>4</v>
      </c>
      <c r="U7" s="48">
        <v>3</v>
      </c>
      <c r="V7" s="48">
        <v>2</v>
      </c>
      <c r="W7" s="49">
        <v>1.125</v>
      </c>
      <c r="X7" s="49">
        <v>0.25</v>
      </c>
      <c r="Y7" s="78"/>
      <c r="Z7" s="78"/>
      <c r="AA7" s="78"/>
      <c r="AB7" s="84" t="s">
        <v>1135</v>
      </c>
      <c r="AC7" s="84" t="s">
        <v>509</v>
      </c>
      <c r="AD7" s="84" t="s">
        <v>267</v>
      </c>
      <c r="AE7" s="84" t="s">
        <v>1241</v>
      </c>
      <c r="AF7" s="84" t="s">
        <v>1260</v>
      </c>
      <c r="AG7" s="121">
        <v>2</v>
      </c>
      <c r="AH7" s="124">
        <v>6.25</v>
      </c>
      <c r="AI7" s="121">
        <v>0</v>
      </c>
      <c r="AJ7" s="124">
        <v>0</v>
      </c>
      <c r="AK7" s="121">
        <v>0</v>
      </c>
      <c r="AL7" s="124">
        <v>0</v>
      </c>
      <c r="AM7" s="121">
        <v>30</v>
      </c>
      <c r="AN7" s="124">
        <v>93.75</v>
      </c>
      <c r="AO7" s="121">
        <v>32</v>
      </c>
    </row>
    <row r="8" spans="1:41" ht="15">
      <c r="A8" s="87" t="s">
        <v>1014</v>
      </c>
      <c r="B8" s="65" t="s">
        <v>1025</v>
      </c>
      <c r="C8" s="65" t="s">
        <v>56</v>
      </c>
      <c r="D8" s="110"/>
      <c r="E8" s="109"/>
      <c r="F8" s="111" t="s">
        <v>1463</v>
      </c>
      <c r="G8" s="112"/>
      <c r="H8" s="112"/>
      <c r="I8" s="113">
        <v>8</v>
      </c>
      <c r="J8" s="114"/>
      <c r="K8" s="48">
        <v>3</v>
      </c>
      <c r="L8" s="48">
        <v>3</v>
      </c>
      <c r="M8" s="48">
        <v>0</v>
      </c>
      <c r="N8" s="48">
        <v>3</v>
      </c>
      <c r="O8" s="48">
        <v>0</v>
      </c>
      <c r="P8" s="49">
        <v>0</v>
      </c>
      <c r="Q8" s="49">
        <v>0</v>
      </c>
      <c r="R8" s="48">
        <v>1</v>
      </c>
      <c r="S8" s="48">
        <v>0</v>
      </c>
      <c r="T8" s="48">
        <v>3</v>
      </c>
      <c r="U8" s="48">
        <v>3</v>
      </c>
      <c r="V8" s="48">
        <v>1</v>
      </c>
      <c r="W8" s="49">
        <v>0.666667</v>
      </c>
      <c r="X8" s="49">
        <v>0.5</v>
      </c>
      <c r="Y8" s="78"/>
      <c r="Z8" s="78"/>
      <c r="AA8" s="78"/>
      <c r="AB8" s="84" t="s">
        <v>1154</v>
      </c>
      <c r="AC8" s="84" t="s">
        <v>1208</v>
      </c>
      <c r="AD8" s="84"/>
      <c r="AE8" s="84" t="s">
        <v>1242</v>
      </c>
      <c r="AF8" s="84" t="s">
        <v>1261</v>
      </c>
      <c r="AG8" s="121">
        <v>3</v>
      </c>
      <c r="AH8" s="124">
        <v>5.769230769230769</v>
      </c>
      <c r="AI8" s="121">
        <v>0</v>
      </c>
      <c r="AJ8" s="124">
        <v>0</v>
      </c>
      <c r="AK8" s="121">
        <v>0</v>
      </c>
      <c r="AL8" s="124">
        <v>0</v>
      </c>
      <c r="AM8" s="121">
        <v>49</v>
      </c>
      <c r="AN8" s="124">
        <v>94.23076923076923</v>
      </c>
      <c r="AO8" s="121">
        <v>52</v>
      </c>
    </row>
    <row r="9" spans="1:41" ht="15">
      <c r="A9" s="87" t="s">
        <v>1015</v>
      </c>
      <c r="B9" s="65" t="s">
        <v>1026</v>
      </c>
      <c r="C9" s="65" t="s">
        <v>56</v>
      </c>
      <c r="D9" s="110"/>
      <c r="E9" s="109"/>
      <c r="F9" s="111" t="s">
        <v>1464</v>
      </c>
      <c r="G9" s="112"/>
      <c r="H9" s="112"/>
      <c r="I9" s="113">
        <v>9</v>
      </c>
      <c r="J9" s="114"/>
      <c r="K9" s="48">
        <v>3</v>
      </c>
      <c r="L9" s="48">
        <v>2</v>
      </c>
      <c r="M9" s="48">
        <v>4</v>
      </c>
      <c r="N9" s="48">
        <v>6</v>
      </c>
      <c r="O9" s="48">
        <v>0</v>
      </c>
      <c r="P9" s="49">
        <v>0.3333333333333333</v>
      </c>
      <c r="Q9" s="49">
        <v>0.5</v>
      </c>
      <c r="R9" s="48">
        <v>1</v>
      </c>
      <c r="S9" s="48">
        <v>0</v>
      </c>
      <c r="T9" s="48">
        <v>3</v>
      </c>
      <c r="U9" s="48">
        <v>6</v>
      </c>
      <c r="V9" s="48">
        <v>1</v>
      </c>
      <c r="W9" s="49">
        <v>0.666667</v>
      </c>
      <c r="X9" s="49">
        <v>0.6666666666666666</v>
      </c>
      <c r="Y9" s="78"/>
      <c r="Z9" s="78"/>
      <c r="AA9" s="78"/>
      <c r="AB9" s="84" t="s">
        <v>1155</v>
      </c>
      <c r="AC9" s="84" t="s">
        <v>1199</v>
      </c>
      <c r="AD9" s="84" t="s">
        <v>1235</v>
      </c>
      <c r="AE9" s="84" t="s">
        <v>1155</v>
      </c>
      <c r="AF9" s="84" t="s">
        <v>1262</v>
      </c>
      <c r="AG9" s="121">
        <v>1</v>
      </c>
      <c r="AH9" s="124">
        <v>5</v>
      </c>
      <c r="AI9" s="121">
        <v>0</v>
      </c>
      <c r="AJ9" s="124">
        <v>0</v>
      </c>
      <c r="AK9" s="121">
        <v>0</v>
      </c>
      <c r="AL9" s="124">
        <v>0</v>
      </c>
      <c r="AM9" s="121">
        <v>19</v>
      </c>
      <c r="AN9" s="124">
        <v>95</v>
      </c>
      <c r="AO9" s="121">
        <v>20</v>
      </c>
    </row>
    <row r="10" spans="1:41" ht="14.25" customHeight="1">
      <c r="A10" s="87" t="s">
        <v>1016</v>
      </c>
      <c r="B10" s="65" t="s">
        <v>1027</v>
      </c>
      <c r="C10" s="65" t="s">
        <v>56</v>
      </c>
      <c r="D10" s="110"/>
      <c r="E10" s="109"/>
      <c r="F10" s="111" t="s">
        <v>1016</v>
      </c>
      <c r="G10" s="112"/>
      <c r="H10" s="112"/>
      <c r="I10" s="113">
        <v>10</v>
      </c>
      <c r="J10" s="114"/>
      <c r="K10" s="48">
        <v>3</v>
      </c>
      <c r="L10" s="48">
        <v>2</v>
      </c>
      <c r="M10" s="48">
        <v>0</v>
      </c>
      <c r="N10" s="48">
        <v>2</v>
      </c>
      <c r="O10" s="48">
        <v>0</v>
      </c>
      <c r="P10" s="49">
        <v>0</v>
      </c>
      <c r="Q10" s="49">
        <v>0</v>
      </c>
      <c r="R10" s="48">
        <v>1</v>
      </c>
      <c r="S10" s="48">
        <v>0</v>
      </c>
      <c r="T10" s="48">
        <v>3</v>
      </c>
      <c r="U10" s="48">
        <v>2</v>
      </c>
      <c r="V10" s="48">
        <v>2</v>
      </c>
      <c r="W10" s="49">
        <v>0.888889</v>
      </c>
      <c r="X10" s="49">
        <v>0.3333333333333333</v>
      </c>
      <c r="Y10" s="78" t="s">
        <v>324</v>
      </c>
      <c r="Z10" s="78" t="s">
        <v>331</v>
      </c>
      <c r="AA10" s="78" t="s">
        <v>335</v>
      </c>
      <c r="AB10" s="84" t="s">
        <v>509</v>
      </c>
      <c r="AC10" s="84" t="s">
        <v>509</v>
      </c>
      <c r="AD10" s="84"/>
      <c r="AE10" s="84" t="s">
        <v>1243</v>
      </c>
      <c r="AF10" s="84" t="s">
        <v>1263</v>
      </c>
      <c r="AG10" s="121">
        <v>0</v>
      </c>
      <c r="AH10" s="124">
        <v>0</v>
      </c>
      <c r="AI10" s="121">
        <v>0</v>
      </c>
      <c r="AJ10" s="124">
        <v>0</v>
      </c>
      <c r="AK10" s="121">
        <v>0</v>
      </c>
      <c r="AL10" s="124">
        <v>0</v>
      </c>
      <c r="AM10" s="121">
        <v>8</v>
      </c>
      <c r="AN10" s="124">
        <v>100</v>
      </c>
      <c r="AO10" s="121">
        <v>8</v>
      </c>
    </row>
    <row r="11" spans="1:41" ht="15">
      <c r="A11" s="87" t="s">
        <v>1017</v>
      </c>
      <c r="B11" s="65" t="s">
        <v>1028</v>
      </c>
      <c r="C11" s="65" t="s">
        <v>56</v>
      </c>
      <c r="D11" s="110"/>
      <c r="E11" s="109"/>
      <c r="F11" s="111" t="s">
        <v>1017</v>
      </c>
      <c r="G11" s="112"/>
      <c r="H11" s="112"/>
      <c r="I11" s="113">
        <v>11</v>
      </c>
      <c r="J11" s="114"/>
      <c r="K11" s="48">
        <v>2</v>
      </c>
      <c r="L11" s="48">
        <v>1</v>
      </c>
      <c r="M11" s="48">
        <v>0</v>
      </c>
      <c r="N11" s="48">
        <v>1</v>
      </c>
      <c r="O11" s="48">
        <v>0</v>
      </c>
      <c r="P11" s="49">
        <v>0</v>
      </c>
      <c r="Q11" s="49">
        <v>0</v>
      </c>
      <c r="R11" s="48">
        <v>1</v>
      </c>
      <c r="S11" s="48">
        <v>0</v>
      </c>
      <c r="T11" s="48">
        <v>2</v>
      </c>
      <c r="U11" s="48">
        <v>1</v>
      </c>
      <c r="V11" s="48">
        <v>1</v>
      </c>
      <c r="W11" s="49">
        <v>0.5</v>
      </c>
      <c r="X11" s="49">
        <v>0.5</v>
      </c>
      <c r="Y11" s="78"/>
      <c r="Z11" s="78"/>
      <c r="AA11" s="78" t="s">
        <v>345</v>
      </c>
      <c r="AB11" s="84" t="s">
        <v>509</v>
      </c>
      <c r="AC11" s="84" t="s">
        <v>509</v>
      </c>
      <c r="AD11" s="84" t="s">
        <v>268</v>
      </c>
      <c r="AE11" s="84" t="s">
        <v>240</v>
      </c>
      <c r="AF11" s="84" t="s">
        <v>1264</v>
      </c>
      <c r="AG11" s="121">
        <v>0</v>
      </c>
      <c r="AH11" s="124">
        <v>0</v>
      </c>
      <c r="AI11" s="121">
        <v>1</v>
      </c>
      <c r="AJ11" s="124">
        <v>7.142857142857143</v>
      </c>
      <c r="AK11" s="121">
        <v>0</v>
      </c>
      <c r="AL11" s="124">
        <v>0</v>
      </c>
      <c r="AM11" s="121">
        <v>13</v>
      </c>
      <c r="AN11" s="124">
        <v>92.85714285714286</v>
      </c>
      <c r="AO11" s="121">
        <v>14</v>
      </c>
    </row>
    <row r="12" spans="1:41" ht="15">
      <c r="A12" s="87" t="s">
        <v>1018</v>
      </c>
      <c r="B12" s="65" t="s">
        <v>1029</v>
      </c>
      <c r="C12" s="65" t="s">
        <v>56</v>
      </c>
      <c r="D12" s="110"/>
      <c r="E12" s="109"/>
      <c r="F12" s="111" t="s">
        <v>1018</v>
      </c>
      <c r="G12" s="112"/>
      <c r="H12" s="112"/>
      <c r="I12" s="113">
        <v>12</v>
      </c>
      <c r="J12" s="114"/>
      <c r="K12" s="48">
        <v>2</v>
      </c>
      <c r="L12" s="48">
        <v>1</v>
      </c>
      <c r="M12" s="48">
        <v>0</v>
      </c>
      <c r="N12" s="48">
        <v>1</v>
      </c>
      <c r="O12" s="48">
        <v>0</v>
      </c>
      <c r="P12" s="49">
        <v>0</v>
      </c>
      <c r="Q12" s="49">
        <v>0</v>
      </c>
      <c r="R12" s="48">
        <v>1</v>
      </c>
      <c r="S12" s="48">
        <v>0</v>
      </c>
      <c r="T12" s="48">
        <v>2</v>
      </c>
      <c r="U12" s="48">
        <v>1</v>
      </c>
      <c r="V12" s="48">
        <v>1</v>
      </c>
      <c r="W12" s="49">
        <v>0.5</v>
      </c>
      <c r="X12" s="49">
        <v>0.5</v>
      </c>
      <c r="Y12" s="78"/>
      <c r="Z12" s="78"/>
      <c r="AA12" s="78"/>
      <c r="AB12" s="84" t="s">
        <v>509</v>
      </c>
      <c r="AC12" s="84" t="s">
        <v>509</v>
      </c>
      <c r="AD12" s="84" t="s">
        <v>260</v>
      </c>
      <c r="AE12" s="84" t="s">
        <v>240</v>
      </c>
      <c r="AF12" s="84" t="s">
        <v>1265</v>
      </c>
      <c r="AG12" s="121">
        <v>0</v>
      </c>
      <c r="AH12" s="124">
        <v>0</v>
      </c>
      <c r="AI12" s="121">
        <v>0</v>
      </c>
      <c r="AJ12" s="124">
        <v>0</v>
      </c>
      <c r="AK12" s="121">
        <v>0</v>
      </c>
      <c r="AL12" s="124">
        <v>0</v>
      </c>
      <c r="AM12" s="121">
        <v>6</v>
      </c>
      <c r="AN12" s="124">
        <v>100</v>
      </c>
      <c r="AO12" s="121">
        <v>6</v>
      </c>
    </row>
    <row r="13" spans="1:41" ht="15">
      <c r="A13" s="87" t="s">
        <v>1019</v>
      </c>
      <c r="B13" s="65" t="s">
        <v>1030</v>
      </c>
      <c r="C13" s="65" t="s">
        <v>56</v>
      </c>
      <c r="D13" s="110"/>
      <c r="E13" s="109"/>
      <c r="F13" s="111" t="s">
        <v>1019</v>
      </c>
      <c r="G13" s="112"/>
      <c r="H13" s="112"/>
      <c r="I13" s="113">
        <v>13</v>
      </c>
      <c r="J13" s="114"/>
      <c r="K13" s="48">
        <v>1</v>
      </c>
      <c r="L13" s="48">
        <v>1</v>
      </c>
      <c r="M13" s="48">
        <v>0</v>
      </c>
      <c r="N13" s="48">
        <v>1</v>
      </c>
      <c r="O13" s="48">
        <v>1</v>
      </c>
      <c r="P13" s="49" t="s">
        <v>1453</v>
      </c>
      <c r="Q13" s="49" t="s">
        <v>1453</v>
      </c>
      <c r="R13" s="48">
        <v>1</v>
      </c>
      <c r="S13" s="48">
        <v>1</v>
      </c>
      <c r="T13" s="48">
        <v>1</v>
      </c>
      <c r="U13" s="48">
        <v>1</v>
      </c>
      <c r="V13" s="48">
        <v>0</v>
      </c>
      <c r="W13" s="49">
        <v>0</v>
      </c>
      <c r="X13" s="49" t="s">
        <v>1453</v>
      </c>
      <c r="Y13" s="78" t="s">
        <v>327</v>
      </c>
      <c r="Z13" s="78" t="s">
        <v>331</v>
      </c>
      <c r="AA13" s="78" t="s">
        <v>339</v>
      </c>
      <c r="AB13" s="84" t="s">
        <v>509</v>
      </c>
      <c r="AC13" s="84" t="s">
        <v>509</v>
      </c>
      <c r="AD13" s="84"/>
      <c r="AE13" s="84"/>
      <c r="AF13" s="84" t="s">
        <v>226</v>
      </c>
      <c r="AG13" s="121">
        <v>0</v>
      </c>
      <c r="AH13" s="124">
        <v>0</v>
      </c>
      <c r="AI13" s="121">
        <v>0</v>
      </c>
      <c r="AJ13" s="124">
        <v>0</v>
      </c>
      <c r="AK13" s="121">
        <v>0</v>
      </c>
      <c r="AL13" s="124">
        <v>0</v>
      </c>
      <c r="AM13" s="121">
        <v>16</v>
      </c>
      <c r="AN13" s="124">
        <v>100</v>
      </c>
      <c r="AO13" s="121">
        <v>16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1009</v>
      </c>
      <c r="B2" s="84" t="s">
        <v>240</v>
      </c>
      <c r="C2" s="78">
        <f>VLOOKUP(GroupVertices[[#This Row],[Vertex]],Vertices[],MATCH("ID",Vertices[[#Headers],[Vertex]:[Vertex Content Word Count]],0),FALSE)</f>
        <v>8</v>
      </c>
    </row>
    <row r="3" spans="1:3" ht="15">
      <c r="A3" s="78" t="s">
        <v>1009</v>
      </c>
      <c r="B3" s="84" t="s">
        <v>249</v>
      </c>
      <c r="C3" s="78">
        <f>VLOOKUP(GroupVertices[[#This Row],[Vertex]],Vertices[],MATCH("ID",Vertices[[#Headers],[Vertex]:[Vertex Content Word Count]],0),FALSE)</f>
        <v>53</v>
      </c>
    </row>
    <row r="4" spans="1:3" ht="15">
      <c r="A4" s="78" t="s">
        <v>1009</v>
      </c>
      <c r="B4" s="84" t="s">
        <v>248</v>
      </c>
      <c r="C4" s="78">
        <f>VLOOKUP(GroupVertices[[#This Row],[Vertex]],Vertices[],MATCH("ID",Vertices[[#Headers],[Vertex]:[Vertex Content Word Count]],0),FALSE)</f>
        <v>52</v>
      </c>
    </row>
    <row r="5" spans="1:3" ht="15">
      <c r="A5" s="78" t="s">
        <v>1009</v>
      </c>
      <c r="B5" s="84" t="s">
        <v>247</v>
      </c>
      <c r="C5" s="78">
        <f>VLOOKUP(GroupVertices[[#This Row],[Vertex]],Vertices[],MATCH("ID",Vertices[[#Headers],[Vertex]:[Vertex Content Word Count]],0),FALSE)</f>
        <v>51</v>
      </c>
    </row>
    <row r="6" spans="1:3" ht="15">
      <c r="A6" s="78" t="s">
        <v>1009</v>
      </c>
      <c r="B6" s="84" t="s">
        <v>246</v>
      </c>
      <c r="C6" s="78">
        <f>VLOOKUP(GroupVertices[[#This Row],[Vertex]],Vertices[],MATCH("ID",Vertices[[#Headers],[Vertex]:[Vertex Content Word Count]],0),FALSE)</f>
        <v>50</v>
      </c>
    </row>
    <row r="7" spans="1:3" ht="15">
      <c r="A7" s="78" t="s">
        <v>1009</v>
      </c>
      <c r="B7" s="84" t="s">
        <v>245</v>
      </c>
      <c r="C7" s="78">
        <f>VLOOKUP(GroupVertices[[#This Row],[Vertex]],Vertices[],MATCH("ID",Vertices[[#Headers],[Vertex]:[Vertex Content Word Count]],0),FALSE)</f>
        <v>49</v>
      </c>
    </row>
    <row r="8" spans="1:3" ht="15">
      <c r="A8" s="78" t="s">
        <v>1009</v>
      </c>
      <c r="B8" s="84" t="s">
        <v>244</v>
      </c>
      <c r="C8" s="78">
        <f>VLOOKUP(GroupVertices[[#This Row],[Vertex]],Vertices[],MATCH("ID",Vertices[[#Headers],[Vertex]:[Vertex Content Word Count]],0),FALSE)</f>
        <v>48</v>
      </c>
    </row>
    <row r="9" spans="1:3" ht="15">
      <c r="A9" s="78" t="s">
        <v>1009</v>
      </c>
      <c r="B9" s="84" t="s">
        <v>243</v>
      </c>
      <c r="C9" s="78">
        <f>VLOOKUP(GroupVertices[[#This Row],[Vertex]],Vertices[],MATCH("ID",Vertices[[#Headers],[Vertex]:[Vertex Content Word Count]],0),FALSE)</f>
        <v>47</v>
      </c>
    </row>
    <row r="10" spans="1:3" ht="15">
      <c r="A10" s="78" t="s">
        <v>1009</v>
      </c>
      <c r="B10" s="84" t="s">
        <v>264</v>
      </c>
      <c r="C10" s="78">
        <f>VLOOKUP(GroupVertices[[#This Row],[Vertex]],Vertices[],MATCH("ID",Vertices[[#Headers],[Vertex]:[Vertex Content Word Count]],0),FALSE)</f>
        <v>46</v>
      </c>
    </row>
    <row r="11" spans="1:3" ht="15">
      <c r="A11" s="78" t="s">
        <v>1009</v>
      </c>
      <c r="B11" s="84" t="s">
        <v>241</v>
      </c>
      <c r="C11" s="78">
        <f>VLOOKUP(GroupVertices[[#This Row],[Vertex]],Vertices[],MATCH("ID",Vertices[[#Headers],[Vertex]:[Vertex Content Word Count]],0),FALSE)</f>
        <v>45</v>
      </c>
    </row>
    <row r="12" spans="1:3" ht="15">
      <c r="A12" s="78" t="s">
        <v>1009</v>
      </c>
      <c r="B12" s="84" t="s">
        <v>239</v>
      </c>
      <c r="C12" s="78">
        <f>VLOOKUP(GroupVertices[[#This Row],[Vertex]],Vertices[],MATCH("ID",Vertices[[#Headers],[Vertex]:[Vertex Content Word Count]],0),FALSE)</f>
        <v>44</v>
      </c>
    </row>
    <row r="13" spans="1:3" ht="15">
      <c r="A13" s="78" t="s">
        <v>1009</v>
      </c>
      <c r="B13" s="84" t="s">
        <v>262</v>
      </c>
      <c r="C13" s="78">
        <f>VLOOKUP(GroupVertices[[#This Row],[Vertex]],Vertices[],MATCH("ID",Vertices[[#Headers],[Vertex]:[Vertex Content Word Count]],0),FALSE)</f>
        <v>38</v>
      </c>
    </row>
    <row r="14" spans="1:3" ht="15">
      <c r="A14" s="78" t="s">
        <v>1009</v>
      </c>
      <c r="B14" s="84" t="s">
        <v>234</v>
      </c>
      <c r="C14" s="78">
        <f>VLOOKUP(GroupVertices[[#This Row],[Vertex]],Vertices[],MATCH("ID",Vertices[[#Headers],[Vertex]:[Vertex Content Word Count]],0),FALSE)</f>
        <v>37</v>
      </c>
    </row>
    <row r="15" spans="1:3" ht="15">
      <c r="A15" s="78" t="s">
        <v>1009</v>
      </c>
      <c r="B15" s="84" t="s">
        <v>233</v>
      </c>
      <c r="C15" s="78">
        <f>VLOOKUP(GroupVertices[[#This Row],[Vertex]],Vertices[],MATCH("ID",Vertices[[#Headers],[Vertex]:[Vertex Content Word Count]],0),FALSE)</f>
        <v>36</v>
      </c>
    </row>
    <row r="16" spans="1:3" ht="15">
      <c r="A16" s="78" t="s">
        <v>1009</v>
      </c>
      <c r="B16" s="84" t="s">
        <v>232</v>
      </c>
      <c r="C16" s="78">
        <f>VLOOKUP(GroupVertices[[#This Row],[Vertex]],Vertices[],MATCH("ID",Vertices[[#Headers],[Vertex]:[Vertex Content Word Count]],0),FALSE)</f>
        <v>35</v>
      </c>
    </row>
    <row r="17" spans="1:3" ht="15">
      <c r="A17" s="78" t="s">
        <v>1009</v>
      </c>
      <c r="B17" s="84" t="s">
        <v>231</v>
      </c>
      <c r="C17" s="78">
        <f>VLOOKUP(GroupVertices[[#This Row],[Vertex]],Vertices[],MATCH("ID",Vertices[[#Headers],[Vertex]:[Vertex Content Word Count]],0),FALSE)</f>
        <v>34</v>
      </c>
    </row>
    <row r="18" spans="1:3" ht="15">
      <c r="A18" s="78" t="s">
        <v>1009</v>
      </c>
      <c r="B18" s="84" t="s">
        <v>230</v>
      </c>
      <c r="C18" s="78">
        <f>VLOOKUP(GroupVertices[[#This Row],[Vertex]],Vertices[],MATCH("ID",Vertices[[#Headers],[Vertex]:[Vertex Content Word Count]],0),FALSE)</f>
        <v>30</v>
      </c>
    </row>
    <row r="19" spans="1:3" ht="15">
      <c r="A19" s="78" t="s">
        <v>1009</v>
      </c>
      <c r="B19" s="84" t="s">
        <v>227</v>
      </c>
      <c r="C19" s="78">
        <f>VLOOKUP(GroupVertices[[#This Row],[Vertex]],Vertices[],MATCH("ID",Vertices[[#Headers],[Vertex]:[Vertex Content Word Count]],0),FALSE)</f>
        <v>29</v>
      </c>
    </row>
    <row r="20" spans="1:3" ht="15">
      <c r="A20" s="78" t="s">
        <v>1009</v>
      </c>
      <c r="B20" s="84" t="s">
        <v>225</v>
      </c>
      <c r="C20" s="78">
        <f>VLOOKUP(GroupVertices[[#This Row],[Vertex]],Vertices[],MATCH("ID",Vertices[[#Headers],[Vertex]:[Vertex Content Word Count]],0),FALSE)</f>
        <v>27</v>
      </c>
    </row>
    <row r="21" spans="1:3" ht="15">
      <c r="A21" s="78" t="s">
        <v>1009</v>
      </c>
      <c r="B21" s="84" t="s">
        <v>224</v>
      </c>
      <c r="C21" s="78">
        <f>VLOOKUP(GroupVertices[[#This Row],[Vertex]],Vertices[],MATCH("ID",Vertices[[#Headers],[Vertex]:[Vertex Content Word Count]],0),FALSE)</f>
        <v>26</v>
      </c>
    </row>
    <row r="22" spans="1:3" ht="15">
      <c r="A22" s="78" t="s">
        <v>1009</v>
      </c>
      <c r="B22" s="84" t="s">
        <v>242</v>
      </c>
      <c r="C22" s="78">
        <f>VLOOKUP(GroupVertices[[#This Row],[Vertex]],Vertices[],MATCH("ID",Vertices[[#Headers],[Vertex]:[Vertex Content Word Count]],0),FALSE)</f>
        <v>25</v>
      </c>
    </row>
    <row r="23" spans="1:3" ht="15">
      <c r="A23" s="78" t="s">
        <v>1009</v>
      </c>
      <c r="B23" s="84" t="s">
        <v>223</v>
      </c>
      <c r="C23" s="78">
        <f>VLOOKUP(GroupVertices[[#This Row],[Vertex]],Vertices[],MATCH("ID",Vertices[[#Headers],[Vertex]:[Vertex Content Word Count]],0),FALSE)</f>
        <v>24</v>
      </c>
    </row>
    <row r="24" spans="1:3" ht="15">
      <c r="A24" s="78" t="s">
        <v>1009</v>
      </c>
      <c r="B24" s="84" t="s">
        <v>221</v>
      </c>
      <c r="C24" s="78">
        <f>VLOOKUP(GroupVertices[[#This Row],[Vertex]],Vertices[],MATCH("ID",Vertices[[#Headers],[Vertex]:[Vertex Content Word Count]],0),FALSE)</f>
        <v>21</v>
      </c>
    </row>
    <row r="25" spans="1:3" ht="15">
      <c r="A25" s="78" t="s">
        <v>1009</v>
      </c>
      <c r="B25" s="84" t="s">
        <v>216</v>
      </c>
      <c r="C25" s="78">
        <f>VLOOKUP(GroupVertices[[#This Row],[Vertex]],Vertices[],MATCH("ID",Vertices[[#Headers],[Vertex]:[Vertex Content Word Count]],0),FALSE)</f>
        <v>12</v>
      </c>
    </row>
    <row r="26" spans="1:3" ht="15">
      <c r="A26" s="78" t="s">
        <v>1010</v>
      </c>
      <c r="B26" s="84" t="s">
        <v>238</v>
      </c>
      <c r="C26" s="78">
        <f>VLOOKUP(GroupVertices[[#This Row],[Vertex]],Vertices[],MATCH("ID",Vertices[[#Headers],[Vertex]:[Vertex Content Word Count]],0),FALSE)</f>
        <v>43</v>
      </c>
    </row>
    <row r="27" spans="1:3" ht="15">
      <c r="A27" s="78" t="s">
        <v>1010</v>
      </c>
      <c r="B27" s="84" t="s">
        <v>236</v>
      </c>
      <c r="C27" s="78">
        <f>VLOOKUP(GroupVertices[[#This Row],[Vertex]],Vertices[],MATCH("ID",Vertices[[#Headers],[Vertex]:[Vertex Content Word Count]],0),FALSE)</f>
        <v>40</v>
      </c>
    </row>
    <row r="28" spans="1:3" ht="15">
      <c r="A28" s="78" t="s">
        <v>1010</v>
      </c>
      <c r="B28" s="84" t="s">
        <v>237</v>
      </c>
      <c r="C28" s="78">
        <f>VLOOKUP(GroupVertices[[#This Row],[Vertex]],Vertices[],MATCH("ID",Vertices[[#Headers],[Vertex]:[Vertex Content Word Count]],0),FALSE)</f>
        <v>42</v>
      </c>
    </row>
    <row r="29" spans="1:3" ht="15">
      <c r="A29" s="78" t="s">
        <v>1010</v>
      </c>
      <c r="B29" s="84" t="s">
        <v>263</v>
      </c>
      <c r="C29" s="78">
        <f>VLOOKUP(GroupVertices[[#This Row],[Vertex]],Vertices[],MATCH("ID",Vertices[[#Headers],[Vertex]:[Vertex Content Word Count]],0),FALSE)</f>
        <v>41</v>
      </c>
    </row>
    <row r="30" spans="1:3" ht="15">
      <c r="A30" s="78" t="s">
        <v>1010</v>
      </c>
      <c r="B30" s="84" t="s">
        <v>235</v>
      </c>
      <c r="C30" s="78">
        <f>VLOOKUP(GroupVertices[[#This Row],[Vertex]],Vertices[],MATCH("ID",Vertices[[#Headers],[Vertex]:[Vertex Content Word Count]],0),FALSE)</f>
        <v>39</v>
      </c>
    </row>
    <row r="31" spans="1:3" ht="15">
      <c r="A31" s="78" t="s">
        <v>1011</v>
      </c>
      <c r="B31" s="84" t="s">
        <v>217</v>
      </c>
      <c r="C31" s="78">
        <f>VLOOKUP(GroupVertices[[#This Row],[Vertex]],Vertices[],MATCH("ID",Vertices[[#Headers],[Vertex]:[Vertex Content Word Count]],0),FALSE)</f>
        <v>13</v>
      </c>
    </row>
    <row r="32" spans="1:3" ht="15">
      <c r="A32" s="78" t="s">
        <v>1011</v>
      </c>
      <c r="B32" s="84" t="s">
        <v>258</v>
      </c>
      <c r="C32" s="78">
        <f>VLOOKUP(GroupVertices[[#This Row],[Vertex]],Vertices[],MATCH("ID",Vertices[[#Headers],[Vertex]:[Vertex Content Word Count]],0),FALSE)</f>
        <v>17</v>
      </c>
    </row>
    <row r="33" spans="1:3" ht="15">
      <c r="A33" s="78" t="s">
        <v>1011</v>
      </c>
      <c r="B33" s="84" t="s">
        <v>218</v>
      </c>
      <c r="C33" s="78">
        <f>VLOOKUP(GroupVertices[[#This Row],[Vertex]],Vertices[],MATCH("ID",Vertices[[#Headers],[Vertex]:[Vertex Content Word Count]],0),FALSE)</f>
        <v>16</v>
      </c>
    </row>
    <row r="34" spans="1:3" ht="15">
      <c r="A34" s="78" t="s">
        <v>1011</v>
      </c>
      <c r="B34" s="84" t="s">
        <v>257</v>
      </c>
      <c r="C34" s="78">
        <f>VLOOKUP(GroupVertices[[#This Row],[Vertex]],Vertices[],MATCH("ID",Vertices[[#Headers],[Vertex]:[Vertex Content Word Count]],0),FALSE)</f>
        <v>15</v>
      </c>
    </row>
    <row r="35" spans="1:3" ht="15">
      <c r="A35" s="78" t="s">
        <v>1011</v>
      </c>
      <c r="B35" s="84" t="s">
        <v>256</v>
      </c>
      <c r="C35" s="78">
        <f>VLOOKUP(GroupVertices[[#This Row],[Vertex]],Vertices[],MATCH("ID",Vertices[[#Headers],[Vertex]:[Vertex Content Word Count]],0),FALSE)</f>
        <v>14</v>
      </c>
    </row>
    <row r="36" spans="1:3" ht="15">
      <c r="A36" s="78" t="s">
        <v>1012</v>
      </c>
      <c r="B36" s="84" t="s">
        <v>214</v>
      </c>
      <c r="C36" s="78">
        <f>VLOOKUP(GroupVertices[[#This Row],[Vertex]],Vertices[],MATCH("ID",Vertices[[#Headers],[Vertex]:[Vertex Content Word Count]],0),FALSE)</f>
        <v>6</v>
      </c>
    </row>
    <row r="37" spans="1:3" ht="15">
      <c r="A37" s="78" t="s">
        <v>1012</v>
      </c>
      <c r="B37" s="84" t="s">
        <v>213</v>
      </c>
      <c r="C37" s="78">
        <f>VLOOKUP(GroupVertices[[#This Row],[Vertex]],Vertices[],MATCH("ID",Vertices[[#Headers],[Vertex]:[Vertex Content Word Count]],0),FALSE)</f>
        <v>5</v>
      </c>
    </row>
    <row r="38" spans="1:3" ht="15">
      <c r="A38" s="78" t="s">
        <v>1012</v>
      </c>
      <c r="B38" s="84" t="s">
        <v>212</v>
      </c>
      <c r="C38" s="78">
        <f>VLOOKUP(GroupVertices[[#This Row],[Vertex]],Vertices[],MATCH("ID",Vertices[[#Headers],[Vertex]:[Vertex Content Word Count]],0),FALSE)</f>
        <v>3</v>
      </c>
    </row>
    <row r="39" spans="1:3" ht="15">
      <c r="A39" s="78" t="s">
        <v>1012</v>
      </c>
      <c r="B39" s="84" t="s">
        <v>253</v>
      </c>
      <c r="C39" s="78">
        <f>VLOOKUP(GroupVertices[[#This Row],[Vertex]],Vertices[],MATCH("ID",Vertices[[#Headers],[Vertex]:[Vertex Content Word Count]],0),FALSE)</f>
        <v>7</v>
      </c>
    </row>
    <row r="40" spans="1:3" ht="15">
      <c r="A40" s="78" t="s">
        <v>1012</v>
      </c>
      <c r="B40" s="84" t="s">
        <v>252</v>
      </c>
      <c r="C40" s="78">
        <f>VLOOKUP(GroupVertices[[#This Row],[Vertex]],Vertices[],MATCH("ID",Vertices[[#Headers],[Vertex]:[Vertex Content Word Count]],0),FALSE)</f>
        <v>4</v>
      </c>
    </row>
    <row r="41" spans="1:3" ht="15">
      <c r="A41" s="78" t="s">
        <v>1013</v>
      </c>
      <c r="B41" s="84" t="s">
        <v>250</v>
      </c>
      <c r="C41" s="78">
        <f>VLOOKUP(GroupVertices[[#This Row],[Vertex]],Vertices[],MATCH("ID",Vertices[[#Headers],[Vertex]:[Vertex Content Word Count]],0),FALSE)</f>
        <v>54</v>
      </c>
    </row>
    <row r="42" spans="1:3" ht="15">
      <c r="A42" s="78" t="s">
        <v>1013</v>
      </c>
      <c r="B42" s="84" t="s">
        <v>267</v>
      </c>
      <c r="C42" s="78">
        <f>VLOOKUP(GroupVertices[[#This Row],[Vertex]],Vertices[],MATCH("ID",Vertices[[#Headers],[Vertex]:[Vertex Content Word Count]],0),FALSE)</f>
        <v>57</v>
      </c>
    </row>
    <row r="43" spans="1:3" ht="15">
      <c r="A43" s="78" t="s">
        <v>1013</v>
      </c>
      <c r="B43" s="84" t="s">
        <v>266</v>
      </c>
      <c r="C43" s="78">
        <f>VLOOKUP(GroupVertices[[#This Row],[Vertex]],Vertices[],MATCH("ID",Vertices[[#Headers],[Vertex]:[Vertex Content Word Count]],0),FALSE)</f>
        <v>56</v>
      </c>
    </row>
    <row r="44" spans="1:3" ht="15">
      <c r="A44" s="78" t="s">
        <v>1013</v>
      </c>
      <c r="B44" s="84" t="s">
        <v>265</v>
      </c>
      <c r="C44" s="78">
        <f>VLOOKUP(GroupVertices[[#This Row],[Vertex]],Vertices[],MATCH("ID",Vertices[[#Headers],[Vertex]:[Vertex Content Word Count]],0),FALSE)</f>
        <v>55</v>
      </c>
    </row>
    <row r="45" spans="1:3" ht="15">
      <c r="A45" s="78" t="s">
        <v>1014</v>
      </c>
      <c r="B45" s="84" t="s">
        <v>229</v>
      </c>
      <c r="C45" s="78">
        <f>VLOOKUP(GroupVertices[[#This Row],[Vertex]],Vertices[],MATCH("ID",Vertices[[#Headers],[Vertex]:[Vertex Content Word Count]],0),FALSE)</f>
        <v>33</v>
      </c>
    </row>
    <row r="46" spans="1:3" ht="15">
      <c r="A46" s="78" t="s">
        <v>1014</v>
      </c>
      <c r="B46" s="84" t="s">
        <v>228</v>
      </c>
      <c r="C46" s="78">
        <f>VLOOKUP(GroupVertices[[#This Row],[Vertex]],Vertices[],MATCH("ID",Vertices[[#Headers],[Vertex]:[Vertex Content Word Count]],0),FALSE)</f>
        <v>31</v>
      </c>
    </row>
    <row r="47" spans="1:3" ht="15">
      <c r="A47" s="78" t="s">
        <v>1014</v>
      </c>
      <c r="B47" s="84" t="s">
        <v>261</v>
      </c>
      <c r="C47" s="78">
        <f>VLOOKUP(GroupVertices[[#This Row],[Vertex]],Vertices[],MATCH("ID",Vertices[[#Headers],[Vertex]:[Vertex Content Word Count]],0),FALSE)</f>
        <v>32</v>
      </c>
    </row>
    <row r="48" spans="1:3" ht="15">
      <c r="A48" s="78" t="s">
        <v>1015</v>
      </c>
      <c r="B48" s="84" t="s">
        <v>220</v>
      </c>
      <c r="C48" s="78">
        <f>VLOOKUP(GroupVertices[[#This Row],[Vertex]],Vertices[],MATCH("ID",Vertices[[#Headers],[Vertex]:[Vertex Content Word Count]],0),FALSE)</f>
        <v>20</v>
      </c>
    </row>
    <row r="49" spans="1:3" ht="15">
      <c r="A49" s="78" t="s">
        <v>1015</v>
      </c>
      <c r="B49" s="84" t="s">
        <v>219</v>
      </c>
      <c r="C49" s="78">
        <f>VLOOKUP(GroupVertices[[#This Row],[Vertex]],Vertices[],MATCH("ID",Vertices[[#Headers],[Vertex]:[Vertex Content Word Count]],0),FALSE)</f>
        <v>18</v>
      </c>
    </row>
    <row r="50" spans="1:3" ht="15">
      <c r="A50" s="78" t="s">
        <v>1015</v>
      </c>
      <c r="B50" s="84" t="s">
        <v>259</v>
      </c>
      <c r="C50" s="78">
        <f>VLOOKUP(GroupVertices[[#This Row],[Vertex]],Vertices[],MATCH("ID",Vertices[[#Headers],[Vertex]:[Vertex Content Word Count]],0),FALSE)</f>
        <v>19</v>
      </c>
    </row>
    <row r="51" spans="1:3" ht="15">
      <c r="A51" s="78" t="s">
        <v>1016</v>
      </c>
      <c r="B51" s="84" t="s">
        <v>215</v>
      </c>
      <c r="C51" s="78">
        <f>VLOOKUP(GroupVertices[[#This Row],[Vertex]],Vertices[],MATCH("ID",Vertices[[#Headers],[Vertex]:[Vertex Content Word Count]],0),FALSE)</f>
        <v>9</v>
      </c>
    </row>
    <row r="52" spans="1:3" ht="15">
      <c r="A52" s="78" t="s">
        <v>1016</v>
      </c>
      <c r="B52" s="84" t="s">
        <v>255</v>
      </c>
      <c r="C52" s="78">
        <f>VLOOKUP(GroupVertices[[#This Row],[Vertex]],Vertices[],MATCH("ID",Vertices[[#Headers],[Vertex]:[Vertex Content Word Count]],0),FALSE)</f>
        <v>11</v>
      </c>
    </row>
    <row r="53" spans="1:3" ht="15">
      <c r="A53" s="78" t="s">
        <v>1016</v>
      </c>
      <c r="B53" s="84" t="s">
        <v>254</v>
      </c>
      <c r="C53" s="78">
        <f>VLOOKUP(GroupVertices[[#This Row],[Vertex]],Vertices[],MATCH("ID",Vertices[[#Headers],[Vertex]:[Vertex Content Word Count]],0),FALSE)</f>
        <v>10</v>
      </c>
    </row>
    <row r="54" spans="1:3" ht="15">
      <c r="A54" s="78" t="s">
        <v>1017</v>
      </c>
      <c r="B54" s="84" t="s">
        <v>251</v>
      </c>
      <c r="C54" s="78">
        <f>VLOOKUP(GroupVertices[[#This Row],[Vertex]],Vertices[],MATCH("ID",Vertices[[#Headers],[Vertex]:[Vertex Content Word Count]],0),FALSE)</f>
        <v>58</v>
      </c>
    </row>
    <row r="55" spans="1:3" ht="15">
      <c r="A55" s="78" t="s">
        <v>1017</v>
      </c>
      <c r="B55" s="84" t="s">
        <v>268</v>
      </c>
      <c r="C55" s="78">
        <f>VLOOKUP(GroupVertices[[#This Row],[Vertex]],Vertices[],MATCH("ID",Vertices[[#Headers],[Vertex]:[Vertex Content Word Count]],0),FALSE)</f>
        <v>59</v>
      </c>
    </row>
    <row r="56" spans="1:3" ht="15">
      <c r="A56" s="78" t="s">
        <v>1018</v>
      </c>
      <c r="B56" s="84" t="s">
        <v>222</v>
      </c>
      <c r="C56" s="78">
        <f>VLOOKUP(GroupVertices[[#This Row],[Vertex]],Vertices[],MATCH("ID",Vertices[[#Headers],[Vertex]:[Vertex Content Word Count]],0),FALSE)</f>
        <v>22</v>
      </c>
    </row>
    <row r="57" spans="1:3" ht="15">
      <c r="A57" s="78" t="s">
        <v>1018</v>
      </c>
      <c r="B57" s="84" t="s">
        <v>260</v>
      </c>
      <c r="C57" s="78">
        <f>VLOOKUP(GroupVertices[[#This Row],[Vertex]],Vertices[],MATCH("ID",Vertices[[#Headers],[Vertex]:[Vertex Content Word Count]],0),FALSE)</f>
        <v>23</v>
      </c>
    </row>
    <row r="58" spans="1:3" ht="15">
      <c r="A58" s="78" t="s">
        <v>1019</v>
      </c>
      <c r="B58" s="84" t="s">
        <v>226</v>
      </c>
      <c r="C58" s="78">
        <f>VLOOKUP(GroupVertices[[#This Row],[Vertex]],Vertices[],MATCH("ID",Vertices[[#Headers],[Vertex]:[Vertex Content Word Count]],0),FALSE)</f>
        <v>28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1037</v>
      </c>
      <c r="B2" s="34" t="s">
        <v>970</v>
      </c>
      <c r="D2" s="31">
        <f>MIN(Vertices[Degree])</f>
        <v>0</v>
      </c>
      <c r="E2" s="3">
        <f>COUNTIF(Vertices[Degree],"&gt;= "&amp;D2)-COUNTIF(Vertices[Degree],"&gt;="&amp;D3)</f>
        <v>0</v>
      </c>
      <c r="F2" s="37">
        <f>MIN(Vertices[In-Degree])</f>
        <v>0</v>
      </c>
      <c r="G2" s="38">
        <f>COUNTIF(Vertices[In-Degree],"&gt;= "&amp;F2)-COUNTIF(Vertices[In-Degree],"&gt;="&amp;F3)</f>
        <v>16</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42</v>
      </c>
      <c r="L2" s="37">
        <f>MIN(Vertices[Closeness Centrality])</f>
        <v>0</v>
      </c>
      <c r="M2" s="38">
        <f>COUNTIF(Vertices[Closeness Centrality],"&gt;= "&amp;L2)-COUNTIF(Vertices[Closeness Centrality],"&gt;="&amp;L3)</f>
        <v>53</v>
      </c>
      <c r="N2" s="37">
        <f>MIN(Vertices[Eigenvector Centrality])</f>
        <v>0</v>
      </c>
      <c r="O2" s="38">
        <f>COUNTIF(Vertices[Eigenvector Centrality],"&gt;= "&amp;N2)-COUNTIF(Vertices[Eigenvector Centrality],"&gt;="&amp;N3)</f>
        <v>4</v>
      </c>
      <c r="P2" s="37">
        <f>MIN(Vertices[PageRank])</f>
        <v>0.414287</v>
      </c>
      <c r="Q2" s="38">
        <f>COUNTIF(Vertices[PageRank],"&gt;= "&amp;P2)-COUNTIF(Vertices[PageRank],"&gt;="&amp;P3)</f>
        <v>14</v>
      </c>
      <c r="R2" s="37">
        <f>MIN(Vertices[Clustering Coefficient])</f>
        <v>0</v>
      </c>
      <c r="S2" s="43">
        <f>COUNTIF(Vertices[Clustering Coefficient],"&gt;= "&amp;R2)-COUNTIF(Vertices[Clustering Coefficient],"&gt;="&amp;R3)</f>
        <v>23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0.6363636363636364</v>
      </c>
      <c r="G3" s="40">
        <f>COUNTIF(Vertices[In-Degree],"&gt;= "&amp;F3)-COUNTIF(Vertices[In-Degree],"&gt;="&amp;F4)</f>
        <v>26</v>
      </c>
      <c r="H3" s="39">
        <f aca="true" t="shared" si="3" ref="H3:H26">H2+($H$57-$H$2)/BinDivisor</f>
        <v>0.14545454545454545</v>
      </c>
      <c r="I3" s="40">
        <f>COUNTIF(Vertices[Out-Degree],"&gt;= "&amp;H3)-COUNTIF(Vertices[Out-Degree],"&gt;="&amp;H4)</f>
        <v>0</v>
      </c>
      <c r="J3" s="39">
        <f aca="true" t="shared" si="4" ref="J3:J26">J2+($J$57-$J$2)/BinDivisor</f>
        <v>46.27272727272727</v>
      </c>
      <c r="K3" s="40">
        <f>COUNTIF(Vertices[Betweenness Centrality],"&gt;= "&amp;J3)-COUNTIF(Vertices[Betweenness Centrality],"&gt;="&amp;J4)</f>
        <v>9</v>
      </c>
      <c r="L3" s="39">
        <f aca="true" t="shared" si="5" ref="L3:L26">L2+($L$57-$L$2)/BinDivisor</f>
        <v>0.00909090909090909</v>
      </c>
      <c r="M3" s="40">
        <f>COUNTIF(Vertices[Closeness Centrality],"&gt;= "&amp;L3)-COUNTIF(Vertices[Closeness Centrality],"&gt;="&amp;L4)</f>
        <v>1</v>
      </c>
      <c r="N3" s="39">
        <f aca="true" t="shared" si="6" ref="N3:N26">N2+($N$57-$N$2)/BinDivisor</f>
        <v>0.002166672727272727</v>
      </c>
      <c r="O3" s="40">
        <f>COUNTIF(Vertices[Eigenvector Centrality],"&gt;= "&amp;N3)-COUNTIF(Vertices[Eigenvector Centrality],"&gt;="&amp;N4)</f>
        <v>9</v>
      </c>
      <c r="P3" s="39">
        <f aca="true" t="shared" si="7" ref="P3:P26">P2+($P$57-$P$2)/BinDivisor</f>
        <v>0.6159231272727272</v>
      </c>
      <c r="Q3" s="40">
        <f>COUNTIF(Vertices[PageRank],"&gt;= "&amp;P3)-COUNTIF(Vertices[PageRank],"&gt;="&amp;P4)</f>
        <v>23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57</v>
      </c>
      <c r="D4" s="32">
        <f t="shared" si="1"/>
        <v>0</v>
      </c>
      <c r="E4" s="3">
        <f>COUNTIF(Vertices[Degree],"&gt;= "&amp;D4)-COUNTIF(Vertices[Degree],"&gt;="&amp;D5)</f>
        <v>0</v>
      </c>
      <c r="F4" s="37">
        <f t="shared" si="2"/>
        <v>1.2727272727272727</v>
      </c>
      <c r="G4" s="38">
        <f>COUNTIF(Vertices[In-Degree],"&gt;= "&amp;F4)-COUNTIF(Vertices[In-Degree],"&gt;="&amp;F5)</f>
        <v>0</v>
      </c>
      <c r="H4" s="37">
        <f t="shared" si="3"/>
        <v>0.2909090909090909</v>
      </c>
      <c r="I4" s="38">
        <f>COUNTIF(Vertices[Out-Degree],"&gt;= "&amp;H4)-COUNTIF(Vertices[Out-Degree],"&gt;="&amp;H5)</f>
        <v>0</v>
      </c>
      <c r="J4" s="37">
        <f t="shared" si="4"/>
        <v>92.54545454545455</v>
      </c>
      <c r="K4" s="38">
        <f>COUNTIF(Vertices[Betweenness Centrality],"&gt;= "&amp;J4)-COUNTIF(Vertices[Betweenness Centrality],"&gt;="&amp;J5)</f>
        <v>2</v>
      </c>
      <c r="L4" s="37">
        <f t="shared" si="5"/>
        <v>0.01818181818181818</v>
      </c>
      <c r="M4" s="38">
        <f>COUNTIF(Vertices[Closeness Centrality],"&gt;= "&amp;L4)-COUNTIF(Vertices[Closeness Centrality],"&gt;="&amp;L5)</f>
        <v>0</v>
      </c>
      <c r="N4" s="37">
        <f t="shared" si="6"/>
        <v>0.004333345454545454</v>
      </c>
      <c r="O4" s="38">
        <f>COUNTIF(Vertices[Eigenvector Centrality],"&gt;= "&amp;N4)-COUNTIF(Vertices[Eigenvector Centrality],"&gt;="&amp;N5)</f>
        <v>0</v>
      </c>
      <c r="P4" s="37">
        <f t="shared" si="7"/>
        <v>0.8175592545454545</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1.9090909090909092</v>
      </c>
      <c r="G5" s="40">
        <f>COUNTIF(Vertices[In-Degree],"&gt;= "&amp;F5)-COUNTIF(Vertices[In-Degree],"&gt;="&amp;F6)</f>
        <v>11</v>
      </c>
      <c r="H5" s="39">
        <f t="shared" si="3"/>
        <v>0.43636363636363634</v>
      </c>
      <c r="I5" s="40">
        <f>COUNTIF(Vertices[Out-Degree],"&gt;= "&amp;H5)-COUNTIF(Vertices[Out-Degree],"&gt;="&amp;H6)</f>
        <v>0</v>
      </c>
      <c r="J5" s="39">
        <f t="shared" si="4"/>
        <v>138.8181818181818</v>
      </c>
      <c r="K5" s="40">
        <f>COUNTIF(Vertices[Betweenness Centrality],"&gt;= "&amp;J5)-COUNTIF(Vertices[Betweenness Centrality],"&gt;="&amp;J6)</f>
        <v>0</v>
      </c>
      <c r="L5" s="39">
        <f t="shared" si="5"/>
        <v>0.02727272727272727</v>
      </c>
      <c r="M5" s="40">
        <f>COUNTIF(Vertices[Closeness Centrality],"&gt;= "&amp;L5)-COUNTIF(Vertices[Closeness Centrality],"&gt;="&amp;L6)</f>
        <v>0</v>
      </c>
      <c r="N5" s="39">
        <f t="shared" si="6"/>
        <v>0.006500018181818181</v>
      </c>
      <c r="O5" s="40">
        <f>COUNTIF(Vertices[Eigenvector Centrality],"&gt;= "&amp;N5)-COUNTIF(Vertices[Eigenvector Centrality],"&gt;="&amp;N6)</f>
        <v>4</v>
      </c>
      <c r="P5" s="39">
        <f t="shared" si="7"/>
        <v>1.0191953818181818</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78</v>
      </c>
      <c r="D6" s="32">
        <f t="shared" si="1"/>
        <v>0</v>
      </c>
      <c r="E6" s="3">
        <f>COUNTIF(Vertices[Degree],"&gt;= "&amp;D6)-COUNTIF(Vertices[Degree],"&gt;="&amp;D7)</f>
        <v>0</v>
      </c>
      <c r="F6" s="37">
        <f t="shared" si="2"/>
        <v>2.5454545454545454</v>
      </c>
      <c r="G6" s="38">
        <f>COUNTIF(Vertices[In-Degree],"&gt;= "&amp;F6)-COUNTIF(Vertices[In-Degree],"&gt;="&amp;F7)</f>
        <v>3</v>
      </c>
      <c r="H6" s="37">
        <f t="shared" si="3"/>
        <v>0.5818181818181818</v>
      </c>
      <c r="I6" s="38">
        <f>COUNTIF(Vertices[Out-Degree],"&gt;= "&amp;H6)-COUNTIF(Vertices[Out-Degree],"&gt;="&amp;H7)</f>
        <v>0</v>
      </c>
      <c r="J6" s="37">
        <f t="shared" si="4"/>
        <v>185.0909090909091</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0.008666690909090908</v>
      </c>
      <c r="O6" s="38">
        <f>COUNTIF(Vertices[Eigenvector Centrality],"&gt;= "&amp;N6)-COUNTIF(Vertices[Eigenvector Centrality],"&gt;="&amp;N7)</f>
        <v>0</v>
      </c>
      <c r="P6" s="37">
        <f t="shared" si="7"/>
        <v>1.220831509090909</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29</v>
      </c>
      <c r="D7" s="32">
        <f t="shared" si="1"/>
        <v>0</v>
      </c>
      <c r="E7" s="3">
        <f>COUNTIF(Vertices[Degree],"&gt;= "&amp;D7)-COUNTIF(Vertices[Degree],"&gt;="&amp;D8)</f>
        <v>0</v>
      </c>
      <c r="F7" s="39">
        <f t="shared" si="2"/>
        <v>3.1818181818181817</v>
      </c>
      <c r="G7" s="40">
        <f>COUNTIF(Vertices[In-Degree],"&gt;= "&amp;F7)-COUNTIF(Vertices[In-Degree],"&gt;="&amp;F8)</f>
        <v>0</v>
      </c>
      <c r="H7" s="39">
        <f t="shared" si="3"/>
        <v>0.7272727272727273</v>
      </c>
      <c r="I7" s="40">
        <f>COUNTIF(Vertices[Out-Degree],"&gt;= "&amp;H7)-COUNTIF(Vertices[Out-Degree],"&gt;="&amp;H8)</f>
        <v>0</v>
      </c>
      <c r="J7" s="39">
        <f t="shared" si="4"/>
        <v>231.36363636363637</v>
      </c>
      <c r="K7" s="40">
        <f>COUNTIF(Vertices[Betweenness Centrality],"&gt;= "&amp;J7)-COUNTIF(Vertices[Betweenness Centrality],"&gt;="&amp;J8)</f>
        <v>2</v>
      </c>
      <c r="L7" s="39">
        <f t="shared" si="5"/>
        <v>0.045454545454545456</v>
      </c>
      <c r="M7" s="40">
        <f>COUNTIF(Vertices[Closeness Centrality],"&gt;= "&amp;L7)-COUNTIF(Vertices[Closeness Centrality],"&gt;="&amp;L8)</f>
        <v>0</v>
      </c>
      <c r="N7" s="39">
        <f t="shared" si="6"/>
        <v>0.010833363636363634</v>
      </c>
      <c r="O7" s="40">
        <f>COUNTIF(Vertices[Eigenvector Centrality],"&gt;= "&amp;N7)-COUNTIF(Vertices[Eigenvector Centrality],"&gt;="&amp;N8)</f>
        <v>0</v>
      </c>
      <c r="P7" s="39">
        <f t="shared" si="7"/>
        <v>1.4224676363636362</v>
      </c>
      <c r="Q7" s="40">
        <f>COUNTIF(Vertices[PageRank],"&gt;= "&amp;P7)-COUNTIF(Vertices[PageRank],"&gt;="&amp;P8)</f>
        <v>1</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107</v>
      </c>
      <c r="D8" s="32">
        <f t="shared" si="1"/>
        <v>0</v>
      </c>
      <c r="E8" s="3">
        <f>COUNTIF(Vertices[Degree],"&gt;= "&amp;D8)-COUNTIF(Vertices[Degree],"&gt;="&amp;D9)</f>
        <v>0</v>
      </c>
      <c r="F8" s="37">
        <f t="shared" si="2"/>
        <v>3.818181818181818</v>
      </c>
      <c r="G8" s="38">
        <f>COUNTIF(Vertices[In-Degree],"&gt;= "&amp;F8)-COUNTIF(Vertices[In-Degree],"&gt;="&amp;F9)</f>
        <v>0</v>
      </c>
      <c r="H8" s="37">
        <f t="shared" si="3"/>
        <v>0.8727272727272728</v>
      </c>
      <c r="I8" s="38">
        <f>COUNTIF(Vertices[Out-Degree],"&gt;= "&amp;H8)-COUNTIF(Vertices[Out-Degree],"&gt;="&amp;H9)</f>
        <v>12</v>
      </c>
      <c r="J8" s="37">
        <f t="shared" si="4"/>
        <v>277.6363636363636</v>
      </c>
      <c r="K8" s="38">
        <f>COUNTIF(Vertices[Betweenness Centrality],"&gt;= "&amp;J8)-COUNTIF(Vertices[Betweenness Centrality],"&gt;="&amp;J9)</f>
        <v>1</v>
      </c>
      <c r="L8" s="37">
        <f t="shared" si="5"/>
        <v>0.05454545454545455</v>
      </c>
      <c r="M8" s="38">
        <f>COUNTIF(Vertices[Closeness Centrality],"&gt;= "&amp;L8)-COUNTIF(Vertices[Closeness Centrality],"&gt;="&amp;L9)</f>
        <v>0</v>
      </c>
      <c r="N8" s="37">
        <f t="shared" si="6"/>
        <v>0.01300003636363636</v>
      </c>
      <c r="O8" s="38">
        <f>COUNTIF(Vertices[Eigenvector Centrality],"&gt;= "&amp;N8)-COUNTIF(Vertices[Eigenvector Centrality],"&gt;="&amp;N9)</f>
        <v>2</v>
      </c>
      <c r="P8" s="37">
        <f t="shared" si="7"/>
        <v>1.6241037636363633</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4.454545454545454</v>
      </c>
      <c r="G9" s="40">
        <f>COUNTIF(Vertices[In-Degree],"&gt;= "&amp;F9)-COUNTIF(Vertices[In-Degree],"&gt;="&amp;F10)</f>
        <v>0</v>
      </c>
      <c r="H9" s="39">
        <f t="shared" si="3"/>
        <v>1.0181818181818183</v>
      </c>
      <c r="I9" s="40">
        <f>COUNTIF(Vertices[Out-Degree],"&gt;= "&amp;H9)-COUNTIF(Vertices[Out-Degree],"&gt;="&amp;H10)</f>
        <v>0</v>
      </c>
      <c r="J9" s="39">
        <f t="shared" si="4"/>
        <v>323.9090909090909</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0.015166709090909086</v>
      </c>
      <c r="O9" s="40">
        <f>COUNTIF(Vertices[Eigenvector Centrality],"&gt;= "&amp;N9)-COUNTIF(Vertices[Eigenvector Centrality],"&gt;="&amp;N10)</f>
        <v>0</v>
      </c>
      <c r="P9" s="39">
        <f t="shared" si="7"/>
        <v>1.8257398909090905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2</v>
      </c>
      <c r="D10" s="32">
        <f t="shared" si="1"/>
        <v>0</v>
      </c>
      <c r="E10" s="3">
        <f>COUNTIF(Vertices[Degree],"&gt;= "&amp;D10)-COUNTIF(Vertices[Degree],"&gt;="&amp;D11)</f>
        <v>0</v>
      </c>
      <c r="F10" s="37">
        <f t="shared" si="2"/>
        <v>5.090909090909091</v>
      </c>
      <c r="G10" s="38">
        <f>COUNTIF(Vertices[In-Degree],"&gt;= "&amp;F10)-COUNTIF(Vertices[In-Degree],"&gt;="&amp;F11)</f>
        <v>0</v>
      </c>
      <c r="H10" s="37">
        <f t="shared" si="3"/>
        <v>1.1636363636363638</v>
      </c>
      <c r="I10" s="38">
        <f>COUNTIF(Vertices[Out-Degree],"&gt;= "&amp;H10)-COUNTIF(Vertices[Out-Degree],"&gt;="&amp;H11)</f>
        <v>0</v>
      </c>
      <c r="J10" s="37">
        <f t="shared" si="4"/>
        <v>370.18181818181813</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0.017333381818181812</v>
      </c>
      <c r="O10" s="38">
        <f>COUNTIF(Vertices[Eigenvector Centrality],"&gt;= "&amp;N10)-COUNTIF(Vertices[Eigenvector Centrality],"&gt;="&amp;N11)</f>
        <v>8</v>
      </c>
      <c r="P10" s="37">
        <f t="shared" si="7"/>
        <v>2.0273760181818177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5.7272727272727275</v>
      </c>
      <c r="G11" s="40">
        <f>COUNTIF(Vertices[In-Degree],"&gt;= "&amp;F11)-COUNTIF(Vertices[In-Degree],"&gt;="&amp;F12)</f>
        <v>0</v>
      </c>
      <c r="H11" s="39">
        <f t="shared" si="3"/>
        <v>1.3090909090909093</v>
      </c>
      <c r="I11" s="40">
        <f>COUNTIF(Vertices[Out-Degree],"&gt;= "&amp;H11)-COUNTIF(Vertices[Out-Degree],"&gt;="&amp;H12)</f>
        <v>0</v>
      </c>
      <c r="J11" s="39">
        <f t="shared" si="4"/>
        <v>416.4545454545454</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0.01950005454545454</v>
      </c>
      <c r="O11" s="40">
        <f>COUNTIF(Vertices[Eigenvector Centrality],"&gt;= "&amp;N11)-COUNTIF(Vertices[Eigenvector Centrality],"&gt;="&amp;N12)</f>
        <v>17</v>
      </c>
      <c r="P11" s="39">
        <f t="shared" si="7"/>
        <v>2.229012145454545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0.15384615384615385</v>
      </c>
      <c r="D12" s="32">
        <f t="shared" si="1"/>
        <v>0</v>
      </c>
      <c r="E12" s="3">
        <f>COUNTIF(Vertices[Degree],"&gt;= "&amp;D12)-COUNTIF(Vertices[Degree],"&gt;="&amp;D13)</f>
        <v>0</v>
      </c>
      <c r="F12" s="37">
        <f t="shared" si="2"/>
        <v>6.363636363636364</v>
      </c>
      <c r="G12" s="38">
        <f>COUNTIF(Vertices[In-Degree],"&gt;= "&amp;F12)-COUNTIF(Vertices[In-Degree],"&gt;="&amp;F13)</f>
        <v>0</v>
      </c>
      <c r="H12" s="37">
        <f t="shared" si="3"/>
        <v>1.4545454545454548</v>
      </c>
      <c r="I12" s="38">
        <f>COUNTIF(Vertices[Out-Degree],"&gt;= "&amp;H12)-COUNTIF(Vertices[Out-Degree],"&gt;="&amp;H13)</f>
        <v>0</v>
      </c>
      <c r="J12" s="37">
        <f t="shared" si="4"/>
        <v>462.72727272727263</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0.021666727272727265</v>
      </c>
      <c r="O12" s="38">
        <f>COUNTIF(Vertices[Eigenvector Centrality],"&gt;= "&amp;N12)-COUNTIF(Vertices[Eigenvector Centrality],"&gt;="&amp;N13)</f>
        <v>8</v>
      </c>
      <c r="P12" s="37">
        <f t="shared" si="7"/>
        <v>2.430648272727272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0.26666666666666666</v>
      </c>
      <c r="D13" s="32">
        <f t="shared" si="1"/>
        <v>0</v>
      </c>
      <c r="E13" s="3">
        <f>COUNTIF(Vertices[Degree],"&gt;= "&amp;D13)-COUNTIF(Vertices[Degree],"&gt;="&amp;D14)</f>
        <v>0</v>
      </c>
      <c r="F13" s="39">
        <f t="shared" si="2"/>
        <v>7.000000000000001</v>
      </c>
      <c r="G13" s="40">
        <f>COUNTIF(Vertices[In-Degree],"&gt;= "&amp;F13)-COUNTIF(Vertices[In-Degree],"&gt;="&amp;F14)</f>
        <v>0</v>
      </c>
      <c r="H13" s="39">
        <f t="shared" si="3"/>
        <v>1.6000000000000003</v>
      </c>
      <c r="I13" s="40">
        <f>COUNTIF(Vertices[Out-Degree],"&gt;= "&amp;H13)-COUNTIF(Vertices[Out-Degree],"&gt;="&amp;H14)</f>
        <v>0</v>
      </c>
      <c r="J13" s="39">
        <f t="shared" si="4"/>
        <v>508.9999999999999</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0.02383339999999999</v>
      </c>
      <c r="O13" s="40">
        <f>COUNTIF(Vertices[Eigenvector Centrality],"&gt;= "&amp;N13)-COUNTIF(Vertices[Eigenvector Centrality],"&gt;="&amp;N14)</f>
        <v>1</v>
      </c>
      <c r="P13" s="39">
        <f t="shared" si="7"/>
        <v>2.632284399999999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7.636363636363638</v>
      </c>
      <c r="G14" s="38">
        <f>COUNTIF(Vertices[In-Degree],"&gt;= "&amp;F14)-COUNTIF(Vertices[In-Degree],"&gt;="&amp;F15)</f>
        <v>0</v>
      </c>
      <c r="H14" s="37">
        <f t="shared" si="3"/>
        <v>1.7454545454545458</v>
      </c>
      <c r="I14" s="38">
        <f>COUNTIF(Vertices[Out-Degree],"&gt;= "&amp;H14)-COUNTIF(Vertices[Out-Degree],"&gt;="&amp;H15)</f>
        <v>0</v>
      </c>
      <c r="J14" s="37">
        <f t="shared" si="4"/>
        <v>555.2727272727271</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0.026000072727272717</v>
      </c>
      <c r="O14" s="38">
        <f>COUNTIF(Vertices[Eigenvector Centrality],"&gt;= "&amp;N14)-COUNTIF(Vertices[Eigenvector Centrality],"&gt;="&amp;N15)</f>
        <v>0</v>
      </c>
      <c r="P14" s="37">
        <f t="shared" si="7"/>
        <v>2.8339205272727264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8.272727272727273</v>
      </c>
      <c r="G15" s="40">
        <f>COUNTIF(Vertices[In-Degree],"&gt;= "&amp;F15)-COUNTIF(Vertices[In-Degree],"&gt;="&amp;F16)</f>
        <v>0</v>
      </c>
      <c r="H15" s="39">
        <f t="shared" si="3"/>
        <v>1.8909090909090913</v>
      </c>
      <c r="I15" s="40">
        <f>COUNTIF(Vertices[Out-Degree],"&gt;= "&amp;H15)-COUNTIF(Vertices[Out-Degree],"&gt;="&amp;H16)</f>
        <v>17</v>
      </c>
      <c r="J15" s="39">
        <f t="shared" si="4"/>
        <v>601.5454545454544</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0.028166745454545443</v>
      </c>
      <c r="O15" s="40">
        <f>COUNTIF(Vertices[Eigenvector Centrality],"&gt;= "&amp;N15)-COUNTIF(Vertices[Eigenvector Centrality],"&gt;="&amp;N16)</f>
        <v>0</v>
      </c>
      <c r="P15" s="39">
        <f t="shared" si="7"/>
        <v>3.0355566545454535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v>
      </c>
      <c r="D16" s="32">
        <f t="shared" si="1"/>
        <v>0</v>
      </c>
      <c r="E16" s="3">
        <f>COUNTIF(Vertices[Degree],"&gt;= "&amp;D16)-COUNTIF(Vertices[Degree],"&gt;="&amp;D17)</f>
        <v>0</v>
      </c>
      <c r="F16" s="37">
        <f t="shared" si="2"/>
        <v>8.90909090909091</v>
      </c>
      <c r="G16" s="38">
        <f>COUNTIF(Vertices[In-Degree],"&gt;= "&amp;F16)-COUNTIF(Vertices[In-Degree],"&gt;="&amp;F17)</f>
        <v>0</v>
      </c>
      <c r="H16" s="37">
        <f t="shared" si="3"/>
        <v>2.0363636363636366</v>
      </c>
      <c r="I16" s="38">
        <f>COUNTIF(Vertices[Out-Degree],"&gt;= "&amp;H16)-COUNTIF(Vertices[Out-Degree],"&gt;="&amp;H17)</f>
        <v>0</v>
      </c>
      <c r="J16" s="37">
        <f t="shared" si="4"/>
        <v>647.8181818181816</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0.03033341818181817</v>
      </c>
      <c r="O16" s="38">
        <f>COUNTIF(Vertices[Eigenvector Centrality],"&gt;= "&amp;N16)-COUNTIF(Vertices[Eigenvector Centrality],"&gt;="&amp;N17)</f>
        <v>3</v>
      </c>
      <c r="P16" s="37">
        <f t="shared" si="7"/>
        <v>3.2371927818181807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53</v>
      </c>
      <c r="D17" s="32">
        <f t="shared" si="1"/>
        <v>0</v>
      </c>
      <c r="E17" s="3">
        <f>COUNTIF(Vertices[Degree],"&gt;= "&amp;D17)-COUNTIF(Vertices[Degree],"&gt;="&amp;D18)</f>
        <v>0</v>
      </c>
      <c r="F17" s="39">
        <f t="shared" si="2"/>
        <v>9.545454545454547</v>
      </c>
      <c r="G17" s="40">
        <f>COUNTIF(Vertices[In-Degree],"&gt;= "&amp;F17)-COUNTIF(Vertices[In-Degree],"&gt;="&amp;F18)</f>
        <v>0</v>
      </c>
      <c r="H17" s="39">
        <f t="shared" si="3"/>
        <v>2.181818181818182</v>
      </c>
      <c r="I17" s="40">
        <f>COUNTIF(Vertices[Out-Degree],"&gt;= "&amp;H17)-COUNTIF(Vertices[Out-Degree],"&gt;="&amp;H18)</f>
        <v>0</v>
      </c>
      <c r="J17" s="39">
        <f t="shared" si="4"/>
        <v>694.0909090909089</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0.032500090909090895</v>
      </c>
      <c r="O17" s="40">
        <f>COUNTIF(Vertices[Eigenvector Centrality],"&gt;= "&amp;N17)-COUNTIF(Vertices[Eigenvector Centrality],"&gt;="&amp;N18)</f>
        <v>0</v>
      </c>
      <c r="P17" s="39">
        <f t="shared" si="7"/>
        <v>3.438828909090908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104</v>
      </c>
      <c r="D18" s="32">
        <f t="shared" si="1"/>
        <v>0</v>
      </c>
      <c r="E18" s="3">
        <f>COUNTIF(Vertices[Degree],"&gt;= "&amp;D18)-COUNTIF(Vertices[Degree],"&gt;="&amp;D19)</f>
        <v>0</v>
      </c>
      <c r="F18" s="37">
        <f t="shared" si="2"/>
        <v>10.181818181818183</v>
      </c>
      <c r="G18" s="38">
        <f>COUNTIF(Vertices[In-Degree],"&gt;= "&amp;F18)-COUNTIF(Vertices[In-Degree],"&gt;="&amp;F19)</f>
        <v>0</v>
      </c>
      <c r="H18" s="37">
        <f t="shared" si="3"/>
        <v>2.3272727272727276</v>
      </c>
      <c r="I18" s="38">
        <f>COUNTIF(Vertices[Out-Degree],"&gt;= "&amp;H18)-COUNTIF(Vertices[Out-Degree],"&gt;="&amp;H19)</f>
        <v>0</v>
      </c>
      <c r="J18" s="37">
        <f t="shared" si="4"/>
        <v>740.3636363636361</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0.034666763636363625</v>
      </c>
      <c r="O18" s="38">
        <f>COUNTIF(Vertices[Eigenvector Centrality],"&gt;= "&amp;N18)-COUNTIF(Vertices[Eigenvector Centrality],"&gt;="&amp;N19)</f>
        <v>0</v>
      </c>
      <c r="P18" s="37">
        <f t="shared" si="7"/>
        <v>3.640465036363635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10.81818181818182</v>
      </c>
      <c r="G19" s="40">
        <f>COUNTIF(Vertices[In-Degree],"&gt;= "&amp;F19)-COUNTIF(Vertices[In-Degree],"&gt;="&amp;F20)</f>
        <v>0</v>
      </c>
      <c r="H19" s="39">
        <f t="shared" si="3"/>
        <v>2.472727272727273</v>
      </c>
      <c r="I19" s="40">
        <f>COUNTIF(Vertices[Out-Degree],"&gt;= "&amp;H19)-COUNTIF(Vertices[Out-Degree],"&gt;="&amp;H20)</f>
        <v>0</v>
      </c>
      <c r="J19" s="39">
        <f t="shared" si="4"/>
        <v>786.6363636363634</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0.036833436363636354</v>
      </c>
      <c r="O19" s="40">
        <f>COUNTIF(Vertices[Eigenvector Centrality],"&gt;= "&amp;N19)-COUNTIF(Vertices[Eigenvector Centrality],"&gt;="&amp;N20)</f>
        <v>0</v>
      </c>
      <c r="P19" s="39">
        <f t="shared" si="7"/>
        <v>3.8421011636363622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11.454545454545457</v>
      </c>
      <c r="G20" s="38">
        <f>COUNTIF(Vertices[In-Degree],"&gt;= "&amp;F20)-COUNTIF(Vertices[In-Degree],"&gt;="&amp;F21)</f>
        <v>0</v>
      </c>
      <c r="H20" s="37">
        <f t="shared" si="3"/>
        <v>2.6181818181818186</v>
      </c>
      <c r="I20" s="38">
        <f>COUNTIF(Vertices[Out-Degree],"&gt;= "&amp;H20)-COUNTIF(Vertices[Out-Degree],"&gt;="&amp;H21)</f>
        <v>0</v>
      </c>
      <c r="J20" s="37">
        <f t="shared" si="4"/>
        <v>832.9090909090907</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0.039000109090909084</v>
      </c>
      <c r="O20" s="38">
        <f>COUNTIF(Vertices[Eigenvector Centrality],"&gt;= "&amp;N20)-COUNTIF(Vertices[Eigenvector Centrality],"&gt;="&amp;N21)</f>
        <v>0</v>
      </c>
      <c r="P20" s="37">
        <f t="shared" si="7"/>
        <v>4.04373729090909</v>
      </c>
      <c r="Q20" s="38">
        <f>COUNTIF(Vertices[PageRank],"&gt;= "&amp;P20)-COUNTIF(Vertices[PageRank],"&gt;="&amp;P21)</f>
        <v>0</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157</v>
      </c>
      <c r="B21" s="34">
        <v>2.413622</v>
      </c>
      <c r="D21" s="32">
        <f t="shared" si="1"/>
        <v>0</v>
      </c>
      <c r="E21" s="3">
        <f>COUNTIF(Vertices[Degree],"&gt;= "&amp;D21)-COUNTIF(Vertices[Degree],"&gt;="&amp;D22)</f>
        <v>0</v>
      </c>
      <c r="F21" s="39">
        <f t="shared" si="2"/>
        <v>12.090909090909093</v>
      </c>
      <c r="G21" s="40">
        <f>COUNTIF(Vertices[In-Degree],"&gt;= "&amp;F21)-COUNTIF(Vertices[In-Degree],"&gt;="&amp;F22)</f>
        <v>0</v>
      </c>
      <c r="H21" s="39">
        <f t="shared" si="3"/>
        <v>2.763636363636364</v>
      </c>
      <c r="I21" s="40">
        <f>COUNTIF(Vertices[Out-Degree],"&gt;= "&amp;H21)-COUNTIF(Vertices[Out-Degree],"&gt;="&amp;H22)</f>
        <v>0</v>
      </c>
      <c r="J21" s="39">
        <f t="shared" si="4"/>
        <v>879.1818181818179</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0.041166781818181813</v>
      </c>
      <c r="O21" s="40">
        <f>COUNTIF(Vertices[Eigenvector Centrality],"&gt;= "&amp;N21)-COUNTIF(Vertices[Eigenvector Centrality],"&gt;="&amp;N22)</f>
        <v>0</v>
      </c>
      <c r="P21" s="39">
        <f t="shared" si="7"/>
        <v>4.245373418181817</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12.72727272727273</v>
      </c>
      <c r="G22" s="38">
        <f>COUNTIF(Vertices[In-Degree],"&gt;= "&amp;F22)-COUNTIF(Vertices[In-Degree],"&gt;="&amp;F23)</f>
        <v>0</v>
      </c>
      <c r="H22" s="37">
        <f t="shared" si="3"/>
        <v>2.9090909090909096</v>
      </c>
      <c r="I22" s="38">
        <f>COUNTIF(Vertices[Out-Degree],"&gt;= "&amp;H22)-COUNTIF(Vertices[Out-Degree],"&gt;="&amp;H23)</f>
        <v>5</v>
      </c>
      <c r="J22" s="37">
        <f t="shared" si="4"/>
        <v>925.4545454545452</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0.04333345454545454</v>
      </c>
      <c r="O22" s="38">
        <f>COUNTIF(Vertices[Eigenvector Centrality],"&gt;= "&amp;N22)-COUNTIF(Vertices[Eigenvector Centrality],"&gt;="&amp;N23)</f>
        <v>0</v>
      </c>
      <c r="P22" s="37">
        <f t="shared" si="7"/>
        <v>4.447009545454544</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0.02819548872180451</v>
      </c>
      <c r="D23" s="32">
        <f t="shared" si="1"/>
        <v>0</v>
      </c>
      <c r="E23" s="3">
        <f>COUNTIF(Vertices[Degree],"&gt;= "&amp;D23)-COUNTIF(Vertices[Degree],"&gt;="&amp;D24)</f>
        <v>0</v>
      </c>
      <c r="F23" s="39">
        <f t="shared" si="2"/>
        <v>13.363636363636367</v>
      </c>
      <c r="G23" s="40">
        <f>COUNTIF(Vertices[In-Degree],"&gt;= "&amp;F23)-COUNTIF(Vertices[In-Degree],"&gt;="&amp;F24)</f>
        <v>0</v>
      </c>
      <c r="H23" s="39">
        <f t="shared" si="3"/>
        <v>3.054545454545455</v>
      </c>
      <c r="I23" s="40">
        <f>COUNTIF(Vertices[Out-Degree],"&gt;= "&amp;H23)-COUNTIF(Vertices[Out-Degree],"&gt;="&amp;H24)</f>
        <v>0</v>
      </c>
      <c r="J23" s="39">
        <f t="shared" si="4"/>
        <v>971.7272727272724</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0.04550012727272727</v>
      </c>
      <c r="O23" s="40">
        <f>COUNTIF(Vertices[Eigenvector Centrality],"&gt;= "&amp;N23)-COUNTIF(Vertices[Eigenvector Centrality],"&gt;="&amp;N24)</f>
        <v>0</v>
      </c>
      <c r="P23" s="39">
        <f t="shared" si="7"/>
        <v>4.648645672727271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1038</v>
      </c>
      <c r="B24" s="34">
        <v>0.450651</v>
      </c>
      <c r="D24" s="32">
        <f t="shared" si="1"/>
        <v>0</v>
      </c>
      <c r="E24" s="3">
        <f>COUNTIF(Vertices[Degree],"&gt;= "&amp;D24)-COUNTIF(Vertices[Degree],"&gt;="&amp;D25)</f>
        <v>0</v>
      </c>
      <c r="F24" s="37">
        <f t="shared" si="2"/>
        <v>14.000000000000004</v>
      </c>
      <c r="G24" s="38">
        <f>COUNTIF(Vertices[In-Degree],"&gt;= "&amp;F24)-COUNTIF(Vertices[In-Degree],"&gt;="&amp;F25)</f>
        <v>0</v>
      </c>
      <c r="H24" s="37">
        <f t="shared" si="3"/>
        <v>3.2000000000000006</v>
      </c>
      <c r="I24" s="38">
        <f>COUNTIF(Vertices[Out-Degree],"&gt;= "&amp;H24)-COUNTIF(Vertices[Out-Degree],"&gt;="&amp;H25)</f>
        <v>0</v>
      </c>
      <c r="J24" s="37">
        <f t="shared" si="4"/>
        <v>1017.9999999999997</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0.0476668</v>
      </c>
      <c r="O24" s="38">
        <f>COUNTIF(Vertices[Eigenvector Centrality],"&gt;= "&amp;N24)-COUNTIF(Vertices[Eigenvector Centrality],"&gt;="&amp;N25)</f>
        <v>0</v>
      </c>
      <c r="P24" s="37">
        <f t="shared" si="7"/>
        <v>4.8502817999999985</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9"/>
      <c r="B25" s="119"/>
      <c r="D25" s="32">
        <f t="shared" si="1"/>
        <v>0</v>
      </c>
      <c r="E25" s="3">
        <f>COUNTIF(Vertices[Degree],"&gt;= "&amp;D25)-COUNTIF(Vertices[Degree],"&gt;="&amp;D26)</f>
        <v>0</v>
      </c>
      <c r="F25" s="39">
        <f t="shared" si="2"/>
        <v>14.63636363636364</v>
      </c>
      <c r="G25" s="40">
        <f>COUNTIF(Vertices[In-Degree],"&gt;= "&amp;F25)-COUNTIF(Vertices[In-Degree],"&gt;="&amp;F26)</f>
        <v>0</v>
      </c>
      <c r="H25" s="39">
        <f t="shared" si="3"/>
        <v>3.345454545454546</v>
      </c>
      <c r="I25" s="40">
        <f>COUNTIF(Vertices[Out-Degree],"&gt;= "&amp;H25)-COUNTIF(Vertices[Out-Degree],"&gt;="&amp;H26)</f>
        <v>0</v>
      </c>
      <c r="J25" s="39">
        <f t="shared" si="4"/>
        <v>1064.272727272727</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0.04983347272727273</v>
      </c>
      <c r="O25" s="40">
        <f>COUNTIF(Vertices[Eigenvector Centrality],"&gt;= "&amp;N25)-COUNTIF(Vertices[Eigenvector Centrality],"&gt;="&amp;N26)</f>
        <v>0</v>
      </c>
      <c r="P25" s="39">
        <f t="shared" si="7"/>
        <v>5.051917927272726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1039</v>
      </c>
      <c r="B26" s="34" t="s">
        <v>1040</v>
      </c>
      <c r="D26" s="32">
        <f t="shared" si="1"/>
        <v>0</v>
      </c>
      <c r="E26" s="3">
        <f>COUNTIF(Vertices[Degree],"&gt;= "&amp;D26)-COUNTIF(Vertices[Degree],"&gt;="&amp;D28)</f>
        <v>0</v>
      </c>
      <c r="F26" s="37">
        <f t="shared" si="2"/>
        <v>15.272727272727277</v>
      </c>
      <c r="G26" s="38">
        <f>COUNTIF(Vertices[In-Degree],"&gt;= "&amp;F26)-COUNTIF(Vertices[In-Degree],"&gt;="&amp;F28)</f>
        <v>0</v>
      </c>
      <c r="H26" s="37">
        <f t="shared" si="3"/>
        <v>3.4909090909090916</v>
      </c>
      <c r="I26" s="38">
        <f>COUNTIF(Vertices[Out-Degree],"&gt;= "&amp;H26)-COUNTIF(Vertices[Out-Degree],"&gt;="&amp;H28)</f>
        <v>0</v>
      </c>
      <c r="J26" s="37">
        <f t="shared" si="4"/>
        <v>1110.5454545454543</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0.05200014545454546</v>
      </c>
      <c r="O26" s="38">
        <f>COUNTIF(Vertices[Eigenvector Centrality],"&gt;= "&amp;N26)-COUNTIF(Vertices[Eigenvector Centrality],"&gt;="&amp;N28)</f>
        <v>0</v>
      </c>
      <c r="P26" s="37">
        <f t="shared" si="7"/>
        <v>5.253554054545453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15.909090909090914</v>
      </c>
      <c r="G28" s="40">
        <f>COUNTIF(Vertices[In-Degree],"&gt;= "&amp;F28)-COUNTIF(Vertices[In-Degree],"&gt;="&amp;F40)</f>
        <v>0</v>
      </c>
      <c r="H28" s="39">
        <f>H26+($H$57-$H$2)/BinDivisor</f>
        <v>3.636363636363637</v>
      </c>
      <c r="I28" s="40">
        <f>COUNTIF(Vertices[Out-Degree],"&gt;= "&amp;H28)-COUNTIF(Vertices[Out-Degree],"&gt;="&amp;H40)</f>
        <v>0</v>
      </c>
      <c r="J28" s="39">
        <f>J26+($J$57-$J$2)/BinDivisor</f>
        <v>1156.8181818181815</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0.05416681818181819</v>
      </c>
      <c r="O28" s="40">
        <f>COUNTIF(Vertices[Eigenvector Centrality],"&gt;= "&amp;N28)-COUNTIF(Vertices[Eigenvector Centrality],"&gt;="&amp;N40)</f>
        <v>0</v>
      </c>
      <c r="P28" s="39">
        <f>P26+($P$57-$P$2)/BinDivisor</f>
        <v>5.45519018181818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-6</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-6</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16.54545454545455</v>
      </c>
      <c r="G40" s="38">
        <f>COUNTIF(Vertices[In-Degree],"&gt;= "&amp;F40)-COUNTIF(Vertices[In-Degree],"&gt;="&amp;F41)</f>
        <v>0</v>
      </c>
      <c r="H40" s="37">
        <f>H28+($H$57-$H$2)/BinDivisor</f>
        <v>3.7818181818181826</v>
      </c>
      <c r="I40" s="38">
        <f>COUNTIF(Vertices[Out-Degree],"&gt;= "&amp;H40)-COUNTIF(Vertices[Out-Degree],"&gt;="&amp;H41)</f>
        <v>0</v>
      </c>
      <c r="J40" s="37">
        <f>J28+($J$57-$J$2)/BinDivisor</f>
        <v>1203.0909090909088</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0.05633349090909092</v>
      </c>
      <c r="O40" s="38">
        <f>COUNTIF(Vertices[Eigenvector Centrality],"&gt;= "&amp;N40)-COUNTIF(Vertices[Eigenvector Centrality],"&gt;="&amp;N41)</f>
        <v>0</v>
      </c>
      <c r="P40" s="37">
        <f>P28+($P$57-$P$2)/BinDivisor</f>
        <v>5.656826309090907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17.181818181818187</v>
      </c>
      <c r="G41" s="40">
        <f>COUNTIF(Vertices[In-Degree],"&gt;= "&amp;F41)-COUNTIF(Vertices[In-Degree],"&gt;="&amp;F42)</f>
        <v>0</v>
      </c>
      <c r="H41" s="39">
        <f aca="true" t="shared" si="12" ref="H41:H56">H40+($H$57-$H$2)/BinDivisor</f>
        <v>3.927272727272728</v>
      </c>
      <c r="I41" s="40">
        <f>COUNTIF(Vertices[Out-Degree],"&gt;= "&amp;H41)-COUNTIF(Vertices[Out-Degree],"&gt;="&amp;H42)</f>
        <v>2</v>
      </c>
      <c r="J41" s="39">
        <f aca="true" t="shared" si="13" ref="J41:J56">J40+($J$57-$J$2)/BinDivisor</f>
        <v>1249.363636363636</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0.05850016363636365</v>
      </c>
      <c r="O41" s="40">
        <f>COUNTIF(Vertices[Eigenvector Centrality],"&gt;= "&amp;N41)-COUNTIF(Vertices[Eigenvector Centrality],"&gt;="&amp;N42)</f>
        <v>0</v>
      </c>
      <c r="P41" s="39">
        <f aca="true" t="shared" si="16" ref="P41:P56">P40+($P$57-$P$2)/BinDivisor</f>
        <v>5.858462436363634</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17.818181818181824</v>
      </c>
      <c r="G42" s="38">
        <f>COUNTIF(Vertices[In-Degree],"&gt;= "&amp;F42)-COUNTIF(Vertices[In-Degree],"&gt;="&amp;F43)</f>
        <v>0</v>
      </c>
      <c r="H42" s="37">
        <f t="shared" si="12"/>
        <v>4.072727272727273</v>
      </c>
      <c r="I42" s="38">
        <f>COUNTIF(Vertices[Out-Degree],"&gt;= "&amp;H42)-COUNTIF(Vertices[Out-Degree],"&gt;="&amp;H43)</f>
        <v>0</v>
      </c>
      <c r="J42" s="37">
        <f t="shared" si="13"/>
        <v>1295.6363636363633</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0.06066683636363638</v>
      </c>
      <c r="O42" s="38">
        <f>COUNTIF(Vertices[Eigenvector Centrality],"&gt;= "&amp;N42)-COUNTIF(Vertices[Eigenvector Centrality],"&gt;="&amp;N43)</f>
        <v>0</v>
      </c>
      <c r="P42" s="37">
        <f t="shared" si="16"/>
        <v>6.060098563636362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18.45454545454546</v>
      </c>
      <c r="G43" s="40">
        <f>COUNTIF(Vertices[In-Degree],"&gt;= "&amp;F43)-COUNTIF(Vertices[In-Degree],"&gt;="&amp;F44)</f>
        <v>0</v>
      </c>
      <c r="H43" s="39">
        <f t="shared" si="12"/>
        <v>4.218181818181819</v>
      </c>
      <c r="I43" s="40">
        <f>COUNTIF(Vertices[Out-Degree],"&gt;= "&amp;H43)-COUNTIF(Vertices[Out-Degree],"&gt;="&amp;H44)</f>
        <v>0</v>
      </c>
      <c r="J43" s="39">
        <f t="shared" si="13"/>
        <v>1341.9090909090905</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0.06283350909090911</v>
      </c>
      <c r="O43" s="40">
        <f>COUNTIF(Vertices[Eigenvector Centrality],"&gt;= "&amp;N43)-COUNTIF(Vertices[Eigenvector Centrality],"&gt;="&amp;N44)</f>
        <v>0</v>
      </c>
      <c r="P43" s="39">
        <f t="shared" si="16"/>
        <v>6.261734690909089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19.090909090909097</v>
      </c>
      <c r="G44" s="38">
        <f>COUNTIF(Vertices[In-Degree],"&gt;= "&amp;F44)-COUNTIF(Vertices[In-Degree],"&gt;="&amp;F45)</f>
        <v>0</v>
      </c>
      <c r="H44" s="37">
        <f t="shared" si="12"/>
        <v>4.363636363636364</v>
      </c>
      <c r="I44" s="38">
        <f>COUNTIF(Vertices[Out-Degree],"&gt;= "&amp;H44)-COUNTIF(Vertices[Out-Degree],"&gt;="&amp;H45)</f>
        <v>0</v>
      </c>
      <c r="J44" s="37">
        <f t="shared" si="13"/>
        <v>1388.1818181818178</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0.06500018181818183</v>
      </c>
      <c r="O44" s="38">
        <f>COUNTIF(Vertices[Eigenvector Centrality],"&gt;= "&amp;N44)-COUNTIF(Vertices[Eigenvector Centrality],"&gt;="&amp;N45)</f>
        <v>0</v>
      </c>
      <c r="P44" s="37">
        <f t="shared" si="16"/>
        <v>6.463370818181816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19.727272727272734</v>
      </c>
      <c r="G45" s="40">
        <f>COUNTIF(Vertices[In-Degree],"&gt;= "&amp;F45)-COUNTIF(Vertices[In-Degree],"&gt;="&amp;F46)</f>
        <v>0</v>
      </c>
      <c r="H45" s="39">
        <f t="shared" si="12"/>
        <v>4.50909090909091</v>
      </c>
      <c r="I45" s="40">
        <f>COUNTIF(Vertices[Out-Degree],"&gt;= "&amp;H45)-COUNTIF(Vertices[Out-Degree],"&gt;="&amp;H46)</f>
        <v>0</v>
      </c>
      <c r="J45" s="39">
        <f t="shared" si="13"/>
        <v>1434.454545454545</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0.06716685454545455</v>
      </c>
      <c r="O45" s="40">
        <f>COUNTIF(Vertices[Eigenvector Centrality],"&gt;= "&amp;N45)-COUNTIF(Vertices[Eigenvector Centrality],"&gt;="&amp;N46)</f>
        <v>0</v>
      </c>
      <c r="P45" s="39">
        <f t="shared" si="16"/>
        <v>6.665006945454543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20.36363636363637</v>
      </c>
      <c r="G46" s="38">
        <f>COUNTIF(Vertices[In-Degree],"&gt;= "&amp;F46)-COUNTIF(Vertices[In-Degree],"&gt;="&amp;F47)</f>
        <v>0</v>
      </c>
      <c r="H46" s="37">
        <f t="shared" si="12"/>
        <v>4.654545454545455</v>
      </c>
      <c r="I46" s="38">
        <f>COUNTIF(Vertices[Out-Degree],"&gt;= "&amp;H46)-COUNTIF(Vertices[Out-Degree],"&gt;="&amp;H47)</f>
        <v>0</v>
      </c>
      <c r="J46" s="37">
        <f t="shared" si="13"/>
        <v>1480.7272727272723</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0.06933352727272728</v>
      </c>
      <c r="O46" s="38">
        <f>COUNTIF(Vertices[Eigenvector Centrality],"&gt;= "&amp;N46)-COUNTIF(Vertices[Eigenvector Centrality],"&gt;="&amp;N47)</f>
        <v>0</v>
      </c>
      <c r="P46" s="37">
        <f t="shared" si="16"/>
        <v>6.86664307272727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21.000000000000007</v>
      </c>
      <c r="G47" s="40">
        <f>COUNTIF(Vertices[In-Degree],"&gt;= "&amp;F47)-COUNTIF(Vertices[In-Degree],"&gt;="&amp;F48)</f>
        <v>0</v>
      </c>
      <c r="H47" s="39">
        <f t="shared" si="12"/>
        <v>4.800000000000001</v>
      </c>
      <c r="I47" s="40">
        <f>COUNTIF(Vertices[Out-Degree],"&gt;= "&amp;H47)-COUNTIF(Vertices[Out-Degree],"&gt;="&amp;H48)</f>
        <v>0</v>
      </c>
      <c r="J47" s="39">
        <f t="shared" si="13"/>
        <v>1526.9999999999995</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0.0715002</v>
      </c>
      <c r="O47" s="40">
        <f>COUNTIF(Vertices[Eigenvector Centrality],"&gt;= "&amp;N47)-COUNTIF(Vertices[Eigenvector Centrality],"&gt;="&amp;N48)</f>
        <v>0</v>
      </c>
      <c r="P47" s="39">
        <f t="shared" si="16"/>
        <v>7.068279199999997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21.636363636363644</v>
      </c>
      <c r="G48" s="38">
        <f>COUNTIF(Vertices[In-Degree],"&gt;= "&amp;F48)-COUNTIF(Vertices[In-Degree],"&gt;="&amp;F49)</f>
        <v>0</v>
      </c>
      <c r="H48" s="37">
        <f t="shared" si="12"/>
        <v>4.945454545454546</v>
      </c>
      <c r="I48" s="38">
        <f>COUNTIF(Vertices[Out-Degree],"&gt;= "&amp;H48)-COUNTIF(Vertices[Out-Degree],"&gt;="&amp;H49)</f>
        <v>3</v>
      </c>
      <c r="J48" s="37">
        <f t="shared" si="13"/>
        <v>1573.2727272727268</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0.07366687272727272</v>
      </c>
      <c r="O48" s="38">
        <f>COUNTIF(Vertices[Eigenvector Centrality],"&gt;= "&amp;N48)-COUNTIF(Vertices[Eigenvector Centrality],"&gt;="&amp;N49)</f>
        <v>0</v>
      </c>
      <c r="P48" s="37">
        <f t="shared" si="16"/>
        <v>7.269915327272725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22.27272727272728</v>
      </c>
      <c r="G49" s="40">
        <f>COUNTIF(Vertices[In-Degree],"&gt;= "&amp;F49)-COUNTIF(Vertices[In-Degree],"&gt;="&amp;F50)</f>
        <v>0</v>
      </c>
      <c r="H49" s="39">
        <f t="shared" si="12"/>
        <v>5.090909090909092</v>
      </c>
      <c r="I49" s="40">
        <f>COUNTIF(Vertices[Out-Degree],"&gt;= "&amp;H49)-COUNTIF(Vertices[Out-Degree],"&gt;="&amp;H50)</f>
        <v>0</v>
      </c>
      <c r="J49" s="39">
        <f t="shared" si="13"/>
        <v>1619.545454545454</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0.07583354545454545</v>
      </c>
      <c r="O49" s="40">
        <f>COUNTIF(Vertices[Eigenvector Centrality],"&gt;= "&amp;N49)-COUNTIF(Vertices[Eigenvector Centrality],"&gt;="&amp;N50)</f>
        <v>0</v>
      </c>
      <c r="P49" s="39">
        <f t="shared" si="16"/>
        <v>7.471551454545452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22.909090909090917</v>
      </c>
      <c r="G50" s="38">
        <f>COUNTIF(Vertices[In-Degree],"&gt;= "&amp;F50)-COUNTIF(Vertices[In-Degree],"&gt;="&amp;F51)</f>
        <v>0</v>
      </c>
      <c r="H50" s="37">
        <f t="shared" si="12"/>
        <v>5.236363636363637</v>
      </c>
      <c r="I50" s="38">
        <f>COUNTIF(Vertices[Out-Degree],"&gt;= "&amp;H50)-COUNTIF(Vertices[Out-Degree],"&gt;="&amp;H51)</f>
        <v>0</v>
      </c>
      <c r="J50" s="37">
        <f t="shared" si="13"/>
        <v>1665.8181818181813</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0.07800021818181817</v>
      </c>
      <c r="O50" s="38">
        <f>COUNTIF(Vertices[Eigenvector Centrality],"&gt;= "&amp;N50)-COUNTIF(Vertices[Eigenvector Centrality],"&gt;="&amp;N51)</f>
        <v>0</v>
      </c>
      <c r="P50" s="37">
        <f t="shared" si="16"/>
        <v>7.673187581818179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23.545454545454554</v>
      </c>
      <c r="G51" s="40">
        <f>COUNTIF(Vertices[In-Degree],"&gt;= "&amp;F51)-COUNTIF(Vertices[In-Degree],"&gt;="&amp;F52)</f>
        <v>0</v>
      </c>
      <c r="H51" s="39">
        <f t="shared" si="12"/>
        <v>5.381818181818183</v>
      </c>
      <c r="I51" s="40">
        <f>COUNTIF(Vertices[Out-Degree],"&gt;= "&amp;H51)-COUNTIF(Vertices[Out-Degree],"&gt;="&amp;H52)</f>
        <v>0</v>
      </c>
      <c r="J51" s="39">
        <f t="shared" si="13"/>
        <v>1712.0909090909086</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0.08016689090909089</v>
      </c>
      <c r="O51" s="40">
        <f>COUNTIF(Vertices[Eigenvector Centrality],"&gt;= "&amp;N51)-COUNTIF(Vertices[Eigenvector Centrality],"&gt;="&amp;N52)</f>
        <v>0</v>
      </c>
      <c r="P51" s="39">
        <f t="shared" si="16"/>
        <v>7.874823709090906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24.18181818181819</v>
      </c>
      <c r="G52" s="38">
        <f>COUNTIF(Vertices[In-Degree],"&gt;= "&amp;F52)-COUNTIF(Vertices[In-Degree],"&gt;="&amp;F53)</f>
        <v>0</v>
      </c>
      <c r="H52" s="37">
        <f t="shared" si="12"/>
        <v>5.527272727272728</v>
      </c>
      <c r="I52" s="38">
        <f>COUNTIF(Vertices[Out-Degree],"&gt;= "&amp;H52)-COUNTIF(Vertices[Out-Degree],"&gt;="&amp;H53)</f>
        <v>0</v>
      </c>
      <c r="J52" s="37">
        <f t="shared" si="13"/>
        <v>1758.3636363636358</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0.08233356363636361</v>
      </c>
      <c r="O52" s="38">
        <f>COUNTIF(Vertices[Eigenvector Centrality],"&gt;= "&amp;N52)-COUNTIF(Vertices[Eigenvector Centrality],"&gt;="&amp;N53)</f>
        <v>0</v>
      </c>
      <c r="P52" s="37">
        <f t="shared" si="16"/>
        <v>8.076459836363634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24.818181818181827</v>
      </c>
      <c r="G53" s="40">
        <f>COUNTIF(Vertices[In-Degree],"&gt;= "&amp;F53)-COUNTIF(Vertices[In-Degree],"&gt;="&amp;F54)</f>
        <v>0</v>
      </c>
      <c r="H53" s="39">
        <f t="shared" si="12"/>
        <v>5.672727272727274</v>
      </c>
      <c r="I53" s="40">
        <f>COUNTIF(Vertices[Out-Degree],"&gt;= "&amp;H53)-COUNTIF(Vertices[Out-Degree],"&gt;="&amp;H54)</f>
        <v>0</v>
      </c>
      <c r="J53" s="39">
        <f t="shared" si="13"/>
        <v>1804.636363636363</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0.08450023636363634</v>
      </c>
      <c r="O53" s="40">
        <f>COUNTIF(Vertices[Eigenvector Centrality],"&gt;= "&amp;N53)-COUNTIF(Vertices[Eigenvector Centrality],"&gt;="&amp;N54)</f>
        <v>0</v>
      </c>
      <c r="P53" s="39">
        <f t="shared" si="16"/>
        <v>8.278095963636362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25.454545454545464</v>
      </c>
      <c r="G54" s="38">
        <f>COUNTIF(Vertices[In-Degree],"&gt;= "&amp;F54)-COUNTIF(Vertices[In-Degree],"&gt;="&amp;F55)</f>
        <v>0</v>
      </c>
      <c r="H54" s="37">
        <f t="shared" si="12"/>
        <v>5.818181818181819</v>
      </c>
      <c r="I54" s="38">
        <f>COUNTIF(Vertices[Out-Degree],"&gt;= "&amp;H54)-COUNTIF(Vertices[Out-Degree],"&gt;="&amp;H55)</f>
        <v>0</v>
      </c>
      <c r="J54" s="37">
        <f t="shared" si="13"/>
        <v>1850.9090909090903</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0.08666690909090906</v>
      </c>
      <c r="O54" s="38">
        <f>COUNTIF(Vertices[Eigenvector Centrality],"&gt;= "&amp;N54)-COUNTIF(Vertices[Eigenvector Centrality],"&gt;="&amp;N55)</f>
        <v>0</v>
      </c>
      <c r="P54" s="37">
        <f t="shared" si="16"/>
        <v>8.47973209090909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26.0909090909091</v>
      </c>
      <c r="G55" s="40">
        <f>COUNTIF(Vertices[In-Degree],"&gt;= "&amp;F55)-COUNTIF(Vertices[In-Degree],"&gt;="&amp;F56)</f>
        <v>0</v>
      </c>
      <c r="H55" s="39">
        <f t="shared" si="12"/>
        <v>5.963636363636365</v>
      </c>
      <c r="I55" s="40">
        <f>COUNTIF(Vertices[Out-Degree],"&gt;= "&amp;H55)-COUNTIF(Vertices[Out-Degree],"&gt;="&amp;H56)</f>
        <v>0</v>
      </c>
      <c r="J55" s="39">
        <f t="shared" si="13"/>
        <v>1897.1818181818176</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0.08883358181818178</v>
      </c>
      <c r="O55" s="40">
        <f>COUNTIF(Vertices[Eigenvector Centrality],"&gt;= "&amp;N55)-COUNTIF(Vertices[Eigenvector Centrality],"&gt;="&amp;N56)</f>
        <v>0</v>
      </c>
      <c r="P55" s="39">
        <f t="shared" si="16"/>
        <v>8.681368218181818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26.727272727272737</v>
      </c>
      <c r="G56" s="38">
        <f>COUNTIF(Vertices[In-Degree],"&gt;= "&amp;F56)-COUNTIF(Vertices[In-Degree],"&gt;="&amp;F57)</f>
        <v>0</v>
      </c>
      <c r="H56" s="37">
        <f t="shared" si="12"/>
        <v>6.10909090909091</v>
      </c>
      <c r="I56" s="38">
        <f>COUNTIF(Vertices[Out-Degree],"&gt;= "&amp;H56)-COUNTIF(Vertices[Out-Degree],"&gt;="&amp;H57)</f>
        <v>0</v>
      </c>
      <c r="J56" s="37">
        <f t="shared" si="13"/>
        <v>1943.4545454545448</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0.0910002545454545</v>
      </c>
      <c r="O56" s="38">
        <f>COUNTIF(Vertices[Eigenvector Centrality],"&gt;= "&amp;N56)-COUNTIF(Vertices[Eigenvector Centrality],"&gt;="&amp;N57)</f>
        <v>0</v>
      </c>
      <c r="P56" s="37">
        <f t="shared" si="16"/>
        <v>8.883004345454546</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35</v>
      </c>
      <c r="G57" s="42">
        <f>COUNTIF(Vertices[In-Degree],"&gt;= "&amp;F57)-COUNTIF(Vertices[In-Degree],"&gt;="&amp;F58)</f>
        <v>1</v>
      </c>
      <c r="H57" s="41">
        <f>MAX(Vertices[Out-Degree])</f>
        <v>8</v>
      </c>
      <c r="I57" s="42">
        <f>COUNTIF(Vertices[Out-Degree],"&gt;= "&amp;H57)-COUNTIF(Vertices[Out-Degree],"&gt;="&amp;H58)</f>
        <v>1</v>
      </c>
      <c r="J57" s="41">
        <f>MAX(Vertices[Betweenness Centrality])</f>
        <v>2545</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0.119167</v>
      </c>
      <c r="O57" s="42">
        <f>COUNTIF(Vertices[Eigenvector Centrality],"&gt;= "&amp;N57)-COUNTIF(Vertices[Eigenvector Centrality],"&gt;="&amp;N58)</f>
        <v>1</v>
      </c>
      <c r="P57" s="41">
        <f>MAX(Vertices[PageRank])</f>
        <v>11.504274</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35</v>
      </c>
    </row>
    <row r="71" spans="1:2" ht="15">
      <c r="A71" s="33" t="s">
        <v>90</v>
      </c>
      <c r="B71" s="47">
        <f>_xlfn.IFERROR(AVERAGE(Vertices[In-Degree]),NoMetricMessage)</f>
        <v>1.6140350877192982</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1.6140350877192982</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2545</v>
      </c>
    </row>
    <row r="99" spans="1:2" ht="15">
      <c r="A99" s="33" t="s">
        <v>102</v>
      </c>
      <c r="B99" s="47">
        <f>_xlfn.IFERROR(AVERAGE(Vertices[Betweenness Centrality]),NoMetricMessage)</f>
        <v>70.91228071929824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0.027952859649122842</v>
      </c>
    </row>
    <row r="114" spans="1:2" ht="15">
      <c r="A114" s="33" t="s">
        <v>109</v>
      </c>
      <c r="B114" s="47">
        <f>_xlfn.IFERROR(MEDIAN(Vertices[Closeness Centrality]),NoMetricMessage)</f>
        <v>0.008547</v>
      </c>
    </row>
    <row r="125" spans="1:2" ht="15">
      <c r="A125" s="33" t="s">
        <v>112</v>
      </c>
      <c r="B125" s="47">
        <f>IF(COUNT(Vertices[Eigenvector Centrality])&gt;0,N2,NoMetricMessage)</f>
        <v>0</v>
      </c>
    </row>
    <row r="126" spans="1:2" ht="15">
      <c r="A126" s="33" t="s">
        <v>113</v>
      </c>
      <c r="B126" s="47">
        <f>IF(COUNT(Vertices[Eigenvector Centrality])&gt;0,N57,NoMetricMessage)</f>
        <v>0.119167</v>
      </c>
    </row>
    <row r="127" spans="1:2" ht="15">
      <c r="A127" s="33" t="s">
        <v>114</v>
      </c>
      <c r="B127" s="47">
        <f>_xlfn.IFERROR(AVERAGE(Vertices[Eigenvector Centrality]),NoMetricMessage)</f>
        <v>0.01754391228070175</v>
      </c>
    </row>
    <row r="128" spans="1:2" ht="15">
      <c r="A128" s="33" t="s">
        <v>115</v>
      </c>
      <c r="B128" s="47">
        <f>_xlfn.IFERROR(MEDIAN(Vertices[Eigenvector Centrality]),NoMetricMessage)</f>
        <v>0.020913</v>
      </c>
    </row>
    <row r="139" spans="1:2" ht="15">
      <c r="A139" s="33" t="s">
        <v>140</v>
      </c>
      <c r="B139" s="47">
        <f>IF(COUNT(Vertices[PageRank])&gt;0,P2,NoMetricMessage)</f>
        <v>0.414287</v>
      </c>
    </row>
    <row r="140" spans="1:2" ht="15">
      <c r="A140" s="33" t="s">
        <v>141</v>
      </c>
      <c r="B140" s="47">
        <f>IF(COUNT(Vertices[PageRank])&gt;0,P57,NoMetricMessage)</f>
        <v>11.504274</v>
      </c>
    </row>
    <row r="141" spans="1:2" ht="15">
      <c r="A141" s="33" t="s">
        <v>142</v>
      </c>
      <c r="B141" s="47">
        <f>_xlfn.IFERROR(AVERAGE(Vertices[PageRank]),NoMetricMessage)</f>
        <v>0.9999904385964907</v>
      </c>
    </row>
    <row r="142" spans="1:2" ht="15">
      <c r="A142" s="33" t="s">
        <v>143</v>
      </c>
      <c r="B142" s="47">
        <f>_xlfn.IFERROR(MEDIAN(Vertices[PageRank]),NoMetricMessage)</f>
        <v>0.720498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0.30467572835993895</v>
      </c>
    </row>
    <row r="156" spans="1:2" ht="15">
      <c r="A156" s="33" t="s">
        <v>121</v>
      </c>
      <c r="B156"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972</v>
      </c>
      <c r="K7" s="13" t="s">
        <v>973</v>
      </c>
    </row>
    <row r="8" spans="1:11" ht="409.5">
      <c r="A8"/>
      <c r="B8">
        <v>2</v>
      </c>
      <c r="C8">
        <v>2</v>
      </c>
      <c r="D8" t="s">
        <v>61</v>
      </c>
      <c r="E8" t="s">
        <v>61</v>
      </c>
      <c r="H8" t="s">
        <v>73</v>
      </c>
      <c r="J8" t="s">
        <v>974</v>
      </c>
      <c r="K8" s="13" t="s">
        <v>975</v>
      </c>
    </row>
    <row r="9" spans="1:11" ht="409.5">
      <c r="A9"/>
      <c r="B9">
        <v>3</v>
      </c>
      <c r="C9">
        <v>4</v>
      </c>
      <c r="D9" t="s">
        <v>62</v>
      </c>
      <c r="E9" t="s">
        <v>62</v>
      </c>
      <c r="H9" t="s">
        <v>74</v>
      </c>
      <c r="J9" t="s">
        <v>976</v>
      </c>
      <c r="K9" s="100" t="s">
        <v>977</v>
      </c>
    </row>
    <row r="10" spans="1:11" ht="409.5">
      <c r="A10"/>
      <c r="B10">
        <v>4</v>
      </c>
      <c r="D10" t="s">
        <v>63</v>
      </c>
      <c r="E10" t="s">
        <v>63</v>
      </c>
      <c r="H10" t="s">
        <v>75</v>
      </c>
      <c r="J10" t="s">
        <v>978</v>
      </c>
      <c r="K10" s="13" t="s">
        <v>979</v>
      </c>
    </row>
    <row r="11" spans="1:11" ht="15">
      <c r="A11"/>
      <c r="B11">
        <v>5</v>
      </c>
      <c r="D11" t="s">
        <v>46</v>
      </c>
      <c r="E11">
        <v>1</v>
      </c>
      <c r="H11" t="s">
        <v>76</v>
      </c>
      <c r="J11" t="s">
        <v>980</v>
      </c>
      <c r="K11" t="s">
        <v>981</v>
      </c>
    </row>
    <row r="12" spans="1:11" ht="15">
      <c r="A12"/>
      <c r="B12"/>
      <c r="D12" t="s">
        <v>64</v>
      </c>
      <c r="E12">
        <v>2</v>
      </c>
      <c r="H12">
        <v>0</v>
      </c>
      <c r="J12" t="s">
        <v>982</v>
      </c>
      <c r="K12" t="s">
        <v>983</v>
      </c>
    </row>
    <row r="13" spans="1:11" ht="15">
      <c r="A13"/>
      <c r="B13"/>
      <c r="D13">
        <v>1</v>
      </c>
      <c r="E13">
        <v>3</v>
      </c>
      <c r="H13">
        <v>1</v>
      </c>
      <c r="J13" t="s">
        <v>984</v>
      </c>
      <c r="K13" t="s">
        <v>985</v>
      </c>
    </row>
    <row r="14" spans="4:11" ht="15">
      <c r="D14">
        <v>2</v>
      </c>
      <c r="E14">
        <v>4</v>
      </c>
      <c r="H14">
        <v>2</v>
      </c>
      <c r="J14" t="s">
        <v>986</v>
      </c>
      <c r="K14" t="s">
        <v>987</v>
      </c>
    </row>
    <row r="15" spans="4:11" ht="15">
      <c r="D15">
        <v>3</v>
      </c>
      <c r="E15">
        <v>5</v>
      </c>
      <c r="H15">
        <v>3</v>
      </c>
      <c r="J15" t="s">
        <v>988</v>
      </c>
      <c r="K15" t="s">
        <v>989</v>
      </c>
    </row>
    <row r="16" spans="4:11" ht="15">
      <c r="D16">
        <v>4</v>
      </c>
      <c r="E16">
        <v>6</v>
      </c>
      <c r="H16">
        <v>4</v>
      </c>
      <c r="J16" t="s">
        <v>990</v>
      </c>
      <c r="K16" t="s">
        <v>991</v>
      </c>
    </row>
    <row r="17" spans="4:11" ht="15">
      <c r="D17">
        <v>5</v>
      </c>
      <c r="E17">
        <v>7</v>
      </c>
      <c r="H17">
        <v>5</v>
      </c>
      <c r="J17" t="s">
        <v>992</v>
      </c>
      <c r="K17" t="s">
        <v>993</v>
      </c>
    </row>
    <row r="18" spans="4:11" ht="15">
      <c r="D18">
        <v>6</v>
      </c>
      <c r="E18">
        <v>8</v>
      </c>
      <c r="H18">
        <v>6</v>
      </c>
      <c r="J18" t="s">
        <v>994</v>
      </c>
      <c r="K18" t="s">
        <v>995</v>
      </c>
    </row>
    <row r="19" spans="4:11" ht="15">
      <c r="D19">
        <v>7</v>
      </c>
      <c r="E19">
        <v>9</v>
      </c>
      <c r="H19">
        <v>7</v>
      </c>
      <c r="J19" t="s">
        <v>996</v>
      </c>
      <c r="K19" t="s">
        <v>997</v>
      </c>
    </row>
    <row r="20" spans="4:11" ht="15">
      <c r="D20">
        <v>8</v>
      </c>
      <c r="H20">
        <v>8</v>
      </c>
      <c r="J20" t="s">
        <v>998</v>
      </c>
      <c r="K20" t="s">
        <v>999</v>
      </c>
    </row>
    <row r="21" spans="4:11" ht="409.5">
      <c r="D21">
        <v>9</v>
      </c>
      <c r="H21">
        <v>9</v>
      </c>
      <c r="J21" t="s">
        <v>1000</v>
      </c>
      <c r="K21" s="13" t="s">
        <v>1001</v>
      </c>
    </row>
    <row r="22" spans="4:11" ht="409.5">
      <c r="D22">
        <v>10</v>
      </c>
      <c r="J22" t="s">
        <v>1002</v>
      </c>
      <c r="K22" s="13" t="s">
        <v>1003</v>
      </c>
    </row>
    <row r="23" spans="4:11" ht="409.5">
      <c r="D23">
        <v>11</v>
      </c>
      <c r="J23" t="s">
        <v>1004</v>
      </c>
      <c r="K23" s="13" t="s">
        <v>1005</v>
      </c>
    </row>
    <row r="24" spans="10:11" ht="409.5">
      <c r="J24" t="s">
        <v>1006</v>
      </c>
      <c r="K24" s="13" t="s">
        <v>1468</v>
      </c>
    </row>
    <row r="25" spans="10:11" ht="15">
      <c r="J25" t="s">
        <v>1007</v>
      </c>
      <c r="K25" t="b">
        <v>0</v>
      </c>
    </row>
    <row r="26" spans="10:11" ht="15">
      <c r="J26" t="s">
        <v>1465</v>
      </c>
      <c r="K26" t="s">
        <v>1466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1034</v>
      </c>
      <c r="B2" s="117" t="s">
        <v>1035</v>
      </c>
      <c r="C2" s="118" t="s">
        <v>1036</v>
      </c>
    </row>
    <row r="3" spans="1:3" ht="15">
      <c r="A3" s="116" t="s">
        <v>1009</v>
      </c>
      <c r="B3" s="116" t="s">
        <v>1009</v>
      </c>
      <c r="C3" s="34">
        <v>44</v>
      </c>
    </row>
    <row r="4" spans="1:3" ht="15">
      <c r="A4" s="116" t="s">
        <v>1010</v>
      </c>
      <c r="B4" s="116" t="s">
        <v>1009</v>
      </c>
      <c r="C4" s="34">
        <v>2</v>
      </c>
    </row>
    <row r="5" spans="1:3" ht="15">
      <c r="A5" s="116" t="s">
        <v>1010</v>
      </c>
      <c r="B5" s="116" t="s">
        <v>1010</v>
      </c>
      <c r="C5" s="34">
        <v>7</v>
      </c>
    </row>
    <row r="6" spans="1:3" ht="15">
      <c r="A6" s="116" t="s">
        <v>1011</v>
      </c>
      <c r="B6" s="116" t="s">
        <v>1009</v>
      </c>
      <c r="C6" s="34">
        <v>3</v>
      </c>
    </row>
    <row r="7" spans="1:3" ht="15">
      <c r="A7" s="116" t="s">
        <v>1011</v>
      </c>
      <c r="B7" s="116" t="s">
        <v>1011</v>
      </c>
      <c r="C7" s="34">
        <v>7</v>
      </c>
    </row>
    <row r="8" spans="1:3" ht="15">
      <c r="A8" s="116" t="s">
        <v>1012</v>
      </c>
      <c r="B8" s="116" t="s">
        <v>1009</v>
      </c>
      <c r="C8" s="34">
        <v>4</v>
      </c>
    </row>
    <row r="9" spans="1:3" ht="15">
      <c r="A9" s="116" t="s">
        <v>1012</v>
      </c>
      <c r="B9" s="116" t="s">
        <v>1012</v>
      </c>
      <c r="C9" s="34">
        <v>14</v>
      </c>
    </row>
    <row r="10" spans="1:3" ht="15">
      <c r="A10" s="116" t="s">
        <v>1013</v>
      </c>
      <c r="B10" s="116" t="s">
        <v>1009</v>
      </c>
      <c r="C10" s="34">
        <v>1</v>
      </c>
    </row>
    <row r="11" spans="1:3" ht="15">
      <c r="A11" s="116" t="s">
        <v>1013</v>
      </c>
      <c r="B11" s="116" t="s">
        <v>1013</v>
      </c>
      <c r="C11" s="34">
        <v>3</v>
      </c>
    </row>
    <row r="12" spans="1:3" ht="15">
      <c r="A12" s="116" t="s">
        <v>1014</v>
      </c>
      <c r="B12" s="116" t="s">
        <v>1009</v>
      </c>
      <c r="C12" s="34">
        <v>2</v>
      </c>
    </row>
    <row r="13" spans="1:3" ht="15">
      <c r="A13" s="116" t="s">
        <v>1014</v>
      </c>
      <c r="B13" s="116" t="s">
        <v>1014</v>
      </c>
      <c r="C13" s="34">
        <v>3</v>
      </c>
    </row>
    <row r="14" spans="1:3" ht="15">
      <c r="A14" s="116" t="s">
        <v>1015</v>
      </c>
      <c r="B14" s="116" t="s">
        <v>1009</v>
      </c>
      <c r="C14" s="34">
        <v>4</v>
      </c>
    </row>
    <row r="15" spans="1:3" ht="15">
      <c r="A15" s="116" t="s">
        <v>1015</v>
      </c>
      <c r="B15" s="116" t="s">
        <v>1015</v>
      </c>
      <c r="C15" s="34">
        <v>6</v>
      </c>
    </row>
    <row r="16" spans="1:3" ht="15">
      <c r="A16" s="116" t="s">
        <v>1016</v>
      </c>
      <c r="B16" s="116" t="s">
        <v>1016</v>
      </c>
      <c r="C16" s="34">
        <v>2</v>
      </c>
    </row>
    <row r="17" spans="1:3" ht="15">
      <c r="A17" s="116" t="s">
        <v>1017</v>
      </c>
      <c r="B17" s="116" t="s">
        <v>1009</v>
      </c>
      <c r="C17" s="34">
        <v>1</v>
      </c>
    </row>
    <row r="18" spans="1:3" ht="15">
      <c r="A18" s="116" t="s">
        <v>1017</v>
      </c>
      <c r="B18" s="116" t="s">
        <v>1017</v>
      </c>
      <c r="C18" s="34">
        <v>1</v>
      </c>
    </row>
    <row r="19" spans="1:3" ht="15">
      <c r="A19" s="116" t="s">
        <v>1018</v>
      </c>
      <c r="B19" s="116" t="s">
        <v>1009</v>
      </c>
      <c r="C19" s="34">
        <v>1</v>
      </c>
    </row>
    <row r="20" spans="1:3" ht="15">
      <c r="A20" s="116" t="s">
        <v>1018</v>
      </c>
      <c r="B20" s="116" t="s">
        <v>1018</v>
      </c>
      <c r="C20" s="34">
        <v>1</v>
      </c>
    </row>
    <row r="21" spans="1:3" ht="15">
      <c r="A21" s="116" t="s">
        <v>1019</v>
      </c>
      <c r="B21" s="116" t="s">
        <v>1019</v>
      </c>
      <c r="C2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1041</v>
      </c>
      <c r="B1" s="13" t="s">
        <v>1042</v>
      </c>
      <c r="C1" s="13" t="s">
        <v>1043</v>
      </c>
      <c r="D1" s="13" t="s">
        <v>1045</v>
      </c>
      <c r="E1" s="13" t="s">
        <v>1044</v>
      </c>
      <c r="F1" s="13" t="s">
        <v>1047</v>
      </c>
      <c r="G1" s="13" t="s">
        <v>1046</v>
      </c>
      <c r="H1" s="13" t="s">
        <v>1049</v>
      </c>
      <c r="I1" s="78" t="s">
        <v>1048</v>
      </c>
      <c r="J1" s="78" t="s">
        <v>1051</v>
      </c>
      <c r="K1" s="78" t="s">
        <v>1050</v>
      </c>
      <c r="L1" s="78" t="s">
        <v>1053</v>
      </c>
      <c r="M1" s="78" t="s">
        <v>1052</v>
      </c>
      <c r="N1" s="78" t="s">
        <v>1055</v>
      </c>
      <c r="O1" s="78" t="s">
        <v>1054</v>
      </c>
      <c r="P1" s="78" t="s">
        <v>1057</v>
      </c>
      <c r="Q1" s="13" t="s">
        <v>1056</v>
      </c>
      <c r="R1" s="13" t="s">
        <v>1059</v>
      </c>
      <c r="S1" s="78" t="s">
        <v>1058</v>
      </c>
      <c r="T1" s="78" t="s">
        <v>1061</v>
      </c>
      <c r="U1" s="78" t="s">
        <v>1060</v>
      </c>
      <c r="V1" s="78" t="s">
        <v>1062</v>
      </c>
    </row>
    <row r="2" spans="1:22" ht="15">
      <c r="A2" s="83" t="s">
        <v>330</v>
      </c>
      <c r="B2" s="78">
        <v>1</v>
      </c>
      <c r="C2" s="83" t="s">
        <v>330</v>
      </c>
      <c r="D2" s="78">
        <v>1</v>
      </c>
      <c r="E2" s="83" t="s">
        <v>328</v>
      </c>
      <c r="F2" s="78">
        <v>1</v>
      </c>
      <c r="G2" s="83" t="s">
        <v>325</v>
      </c>
      <c r="H2" s="78">
        <v>1</v>
      </c>
      <c r="I2" s="78"/>
      <c r="J2" s="78"/>
      <c r="K2" s="78"/>
      <c r="L2" s="78"/>
      <c r="M2" s="78"/>
      <c r="N2" s="78"/>
      <c r="O2" s="78"/>
      <c r="P2" s="78"/>
      <c r="Q2" s="83" t="s">
        <v>324</v>
      </c>
      <c r="R2" s="78">
        <v>1</v>
      </c>
      <c r="S2" s="78"/>
      <c r="T2" s="78"/>
      <c r="U2" s="78"/>
      <c r="V2" s="78"/>
    </row>
    <row r="3" spans="1:22" ht="15">
      <c r="A3" s="83" t="s">
        <v>329</v>
      </c>
      <c r="B3" s="78">
        <v>1</v>
      </c>
      <c r="C3" s="83" t="s">
        <v>329</v>
      </c>
      <c r="D3" s="78">
        <v>1</v>
      </c>
      <c r="E3" s="78"/>
      <c r="F3" s="78"/>
      <c r="G3" s="78"/>
      <c r="H3" s="78"/>
      <c r="I3" s="78"/>
      <c r="J3" s="78"/>
      <c r="K3" s="78"/>
      <c r="L3" s="78"/>
      <c r="M3" s="78"/>
      <c r="N3" s="78"/>
      <c r="O3" s="78"/>
      <c r="P3" s="78"/>
      <c r="Q3" s="78"/>
      <c r="R3" s="78"/>
      <c r="S3" s="78"/>
      <c r="T3" s="78"/>
      <c r="U3" s="78"/>
      <c r="V3" s="78"/>
    </row>
    <row r="4" spans="1:22" ht="15">
      <c r="A4" s="83" t="s">
        <v>328</v>
      </c>
      <c r="B4" s="78">
        <v>1</v>
      </c>
      <c r="C4" s="83" t="s">
        <v>326</v>
      </c>
      <c r="D4" s="78">
        <v>1</v>
      </c>
      <c r="E4" s="78"/>
      <c r="F4" s="78"/>
      <c r="G4" s="78"/>
      <c r="H4" s="78"/>
      <c r="I4" s="78"/>
      <c r="J4" s="78"/>
      <c r="K4" s="78"/>
      <c r="L4" s="78"/>
      <c r="M4" s="78"/>
      <c r="N4" s="78"/>
      <c r="O4" s="78"/>
      <c r="P4" s="78"/>
      <c r="Q4" s="78"/>
      <c r="R4" s="78"/>
      <c r="S4" s="78"/>
      <c r="T4" s="78"/>
      <c r="U4" s="78"/>
      <c r="V4" s="78"/>
    </row>
    <row r="5" spans="1:22" ht="15">
      <c r="A5" s="83" t="s">
        <v>327</v>
      </c>
      <c r="B5" s="78">
        <v>1</v>
      </c>
      <c r="C5" s="78"/>
      <c r="D5" s="78"/>
      <c r="E5" s="78"/>
      <c r="F5" s="78"/>
      <c r="G5" s="78"/>
      <c r="H5" s="78"/>
      <c r="I5" s="78"/>
      <c r="J5" s="78"/>
      <c r="K5" s="78"/>
      <c r="L5" s="78"/>
      <c r="M5" s="78"/>
      <c r="N5" s="78"/>
      <c r="O5" s="78"/>
      <c r="P5" s="78"/>
      <c r="Q5" s="78"/>
      <c r="R5" s="78"/>
      <c r="S5" s="78"/>
      <c r="T5" s="78"/>
      <c r="U5" s="78"/>
      <c r="V5" s="78"/>
    </row>
    <row r="6" spans="1:22" ht="15">
      <c r="A6" s="83" t="s">
        <v>326</v>
      </c>
      <c r="B6" s="78">
        <v>1</v>
      </c>
      <c r="C6" s="78"/>
      <c r="D6" s="78"/>
      <c r="E6" s="78"/>
      <c r="F6" s="78"/>
      <c r="G6" s="78"/>
      <c r="H6" s="78"/>
      <c r="I6" s="78"/>
      <c r="J6" s="78"/>
      <c r="K6" s="78"/>
      <c r="L6" s="78"/>
      <c r="M6" s="78"/>
      <c r="N6" s="78"/>
      <c r="O6" s="78"/>
      <c r="P6" s="78"/>
      <c r="Q6" s="78"/>
      <c r="R6" s="78"/>
      <c r="S6" s="78"/>
      <c r="T6" s="78"/>
      <c r="U6" s="78"/>
      <c r="V6" s="78"/>
    </row>
    <row r="7" spans="1:22" ht="15">
      <c r="A7" s="83" t="s">
        <v>325</v>
      </c>
      <c r="B7" s="78">
        <v>1</v>
      </c>
      <c r="C7" s="78"/>
      <c r="D7" s="78"/>
      <c r="E7" s="78"/>
      <c r="F7" s="78"/>
      <c r="G7" s="78"/>
      <c r="H7" s="78"/>
      <c r="I7" s="78"/>
      <c r="J7" s="78"/>
      <c r="K7" s="78"/>
      <c r="L7" s="78"/>
      <c r="M7" s="78"/>
      <c r="N7" s="78"/>
      <c r="O7" s="78"/>
      <c r="P7" s="78"/>
      <c r="Q7" s="78"/>
      <c r="R7" s="78"/>
      <c r="S7" s="78"/>
      <c r="T7" s="78"/>
      <c r="U7" s="78"/>
      <c r="V7" s="78"/>
    </row>
    <row r="8" spans="1:22" ht="15">
      <c r="A8" s="83" t="s">
        <v>324</v>
      </c>
      <c r="B8" s="78">
        <v>1</v>
      </c>
      <c r="C8" s="78"/>
      <c r="D8" s="78"/>
      <c r="E8" s="78"/>
      <c r="F8" s="78"/>
      <c r="G8" s="78"/>
      <c r="H8" s="78"/>
      <c r="I8" s="78"/>
      <c r="J8" s="78"/>
      <c r="K8" s="78"/>
      <c r="L8" s="78"/>
      <c r="M8" s="78"/>
      <c r="N8" s="78"/>
      <c r="O8" s="78"/>
      <c r="P8" s="78"/>
      <c r="Q8" s="78"/>
      <c r="R8" s="78"/>
      <c r="S8" s="78"/>
      <c r="T8" s="78"/>
      <c r="U8" s="78"/>
      <c r="V8" s="78"/>
    </row>
    <row r="11" spans="1:22" ht="15" customHeight="1">
      <c r="A11" s="13" t="s">
        <v>1065</v>
      </c>
      <c r="B11" s="13" t="s">
        <v>1042</v>
      </c>
      <c r="C11" s="13" t="s">
        <v>1066</v>
      </c>
      <c r="D11" s="13" t="s">
        <v>1045</v>
      </c>
      <c r="E11" s="13" t="s">
        <v>1067</v>
      </c>
      <c r="F11" s="13" t="s">
        <v>1047</v>
      </c>
      <c r="G11" s="13" t="s">
        <v>1068</v>
      </c>
      <c r="H11" s="13" t="s">
        <v>1049</v>
      </c>
      <c r="I11" s="78" t="s">
        <v>1069</v>
      </c>
      <c r="J11" s="78" t="s">
        <v>1051</v>
      </c>
      <c r="K11" s="78" t="s">
        <v>1070</v>
      </c>
      <c r="L11" s="78" t="s">
        <v>1053</v>
      </c>
      <c r="M11" s="78" t="s">
        <v>1071</v>
      </c>
      <c r="N11" s="78" t="s">
        <v>1055</v>
      </c>
      <c r="O11" s="78" t="s">
        <v>1072</v>
      </c>
      <c r="P11" s="78" t="s">
        <v>1057</v>
      </c>
      <c r="Q11" s="13" t="s">
        <v>1073</v>
      </c>
      <c r="R11" s="13" t="s">
        <v>1059</v>
      </c>
      <c r="S11" s="78" t="s">
        <v>1074</v>
      </c>
      <c r="T11" s="78" t="s">
        <v>1061</v>
      </c>
      <c r="U11" s="78" t="s">
        <v>1075</v>
      </c>
      <c r="V11" s="78" t="s">
        <v>1062</v>
      </c>
    </row>
    <row r="12" spans="1:22" ht="15">
      <c r="A12" s="78" t="s">
        <v>331</v>
      </c>
      <c r="B12" s="78">
        <v>3</v>
      </c>
      <c r="C12" s="78" t="s">
        <v>334</v>
      </c>
      <c r="D12" s="78">
        <v>1</v>
      </c>
      <c r="E12" s="78" t="s">
        <v>333</v>
      </c>
      <c r="F12" s="78">
        <v>1</v>
      </c>
      <c r="G12" s="78" t="s">
        <v>332</v>
      </c>
      <c r="H12" s="78">
        <v>1</v>
      </c>
      <c r="I12" s="78"/>
      <c r="J12" s="78"/>
      <c r="K12" s="78"/>
      <c r="L12" s="78"/>
      <c r="M12" s="78"/>
      <c r="N12" s="78"/>
      <c r="O12" s="78"/>
      <c r="P12" s="78"/>
      <c r="Q12" s="78" t="s">
        <v>331</v>
      </c>
      <c r="R12" s="78">
        <v>1</v>
      </c>
      <c r="S12" s="78"/>
      <c r="T12" s="78"/>
      <c r="U12" s="78"/>
      <c r="V12" s="78"/>
    </row>
    <row r="13" spans="1:22" ht="15">
      <c r="A13" s="78" t="s">
        <v>333</v>
      </c>
      <c r="B13" s="78">
        <v>2</v>
      </c>
      <c r="C13" s="78" t="s">
        <v>331</v>
      </c>
      <c r="D13" s="78">
        <v>1</v>
      </c>
      <c r="E13" s="78"/>
      <c r="F13" s="78"/>
      <c r="G13" s="78"/>
      <c r="H13" s="78"/>
      <c r="I13" s="78"/>
      <c r="J13" s="78"/>
      <c r="K13" s="78"/>
      <c r="L13" s="78"/>
      <c r="M13" s="78"/>
      <c r="N13" s="78"/>
      <c r="O13" s="78"/>
      <c r="P13" s="78"/>
      <c r="Q13" s="78"/>
      <c r="R13" s="78"/>
      <c r="S13" s="78"/>
      <c r="T13" s="78"/>
      <c r="U13" s="78"/>
      <c r="V13" s="78"/>
    </row>
    <row r="14" spans="1:22" ht="15">
      <c r="A14" s="78" t="s">
        <v>334</v>
      </c>
      <c r="B14" s="78">
        <v>1</v>
      </c>
      <c r="C14" s="78" t="s">
        <v>333</v>
      </c>
      <c r="D14" s="78">
        <v>1</v>
      </c>
      <c r="E14" s="78"/>
      <c r="F14" s="78"/>
      <c r="G14" s="78"/>
      <c r="H14" s="78"/>
      <c r="I14" s="78"/>
      <c r="J14" s="78"/>
      <c r="K14" s="78"/>
      <c r="L14" s="78"/>
      <c r="M14" s="78"/>
      <c r="N14" s="78"/>
      <c r="O14" s="78"/>
      <c r="P14" s="78"/>
      <c r="Q14" s="78"/>
      <c r="R14" s="78"/>
      <c r="S14" s="78"/>
      <c r="T14" s="78"/>
      <c r="U14" s="78"/>
      <c r="V14" s="78"/>
    </row>
    <row r="15" spans="1:22" ht="15">
      <c r="A15" s="78" t="s">
        <v>332</v>
      </c>
      <c r="B15" s="78">
        <v>1</v>
      </c>
      <c r="C15" s="78"/>
      <c r="D15" s="78"/>
      <c r="E15" s="78"/>
      <c r="F15" s="78"/>
      <c r="G15" s="78"/>
      <c r="H15" s="78"/>
      <c r="I15" s="78"/>
      <c r="J15" s="78"/>
      <c r="K15" s="78"/>
      <c r="L15" s="78"/>
      <c r="M15" s="78"/>
      <c r="N15" s="78"/>
      <c r="O15" s="78"/>
      <c r="P15" s="78"/>
      <c r="Q15" s="78"/>
      <c r="R15" s="78"/>
      <c r="S15" s="78"/>
      <c r="T15" s="78"/>
      <c r="U15" s="78"/>
      <c r="V15" s="78"/>
    </row>
    <row r="18" spans="1:22" ht="15" customHeight="1">
      <c r="A18" s="13" t="s">
        <v>1078</v>
      </c>
      <c r="B18" s="13" t="s">
        <v>1042</v>
      </c>
      <c r="C18" s="13" t="s">
        <v>1087</v>
      </c>
      <c r="D18" s="13" t="s">
        <v>1045</v>
      </c>
      <c r="E18" s="13" t="s">
        <v>1089</v>
      </c>
      <c r="F18" s="13" t="s">
        <v>1047</v>
      </c>
      <c r="G18" s="13" t="s">
        <v>1090</v>
      </c>
      <c r="H18" s="13" t="s">
        <v>1049</v>
      </c>
      <c r="I18" s="78" t="s">
        <v>1092</v>
      </c>
      <c r="J18" s="78" t="s">
        <v>1051</v>
      </c>
      <c r="K18" s="78" t="s">
        <v>1093</v>
      </c>
      <c r="L18" s="78" t="s">
        <v>1053</v>
      </c>
      <c r="M18" s="78" t="s">
        <v>1094</v>
      </c>
      <c r="N18" s="78" t="s">
        <v>1055</v>
      </c>
      <c r="O18" s="78" t="s">
        <v>1095</v>
      </c>
      <c r="P18" s="78" t="s">
        <v>1057</v>
      </c>
      <c r="Q18" s="13" t="s">
        <v>1096</v>
      </c>
      <c r="R18" s="13" t="s">
        <v>1059</v>
      </c>
      <c r="S18" s="13" t="s">
        <v>1099</v>
      </c>
      <c r="T18" s="13" t="s">
        <v>1061</v>
      </c>
      <c r="U18" s="78" t="s">
        <v>1100</v>
      </c>
      <c r="V18" s="78" t="s">
        <v>1062</v>
      </c>
    </row>
    <row r="19" spans="1:22" ht="15">
      <c r="A19" s="78" t="s">
        <v>337</v>
      </c>
      <c r="B19" s="78">
        <v>3</v>
      </c>
      <c r="C19" s="78" t="s">
        <v>1079</v>
      </c>
      <c r="D19" s="78">
        <v>2</v>
      </c>
      <c r="E19" s="78" t="s">
        <v>341</v>
      </c>
      <c r="F19" s="78">
        <v>1</v>
      </c>
      <c r="G19" s="78" t="s">
        <v>337</v>
      </c>
      <c r="H19" s="78">
        <v>3</v>
      </c>
      <c r="I19" s="78"/>
      <c r="J19" s="78"/>
      <c r="K19" s="78"/>
      <c r="L19" s="78"/>
      <c r="M19" s="78"/>
      <c r="N19" s="78"/>
      <c r="O19" s="78"/>
      <c r="P19" s="78"/>
      <c r="Q19" s="78" t="s">
        <v>1097</v>
      </c>
      <c r="R19" s="78">
        <v>1</v>
      </c>
      <c r="S19" s="78" t="s">
        <v>345</v>
      </c>
      <c r="T19" s="78">
        <v>1</v>
      </c>
      <c r="U19" s="78"/>
      <c r="V19" s="78"/>
    </row>
    <row r="20" spans="1:22" ht="15">
      <c r="A20" s="78" t="s">
        <v>1079</v>
      </c>
      <c r="B20" s="78">
        <v>2</v>
      </c>
      <c r="C20" s="78" t="s">
        <v>1080</v>
      </c>
      <c r="D20" s="78">
        <v>2</v>
      </c>
      <c r="E20" s="78"/>
      <c r="F20" s="78"/>
      <c r="G20" s="78" t="s">
        <v>1081</v>
      </c>
      <c r="H20" s="78">
        <v>1</v>
      </c>
      <c r="I20" s="78"/>
      <c r="J20" s="78"/>
      <c r="K20" s="78"/>
      <c r="L20" s="78"/>
      <c r="M20" s="78"/>
      <c r="N20" s="78"/>
      <c r="O20" s="78"/>
      <c r="P20" s="78"/>
      <c r="Q20" s="78" t="s">
        <v>1098</v>
      </c>
      <c r="R20" s="78">
        <v>1</v>
      </c>
      <c r="S20" s="78"/>
      <c r="T20" s="78"/>
      <c r="U20" s="78"/>
      <c r="V20" s="78"/>
    </row>
    <row r="21" spans="1:22" ht="15">
      <c r="A21" s="78" t="s">
        <v>1080</v>
      </c>
      <c r="B21" s="78">
        <v>2</v>
      </c>
      <c r="C21" s="78" t="s">
        <v>1082</v>
      </c>
      <c r="D21" s="78">
        <v>1</v>
      </c>
      <c r="E21" s="78"/>
      <c r="F21" s="78"/>
      <c r="G21" s="78" t="s">
        <v>1091</v>
      </c>
      <c r="H21" s="78">
        <v>1</v>
      </c>
      <c r="I21" s="78"/>
      <c r="J21" s="78"/>
      <c r="K21" s="78"/>
      <c r="L21" s="78"/>
      <c r="M21" s="78"/>
      <c r="N21" s="78"/>
      <c r="O21" s="78"/>
      <c r="P21" s="78"/>
      <c r="Q21" s="78"/>
      <c r="R21" s="78"/>
      <c r="S21" s="78"/>
      <c r="T21" s="78"/>
      <c r="U21" s="78"/>
      <c r="V21" s="78"/>
    </row>
    <row r="22" spans="1:22" ht="15">
      <c r="A22" s="78" t="s">
        <v>1081</v>
      </c>
      <c r="B22" s="78">
        <v>2</v>
      </c>
      <c r="C22" s="78" t="s">
        <v>1083</v>
      </c>
      <c r="D22" s="78">
        <v>1</v>
      </c>
      <c r="E22" s="78"/>
      <c r="F22" s="78"/>
      <c r="G22" s="78"/>
      <c r="H22" s="78"/>
      <c r="I22" s="78"/>
      <c r="J22" s="78"/>
      <c r="K22" s="78"/>
      <c r="L22" s="78"/>
      <c r="M22" s="78"/>
      <c r="N22" s="78"/>
      <c r="O22" s="78"/>
      <c r="P22" s="78"/>
      <c r="Q22" s="78"/>
      <c r="R22" s="78"/>
      <c r="S22" s="78"/>
      <c r="T22" s="78"/>
      <c r="U22" s="78"/>
      <c r="V22" s="78"/>
    </row>
    <row r="23" spans="1:22" ht="15">
      <c r="A23" s="78" t="s">
        <v>345</v>
      </c>
      <c r="B23" s="78">
        <v>1</v>
      </c>
      <c r="C23" s="78" t="s">
        <v>1084</v>
      </c>
      <c r="D23" s="78">
        <v>1</v>
      </c>
      <c r="E23" s="78"/>
      <c r="F23" s="78"/>
      <c r="G23" s="78"/>
      <c r="H23" s="78"/>
      <c r="I23" s="78"/>
      <c r="J23" s="78"/>
      <c r="K23" s="78"/>
      <c r="L23" s="78"/>
      <c r="M23" s="78"/>
      <c r="N23" s="78"/>
      <c r="O23" s="78"/>
      <c r="P23" s="78"/>
      <c r="Q23" s="78"/>
      <c r="R23" s="78"/>
      <c r="S23" s="78"/>
      <c r="T23" s="78"/>
      <c r="U23" s="78"/>
      <c r="V23" s="78"/>
    </row>
    <row r="24" spans="1:22" ht="15">
      <c r="A24" s="78" t="s">
        <v>1082</v>
      </c>
      <c r="B24" s="78">
        <v>1</v>
      </c>
      <c r="C24" s="78" t="s">
        <v>1085</v>
      </c>
      <c r="D24" s="78">
        <v>1</v>
      </c>
      <c r="E24" s="78"/>
      <c r="F24" s="78"/>
      <c r="G24" s="78"/>
      <c r="H24" s="78"/>
      <c r="I24" s="78"/>
      <c r="J24" s="78"/>
      <c r="K24" s="78"/>
      <c r="L24" s="78"/>
      <c r="M24" s="78"/>
      <c r="N24" s="78"/>
      <c r="O24" s="78"/>
      <c r="P24" s="78"/>
      <c r="Q24" s="78"/>
      <c r="R24" s="78"/>
      <c r="S24" s="78"/>
      <c r="T24" s="78"/>
      <c r="U24" s="78"/>
      <c r="V24" s="78"/>
    </row>
    <row r="25" spans="1:22" ht="15">
      <c r="A25" s="78" t="s">
        <v>1083</v>
      </c>
      <c r="B25" s="78">
        <v>1</v>
      </c>
      <c r="C25" s="78" t="s">
        <v>1086</v>
      </c>
      <c r="D25" s="78">
        <v>1</v>
      </c>
      <c r="E25" s="78"/>
      <c r="F25" s="78"/>
      <c r="G25" s="78"/>
      <c r="H25" s="78"/>
      <c r="I25" s="78"/>
      <c r="J25" s="78"/>
      <c r="K25" s="78"/>
      <c r="L25" s="78"/>
      <c r="M25" s="78"/>
      <c r="N25" s="78"/>
      <c r="O25" s="78"/>
      <c r="P25" s="78"/>
      <c r="Q25" s="78"/>
      <c r="R25" s="78"/>
      <c r="S25" s="78"/>
      <c r="T25" s="78"/>
      <c r="U25" s="78"/>
      <c r="V25" s="78"/>
    </row>
    <row r="26" spans="1:22" ht="15">
      <c r="A26" s="78" t="s">
        <v>1084</v>
      </c>
      <c r="B26" s="78">
        <v>1</v>
      </c>
      <c r="C26" s="78" t="s">
        <v>1088</v>
      </c>
      <c r="D26" s="78">
        <v>1</v>
      </c>
      <c r="E26" s="78"/>
      <c r="F26" s="78"/>
      <c r="G26" s="78"/>
      <c r="H26" s="78"/>
      <c r="I26" s="78"/>
      <c r="J26" s="78"/>
      <c r="K26" s="78"/>
      <c r="L26" s="78"/>
      <c r="M26" s="78"/>
      <c r="N26" s="78"/>
      <c r="O26" s="78"/>
      <c r="P26" s="78"/>
      <c r="Q26" s="78"/>
      <c r="R26" s="78"/>
      <c r="S26" s="78"/>
      <c r="T26" s="78"/>
      <c r="U26" s="78"/>
      <c r="V26" s="78"/>
    </row>
    <row r="27" spans="1:22" ht="15">
      <c r="A27" s="78" t="s">
        <v>1085</v>
      </c>
      <c r="B27" s="78">
        <v>1</v>
      </c>
      <c r="C27" s="78" t="s">
        <v>1081</v>
      </c>
      <c r="D27" s="78">
        <v>1</v>
      </c>
      <c r="E27" s="78"/>
      <c r="F27" s="78"/>
      <c r="G27" s="78"/>
      <c r="H27" s="78"/>
      <c r="I27" s="78"/>
      <c r="J27" s="78"/>
      <c r="K27" s="78"/>
      <c r="L27" s="78"/>
      <c r="M27" s="78"/>
      <c r="N27" s="78"/>
      <c r="O27" s="78"/>
      <c r="P27" s="78"/>
      <c r="Q27" s="78"/>
      <c r="R27" s="78"/>
      <c r="S27" s="78"/>
      <c r="T27" s="78"/>
      <c r="U27" s="78"/>
      <c r="V27" s="78"/>
    </row>
    <row r="28" spans="1:22" ht="15">
      <c r="A28" s="78" t="s">
        <v>1086</v>
      </c>
      <c r="B28" s="78">
        <v>1</v>
      </c>
      <c r="C28" s="78" t="s">
        <v>340</v>
      </c>
      <c r="D28" s="78">
        <v>1</v>
      </c>
      <c r="E28" s="78"/>
      <c r="F28" s="78"/>
      <c r="G28" s="78"/>
      <c r="H28" s="78"/>
      <c r="I28" s="78"/>
      <c r="J28" s="78"/>
      <c r="K28" s="78"/>
      <c r="L28" s="78"/>
      <c r="M28" s="78"/>
      <c r="N28" s="78"/>
      <c r="O28" s="78"/>
      <c r="P28" s="78"/>
      <c r="Q28" s="78"/>
      <c r="R28" s="78"/>
      <c r="S28" s="78"/>
      <c r="T28" s="78"/>
      <c r="U28" s="78"/>
      <c r="V28" s="78"/>
    </row>
    <row r="31" spans="1:22" ht="15" customHeight="1">
      <c r="A31" s="13" t="s">
        <v>1104</v>
      </c>
      <c r="B31" s="13" t="s">
        <v>1042</v>
      </c>
      <c r="C31" s="13" t="s">
        <v>1113</v>
      </c>
      <c r="D31" s="13" t="s">
        <v>1045</v>
      </c>
      <c r="E31" s="13" t="s">
        <v>1121</v>
      </c>
      <c r="F31" s="13" t="s">
        <v>1047</v>
      </c>
      <c r="G31" s="13" t="s">
        <v>1131</v>
      </c>
      <c r="H31" s="13" t="s">
        <v>1049</v>
      </c>
      <c r="I31" s="13" t="s">
        <v>1133</v>
      </c>
      <c r="J31" s="13" t="s">
        <v>1051</v>
      </c>
      <c r="K31" s="13" t="s">
        <v>1134</v>
      </c>
      <c r="L31" s="13" t="s">
        <v>1053</v>
      </c>
      <c r="M31" s="13" t="s">
        <v>1136</v>
      </c>
      <c r="N31" s="13" t="s">
        <v>1055</v>
      </c>
      <c r="O31" s="13" t="s">
        <v>1145</v>
      </c>
      <c r="P31" s="13" t="s">
        <v>1057</v>
      </c>
      <c r="Q31" s="78" t="s">
        <v>1146</v>
      </c>
      <c r="R31" s="78" t="s">
        <v>1059</v>
      </c>
      <c r="S31" s="78" t="s">
        <v>1147</v>
      </c>
      <c r="T31" s="78" t="s">
        <v>1061</v>
      </c>
      <c r="U31" s="78" t="s">
        <v>1148</v>
      </c>
      <c r="V31" s="78" t="s">
        <v>1062</v>
      </c>
    </row>
    <row r="32" spans="1:22" ht="15">
      <c r="A32" s="84" t="s">
        <v>1105</v>
      </c>
      <c r="B32" s="84">
        <v>52</v>
      </c>
      <c r="C32" s="84" t="s">
        <v>240</v>
      </c>
      <c r="D32" s="84">
        <v>24</v>
      </c>
      <c r="E32" s="84" t="s">
        <v>236</v>
      </c>
      <c r="F32" s="84">
        <v>5</v>
      </c>
      <c r="G32" s="84" t="s">
        <v>258</v>
      </c>
      <c r="H32" s="84">
        <v>3</v>
      </c>
      <c r="I32" s="84" t="s">
        <v>253</v>
      </c>
      <c r="J32" s="84">
        <v>4</v>
      </c>
      <c r="K32" s="84" t="s">
        <v>1135</v>
      </c>
      <c r="L32" s="84">
        <v>2</v>
      </c>
      <c r="M32" s="84" t="s">
        <v>1110</v>
      </c>
      <c r="N32" s="84">
        <v>2</v>
      </c>
      <c r="O32" s="84" t="s">
        <v>240</v>
      </c>
      <c r="P32" s="84">
        <v>4</v>
      </c>
      <c r="Q32" s="84"/>
      <c r="R32" s="84"/>
      <c r="S32" s="84"/>
      <c r="T32" s="84"/>
      <c r="U32" s="84"/>
      <c r="V32" s="84"/>
    </row>
    <row r="33" spans="1:22" ht="15">
      <c r="A33" s="84" t="s">
        <v>1106</v>
      </c>
      <c r="B33" s="84">
        <v>9</v>
      </c>
      <c r="C33" s="84" t="s">
        <v>1081</v>
      </c>
      <c r="D33" s="84">
        <v>13</v>
      </c>
      <c r="E33" s="84" t="s">
        <v>1122</v>
      </c>
      <c r="F33" s="84">
        <v>5</v>
      </c>
      <c r="G33" s="84" t="s">
        <v>240</v>
      </c>
      <c r="H33" s="84">
        <v>3</v>
      </c>
      <c r="I33" s="84" t="s">
        <v>252</v>
      </c>
      <c r="J33" s="84">
        <v>4</v>
      </c>
      <c r="K33" s="84"/>
      <c r="L33" s="84"/>
      <c r="M33" s="84" t="s">
        <v>240</v>
      </c>
      <c r="N33" s="84">
        <v>2</v>
      </c>
      <c r="O33" s="84" t="s">
        <v>259</v>
      </c>
      <c r="P33" s="84">
        <v>3</v>
      </c>
      <c r="Q33" s="84"/>
      <c r="R33" s="84"/>
      <c r="S33" s="84"/>
      <c r="T33" s="84"/>
      <c r="U33" s="84"/>
      <c r="V33" s="84"/>
    </row>
    <row r="34" spans="1:22" ht="15">
      <c r="A34" s="84" t="s">
        <v>1107</v>
      </c>
      <c r="B34" s="84">
        <v>0</v>
      </c>
      <c r="C34" s="84" t="s">
        <v>1114</v>
      </c>
      <c r="D34" s="84">
        <v>5</v>
      </c>
      <c r="E34" s="84" t="s">
        <v>1123</v>
      </c>
      <c r="F34" s="84">
        <v>4</v>
      </c>
      <c r="G34" s="84" t="s">
        <v>1132</v>
      </c>
      <c r="H34" s="84">
        <v>3</v>
      </c>
      <c r="I34" s="84" t="s">
        <v>240</v>
      </c>
      <c r="J34" s="84">
        <v>4</v>
      </c>
      <c r="K34" s="84"/>
      <c r="L34" s="84"/>
      <c r="M34" s="84" t="s">
        <v>1137</v>
      </c>
      <c r="N34" s="84">
        <v>2</v>
      </c>
      <c r="O34" s="84" t="s">
        <v>219</v>
      </c>
      <c r="P34" s="84">
        <v>2</v>
      </c>
      <c r="Q34" s="84"/>
      <c r="R34" s="84"/>
      <c r="S34" s="84"/>
      <c r="T34" s="84"/>
      <c r="U34" s="84"/>
      <c r="V34" s="84"/>
    </row>
    <row r="35" spans="1:22" ht="15">
      <c r="A35" s="84" t="s">
        <v>1108</v>
      </c>
      <c r="B35" s="84">
        <v>887</v>
      </c>
      <c r="C35" s="84" t="s">
        <v>1115</v>
      </c>
      <c r="D35" s="84">
        <v>4</v>
      </c>
      <c r="E35" s="84" t="s">
        <v>1124</v>
      </c>
      <c r="F35" s="84">
        <v>4</v>
      </c>
      <c r="G35" s="84" t="s">
        <v>218</v>
      </c>
      <c r="H35" s="84">
        <v>2</v>
      </c>
      <c r="I35" s="84" t="s">
        <v>212</v>
      </c>
      <c r="J35" s="84">
        <v>3</v>
      </c>
      <c r="K35" s="84"/>
      <c r="L35" s="84"/>
      <c r="M35" s="84" t="s">
        <v>1138</v>
      </c>
      <c r="N35" s="84">
        <v>2</v>
      </c>
      <c r="O35" s="84"/>
      <c r="P35" s="84"/>
      <c r="Q35" s="84"/>
      <c r="R35" s="84"/>
      <c r="S35" s="84"/>
      <c r="T35" s="84"/>
      <c r="U35" s="84"/>
      <c r="V35" s="84"/>
    </row>
    <row r="36" spans="1:22" ht="15">
      <c r="A36" s="84" t="s">
        <v>1109</v>
      </c>
      <c r="B36" s="84">
        <v>948</v>
      </c>
      <c r="C36" s="84" t="s">
        <v>1110</v>
      </c>
      <c r="D36" s="84">
        <v>4</v>
      </c>
      <c r="E36" s="84" t="s">
        <v>1125</v>
      </c>
      <c r="F36" s="84">
        <v>4</v>
      </c>
      <c r="G36" s="84"/>
      <c r="H36" s="84"/>
      <c r="I36" s="84" t="s">
        <v>214</v>
      </c>
      <c r="J36" s="84">
        <v>2</v>
      </c>
      <c r="K36" s="84"/>
      <c r="L36" s="84"/>
      <c r="M36" s="84" t="s">
        <v>1139</v>
      </c>
      <c r="N36" s="84">
        <v>2</v>
      </c>
      <c r="O36" s="84"/>
      <c r="P36" s="84"/>
      <c r="Q36" s="84"/>
      <c r="R36" s="84"/>
      <c r="S36" s="84"/>
      <c r="T36" s="84"/>
      <c r="U36" s="84"/>
      <c r="V36" s="84"/>
    </row>
    <row r="37" spans="1:22" ht="15">
      <c r="A37" s="84" t="s">
        <v>240</v>
      </c>
      <c r="B37" s="84">
        <v>44</v>
      </c>
      <c r="C37" s="84" t="s">
        <v>1116</v>
      </c>
      <c r="D37" s="84">
        <v>4</v>
      </c>
      <c r="E37" s="84" t="s">
        <v>1126</v>
      </c>
      <c r="F37" s="84">
        <v>4</v>
      </c>
      <c r="G37" s="84"/>
      <c r="H37" s="84"/>
      <c r="I37" s="84"/>
      <c r="J37" s="84"/>
      <c r="K37" s="84"/>
      <c r="L37" s="84"/>
      <c r="M37" s="84" t="s">
        <v>1140</v>
      </c>
      <c r="N37" s="84">
        <v>2</v>
      </c>
      <c r="O37" s="84"/>
      <c r="P37" s="84"/>
      <c r="Q37" s="84"/>
      <c r="R37" s="84"/>
      <c r="S37" s="84"/>
      <c r="T37" s="84"/>
      <c r="U37" s="84"/>
      <c r="V37" s="84"/>
    </row>
    <row r="38" spans="1:22" ht="15">
      <c r="A38" s="84" t="s">
        <v>1081</v>
      </c>
      <c r="B38" s="84">
        <v>17</v>
      </c>
      <c r="C38" s="84" t="s">
        <v>1117</v>
      </c>
      <c r="D38" s="84">
        <v>4</v>
      </c>
      <c r="E38" s="84" t="s">
        <v>1127</v>
      </c>
      <c r="F38" s="84">
        <v>4</v>
      </c>
      <c r="G38" s="84"/>
      <c r="H38" s="84"/>
      <c r="I38" s="84"/>
      <c r="J38" s="84"/>
      <c r="K38" s="84"/>
      <c r="L38" s="84"/>
      <c r="M38" s="84" t="s">
        <v>1141</v>
      </c>
      <c r="N38" s="84">
        <v>2</v>
      </c>
      <c r="O38" s="84"/>
      <c r="P38" s="84"/>
      <c r="Q38" s="84"/>
      <c r="R38" s="84"/>
      <c r="S38" s="84"/>
      <c r="T38" s="84"/>
      <c r="U38" s="84"/>
      <c r="V38" s="84"/>
    </row>
    <row r="39" spans="1:22" ht="15">
      <c r="A39" s="84" t="s">
        <v>1110</v>
      </c>
      <c r="B39" s="84">
        <v>7</v>
      </c>
      <c r="C39" s="84" t="s">
        <v>1118</v>
      </c>
      <c r="D39" s="84">
        <v>4</v>
      </c>
      <c r="E39" s="84" t="s">
        <v>1128</v>
      </c>
      <c r="F39" s="84">
        <v>4</v>
      </c>
      <c r="G39" s="84"/>
      <c r="H39" s="84"/>
      <c r="I39" s="84"/>
      <c r="J39" s="84"/>
      <c r="K39" s="84"/>
      <c r="L39" s="84"/>
      <c r="M39" s="84" t="s">
        <v>1142</v>
      </c>
      <c r="N39" s="84">
        <v>2</v>
      </c>
      <c r="O39" s="84"/>
      <c r="P39" s="84"/>
      <c r="Q39" s="84"/>
      <c r="R39" s="84"/>
      <c r="S39" s="84"/>
      <c r="T39" s="84"/>
      <c r="U39" s="84"/>
      <c r="V39" s="84"/>
    </row>
    <row r="40" spans="1:22" ht="15">
      <c r="A40" s="84" t="s">
        <v>1111</v>
      </c>
      <c r="B40" s="84">
        <v>6</v>
      </c>
      <c r="C40" s="84" t="s">
        <v>1119</v>
      </c>
      <c r="D40" s="84">
        <v>4</v>
      </c>
      <c r="E40" s="84" t="s">
        <v>1129</v>
      </c>
      <c r="F40" s="84">
        <v>4</v>
      </c>
      <c r="G40" s="84"/>
      <c r="H40" s="84"/>
      <c r="I40" s="84"/>
      <c r="J40" s="84"/>
      <c r="K40" s="84"/>
      <c r="L40" s="84"/>
      <c r="M40" s="84" t="s">
        <v>1143</v>
      </c>
      <c r="N40" s="84">
        <v>2</v>
      </c>
      <c r="O40" s="84"/>
      <c r="P40" s="84"/>
      <c r="Q40" s="84"/>
      <c r="R40" s="84"/>
      <c r="S40" s="84"/>
      <c r="T40" s="84"/>
      <c r="U40" s="84"/>
      <c r="V40" s="84"/>
    </row>
    <row r="41" spans="1:22" ht="15">
      <c r="A41" s="84" t="s">
        <v>1112</v>
      </c>
      <c r="B41" s="84">
        <v>6</v>
      </c>
      <c r="C41" s="84" t="s">
        <v>1120</v>
      </c>
      <c r="D41" s="84">
        <v>3</v>
      </c>
      <c r="E41" s="84" t="s">
        <v>1130</v>
      </c>
      <c r="F41" s="84">
        <v>4</v>
      </c>
      <c r="G41" s="84"/>
      <c r="H41" s="84"/>
      <c r="I41" s="84"/>
      <c r="J41" s="84"/>
      <c r="K41" s="84"/>
      <c r="L41" s="84"/>
      <c r="M41" s="84" t="s">
        <v>1144</v>
      </c>
      <c r="N41" s="84">
        <v>2</v>
      </c>
      <c r="O41" s="84"/>
      <c r="P41" s="84"/>
      <c r="Q41" s="84"/>
      <c r="R41" s="84"/>
      <c r="S41" s="84"/>
      <c r="T41" s="84"/>
      <c r="U41" s="84"/>
      <c r="V41" s="84"/>
    </row>
    <row r="44" spans="1:22" ht="15" customHeight="1">
      <c r="A44" s="13" t="s">
        <v>1156</v>
      </c>
      <c r="B44" s="13" t="s">
        <v>1042</v>
      </c>
      <c r="C44" s="13" t="s">
        <v>1167</v>
      </c>
      <c r="D44" s="13" t="s">
        <v>1045</v>
      </c>
      <c r="E44" s="13" t="s">
        <v>1178</v>
      </c>
      <c r="F44" s="13" t="s">
        <v>1047</v>
      </c>
      <c r="G44" s="13" t="s">
        <v>1179</v>
      </c>
      <c r="H44" s="13" t="s">
        <v>1049</v>
      </c>
      <c r="I44" s="13" t="s">
        <v>1182</v>
      </c>
      <c r="J44" s="13" t="s">
        <v>1051</v>
      </c>
      <c r="K44" s="78" t="s">
        <v>1186</v>
      </c>
      <c r="L44" s="78" t="s">
        <v>1053</v>
      </c>
      <c r="M44" s="13" t="s">
        <v>1187</v>
      </c>
      <c r="N44" s="13" t="s">
        <v>1055</v>
      </c>
      <c r="O44" s="13" t="s">
        <v>1198</v>
      </c>
      <c r="P44" s="13" t="s">
        <v>1057</v>
      </c>
      <c r="Q44" s="78" t="s">
        <v>1200</v>
      </c>
      <c r="R44" s="78" t="s">
        <v>1059</v>
      </c>
      <c r="S44" s="78" t="s">
        <v>1201</v>
      </c>
      <c r="T44" s="78" t="s">
        <v>1061</v>
      </c>
      <c r="U44" s="78" t="s">
        <v>1202</v>
      </c>
      <c r="V44" s="78" t="s">
        <v>1062</v>
      </c>
    </row>
    <row r="45" spans="1:22" ht="15">
      <c r="A45" s="84" t="s">
        <v>1157</v>
      </c>
      <c r="B45" s="84">
        <v>4</v>
      </c>
      <c r="C45" s="84" t="s">
        <v>1168</v>
      </c>
      <c r="D45" s="84">
        <v>4</v>
      </c>
      <c r="E45" s="84" t="s">
        <v>1157</v>
      </c>
      <c r="F45" s="84">
        <v>4</v>
      </c>
      <c r="G45" s="84" t="s">
        <v>1180</v>
      </c>
      <c r="H45" s="84">
        <v>2</v>
      </c>
      <c r="I45" s="84" t="s">
        <v>1183</v>
      </c>
      <c r="J45" s="84">
        <v>4</v>
      </c>
      <c r="K45" s="84"/>
      <c r="L45" s="84"/>
      <c r="M45" s="84" t="s">
        <v>1188</v>
      </c>
      <c r="N45" s="84">
        <v>2</v>
      </c>
      <c r="O45" s="84" t="s">
        <v>1199</v>
      </c>
      <c r="P45" s="84">
        <v>3</v>
      </c>
      <c r="Q45" s="84"/>
      <c r="R45" s="84"/>
      <c r="S45" s="84"/>
      <c r="T45" s="84"/>
      <c r="U45" s="84"/>
      <c r="V45" s="84"/>
    </row>
    <row r="46" spans="1:22" ht="15">
      <c r="A46" s="84" t="s">
        <v>1158</v>
      </c>
      <c r="B46" s="84">
        <v>4</v>
      </c>
      <c r="C46" s="84" t="s">
        <v>1169</v>
      </c>
      <c r="D46" s="84">
        <v>2</v>
      </c>
      <c r="E46" s="84" t="s">
        <v>1158</v>
      </c>
      <c r="F46" s="84">
        <v>4</v>
      </c>
      <c r="G46" s="84" t="s">
        <v>1181</v>
      </c>
      <c r="H46" s="84">
        <v>2</v>
      </c>
      <c r="I46" s="84" t="s">
        <v>1184</v>
      </c>
      <c r="J46" s="84">
        <v>4</v>
      </c>
      <c r="K46" s="84"/>
      <c r="L46" s="84"/>
      <c r="M46" s="84" t="s">
        <v>1189</v>
      </c>
      <c r="N46" s="84">
        <v>2</v>
      </c>
      <c r="O46" s="84"/>
      <c r="P46" s="84"/>
      <c r="Q46" s="84"/>
      <c r="R46" s="84"/>
      <c r="S46" s="84"/>
      <c r="T46" s="84"/>
      <c r="U46" s="84"/>
      <c r="V46" s="84"/>
    </row>
    <row r="47" spans="1:22" ht="15">
      <c r="A47" s="84" t="s">
        <v>1159</v>
      </c>
      <c r="B47" s="84">
        <v>4</v>
      </c>
      <c r="C47" s="84" t="s">
        <v>1170</v>
      </c>
      <c r="D47" s="84">
        <v>2</v>
      </c>
      <c r="E47" s="84" t="s">
        <v>1159</v>
      </c>
      <c r="F47" s="84">
        <v>4</v>
      </c>
      <c r="G47" s="84"/>
      <c r="H47" s="84"/>
      <c r="I47" s="84" t="s">
        <v>1185</v>
      </c>
      <c r="J47" s="84">
        <v>3</v>
      </c>
      <c r="K47" s="84"/>
      <c r="L47" s="84"/>
      <c r="M47" s="84" t="s">
        <v>1190</v>
      </c>
      <c r="N47" s="84">
        <v>2</v>
      </c>
      <c r="O47" s="84"/>
      <c r="P47" s="84"/>
      <c r="Q47" s="84"/>
      <c r="R47" s="84"/>
      <c r="S47" s="84"/>
      <c r="T47" s="84"/>
      <c r="U47" s="84"/>
      <c r="V47" s="84"/>
    </row>
    <row r="48" spans="1:22" ht="15">
      <c r="A48" s="84" t="s">
        <v>1160</v>
      </c>
      <c r="B48" s="84">
        <v>4</v>
      </c>
      <c r="C48" s="84" t="s">
        <v>1171</v>
      </c>
      <c r="D48" s="84">
        <v>2</v>
      </c>
      <c r="E48" s="84" t="s">
        <v>1160</v>
      </c>
      <c r="F48" s="84">
        <v>4</v>
      </c>
      <c r="G48" s="84"/>
      <c r="H48" s="84"/>
      <c r="I48" s="84"/>
      <c r="J48" s="84"/>
      <c r="K48" s="84"/>
      <c r="L48" s="84"/>
      <c r="M48" s="84" t="s">
        <v>1191</v>
      </c>
      <c r="N48" s="84">
        <v>2</v>
      </c>
      <c r="O48" s="84"/>
      <c r="P48" s="84"/>
      <c r="Q48" s="84"/>
      <c r="R48" s="84"/>
      <c r="S48" s="84"/>
      <c r="T48" s="84"/>
      <c r="U48" s="84"/>
      <c r="V48" s="84"/>
    </row>
    <row r="49" spans="1:22" ht="15">
      <c r="A49" s="84" t="s">
        <v>1161</v>
      </c>
      <c r="B49" s="84">
        <v>4</v>
      </c>
      <c r="C49" s="84" t="s">
        <v>1172</v>
      </c>
      <c r="D49" s="84">
        <v>2</v>
      </c>
      <c r="E49" s="84" t="s">
        <v>1161</v>
      </c>
      <c r="F49" s="84">
        <v>4</v>
      </c>
      <c r="G49" s="84"/>
      <c r="H49" s="84"/>
      <c r="I49" s="84"/>
      <c r="J49" s="84"/>
      <c r="K49" s="84"/>
      <c r="L49" s="84"/>
      <c r="M49" s="84" t="s">
        <v>1192</v>
      </c>
      <c r="N49" s="84">
        <v>2</v>
      </c>
      <c r="O49" s="84"/>
      <c r="P49" s="84"/>
      <c r="Q49" s="84"/>
      <c r="R49" s="84"/>
      <c r="S49" s="84"/>
      <c r="T49" s="84"/>
      <c r="U49" s="84"/>
      <c r="V49" s="84"/>
    </row>
    <row r="50" spans="1:22" ht="15">
      <c r="A50" s="84" t="s">
        <v>1162</v>
      </c>
      <c r="B50" s="84">
        <v>4</v>
      </c>
      <c r="C50" s="84" t="s">
        <v>1173</v>
      </c>
      <c r="D50" s="84">
        <v>2</v>
      </c>
      <c r="E50" s="84" t="s">
        <v>1162</v>
      </c>
      <c r="F50" s="84">
        <v>4</v>
      </c>
      <c r="G50" s="84"/>
      <c r="H50" s="84"/>
      <c r="I50" s="84"/>
      <c r="J50" s="84"/>
      <c r="K50" s="84"/>
      <c r="L50" s="84"/>
      <c r="M50" s="84" t="s">
        <v>1193</v>
      </c>
      <c r="N50" s="84">
        <v>2</v>
      </c>
      <c r="O50" s="84"/>
      <c r="P50" s="84"/>
      <c r="Q50" s="84"/>
      <c r="R50" s="84"/>
      <c r="S50" s="84"/>
      <c r="T50" s="84"/>
      <c r="U50" s="84"/>
      <c r="V50" s="84"/>
    </row>
    <row r="51" spans="1:22" ht="15">
      <c r="A51" s="84" t="s">
        <v>1163</v>
      </c>
      <c r="B51" s="84">
        <v>4</v>
      </c>
      <c r="C51" s="84" t="s">
        <v>1174</v>
      </c>
      <c r="D51" s="84">
        <v>2</v>
      </c>
      <c r="E51" s="84" t="s">
        <v>1163</v>
      </c>
      <c r="F51" s="84">
        <v>4</v>
      </c>
      <c r="G51" s="84"/>
      <c r="H51" s="84"/>
      <c r="I51" s="84"/>
      <c r="J51" s="84"/>
      <c r="K51" s="84"/>
      <c r="L51" s="84"/>
      <c r="M51" s="84" t="s">
        <v>1194</v>
      </c>
      <c r="N51" s="84">
        <v>2</v>
      </c>
      <c r="O51" s="84"/>
      <c r="P51" s="84"/>
      <c r="Q51" s="84"/>
      <c r="R51" s="84"/>
      <c r="S51" s="84"/>
      <c r="T51" s="84"/>
      <c r="U51" s="84"/>
      <c r="V51" s="84"/>
    </row>
    <row r="52" spans="1:22" ht="15">
      <c r="A52" s="84" t="s">
        <v>1164</v>
      </c>
      <c r="B52" s="84">
        <v>4</v>
      </c>
      <c r="C52" s="84" t="s">
        <v>1175</v>
      </c>
      <c r="D52" s="84">
        <v>2</v>
      </c>
      <c r="E52" s="84" t="s">
        <v>1164</v>
      </c>
      <c r="F52" s="84">
        <v>4</v>
      </c>
      <c r="G52" s="84"/>
      <c r="H52" s="84"/>
      <c r="I52" s="84"/>
      <c r="J52" s="84"/>
      <c r="K52" s="84"/>
      <c r="L52" s="84"/>
      <c r="M52" s="84" t="s">
        <v>1195</v>
      </c>
      <c r="N52" s="84">
        <v>2</v>
      </c>
      <c r="O52" s="84"/>
      <c r="P52" s="84"/>
      <c r="Q52" s="84"/>
      <c r="R52" s="84"/>
      <c r="S52" s="84"/>
      <c r="T52" s="84"/>
      <c r="U52" s="84"/>
      <c r="V52" s="84"/>
    </row>
    <row r="53" spans="1:22" ht="15">
      <c r="A53" s="84" t="s">
        <v>1165</v>
      </c>
      <c r="B53" s="84">
        <v>4</v>
      </c>
      <c r="C53" s="84" t="s">
        <v>1176</v>
      </c>
      <c r="D53" s="84">
        <v>2</v>
      </c>
      <c r="E53" s="84" t="s">
        <v>1165</v>
      </c>
      <c r="F53" s="84">
        <v>4</v>
      </c>
      <c r="G53" s="84"/>
      <c r="H53" s="84"/>
      <c r="I53" s="84"/>
      <c r="J53" s="84"/>
      <c r="K53" s="84"/>
      <c r="L53" s="84"/>
      <c r="M53" s="84" t="s">
        <v>1196</v>
      </c>
      <c r="N53" s="84">
        <v>2</v>
      </c>
      <c r="O53" s="84"/>
      <c r="P53" s="84"/>
      <c r="Q53" s="84"/>
      <c r="R53" s="84"/>
      <c r="S53" s="84"/>
      <c r="T53" s="84"/>
      <c r="U53" s="84"/>
      <c r="V53" s="84"/>
    </row>
    <row r="54" spans="1:22" ht="15">
      <c r="A54" s="84" t="s">
        <v>1166</v>
      </c>
      <c r="B54" s="84">
        <v>4</v>
      </c>
      <c r="C54" s="84" t="s">
        <v>1177</v>
      </c>
      <c r="D54" s="84">
        <v>2</v>
      </c>
      <c r="E54" s="84" t="s">
        <v>1166</v>
      </c>
      <c r="F54" s="84">
        <v>4</v>
      </c>
      <c r="G54" s="84"/>
      <c r="H54" s="84"/>
      <c r="I54" s="84"/>
      <c r="J54" s="84"/>
      <c r="K54" s="84"/>
      <c r="L54" s="84"/>
      <c r="M54" s="84" t="s">
        <v>1197</v>
      </c>
      <c r="N54" s="84">
        <v>2</v>
      </c>
      <c r="O54" s="84"/>
      <c r="P54" s="84"/>
      <c r="Q54" s="84"/>
      <c r="R54" s="84"/>
      <c r="S54" s="84"/>
      <c r="T54" s="84"/>
      <c r="U54" s="84"/>
      <c r="V54" s="84"/>
    </row>
    <row r="57" spans="1:22" ht="15" customHeight="1">
      <c r="A57" s="13" t="s">
        <v>1209</v>
      </c>
      <c r="B57" s="13" t="s">
        <v>1042</v>
      </c>
      <c r="C57" s="13" t="s">
        <v>1211</v>
      </c>
      <c r="D57" s="13" t="s">
        <v>1045</v>
      </c>
      <c r="E57" s="13" t="s">
        <v>1212</v>
      </c>
      <c r="F57" s="13" t="s">
        <v>1047</v>
      </c>
      <c r="G57" s="13" t="s">
        <v>1215</v>
      </c>
      <c r="H57" s="13" t="s">
        <v>1049</v>
      </c>
      <c r="I57" s="13" t="s">
        <v>1217</v>
      </c>
      <c r="J57" s="13" t="s">
        <v>1051</v>
      </c>
      <c r="K57" s="13" t="s">
        <v>1219</v>
      </c>
      <c r="L57" s="13" t="s">
        <v>1053</v>
      </c>
      <c r="M57" s="78" t="s">
        <v>1221</v>
      </c>
      <c r="N57" s="78" t="s">
        <v>1055</v>
      </c>
      <c r="O57" s="13" t="s">
        <v>1223</v>
      </c>
      <c r="P57" s="13" t="s">
        <v>1057</v>
      </c>
      <c r="Q57" s="78" t="s">
        <v>1225</v>
      </c>
      <c r="R57" s="78" t="s">
        <v>1059</v>
      </c>
      <c r="S57" s="13" t="s">
        <v>1227</v>
      </c>
      <c r="T57" s="13" t="s">
        <v>1061</v>
      </c>
      <c r="U57" s="13" t="s">
        <v>1229</v>
      </c>
      <c r="V57" s="13" t="s">
        <v>1062</v>
      </c>
    </row>
    <row r="58" spans="1:22" ht="15">
      <c r="A58" s="78" t="s">
        <v>240</v>
      </c>
      <c r="B58" s="78">
        <v>6</v>
      </c>
      <c r="C58" s="78" t="s">
        <v>240</v>
      </c>
      <c r="D58" s="78">
        <v>6</v>
      </c>
      <c r="E58" s="78" t="s">
        <v>236</v>
      </c>
      <c r="F58" s="78">
        <v>1</v>
      </c>
      <c r="G58" s="78" t="s">
        <v>218</v>
      </c>
      <c r="H58" s="78">
        <v>2</v>
      </c>
      <c r="I58" s="78" t="s">
        <v>214</v>
      </c>
      <c r="J58" s="78">
        <v>2</v>
      </c>
      <c r="K58" s="78" t="s">
        <v>267</v>
      </c>
      <c r="L58" s="78">
        <v>1</v>
      </c>
      <c r="M58" s="78"/>
      <c r="N58" s="78"/>
      <c r="O58" s="78" t="s">
        <v>219</v>
      </c>
      <c r="P58" s="78">
        <v>1</v>
      </c>
      <c r="Q58" s="78"/>
      <c r="R58" s="78"/>
      <c r="S58" s="78" t="s">
        <v>268</v>
      </c>
      <c r="T58" s="78">
        <v>1</v>
      </c>
      <c r="U58" s="78" t="s">
        <v>260</v>
      </c>
      <c r="V58" s="78">
        <v>1</v>
      </c>
    </row>
    <row r="59" spans="1:22" ht="15">
      <c r="A59" s="78" t="s">
        <v>245</v>
      </c>
      <c r="B59" s="78">
        <v>2</v>
      </c>
      <c r="C59" s="78" t="s">
        <v>245</v>
      </c>
      <c r="D59" s="78">
        <v>2</v>
      </c>
      <c r="E59" s="78"/>
      <c r="F59" s="78"/>
      <c r="G59" s="78" t="s">
        <v>258</v>
      </c>
      <c r="H59" s="78">
        <v>1</v>
      </c>
      <c r="I59" s="78" t="s">
        <v>213</v>
      </c>
      <c r="J59" s="78">
        <v>1</v>
      </c>
      <c r="K59" s="78"/>
      <c r="L59" s="78"/>
      <c r="M59" s="78"/>
      <c r="N59" s="78"/>
      <c r="O59" s="78" t="s">
        <v>259</v>
      </c>
      <c r="P59" s="78">
        <v>1</v>
      </c>
      <c r="Q59" s="78"/>
      <c r="R59" s="78"/>
      <c r="S59" s="78"/>
      <c r="T59" s="78"/>
      <c r="U59" s="78"/>
      <c r="V59" s="78"/>
    </row>
    <row r="60" spans="1:22" ht="15">
      <c r="A60" s="78" t="s">
        <v>262</v>
      </c>
      <c r="B60" s="78">
        <v>2</v>
      </c>
      <c r="C60" s="78" t="s">
        <v>262</v>
      </c>
      <c r="D60" s="78">
        <v>2</v>
      </c>
      <c r="E60" s="78"/>
      <c r="F60" s="78"/>
      <c r="G60" s="78"/>
      <c r="H60" s="78"/>
      <c r="I60" s="78" t="s">
        <v>212</v>
      </c>
      <c r="J60" s="78">
        <v>1</v>
      </c>
      <c r="K60" s="78"/>
      <c r="L60" s="78"/>
      <c r="M60" s="78"/>
      <c r="N60" s="78"/>
      <c r="O60" s="78" t="s">
        <v>220</v>
      </c>
      <c r="P60" s="78">
        <v>1</v>
      </c>
      <c r="Q60" s="78"/>
      <c r="R60" s="78"/>
      <c r="S60" s="78"/>
      <c r="T60" s="78"/>
      <c r="U60" s="78"/>
      <c r="V60" s="78"/>
    </row>
    <row r="61" spans="1:22" ht="15">
      <c r="A61" s="78" t="s">
        <v>218</v>
      </c>
      <c r="B61" s="78">
        <v>2</v>
      </c>
      <c r="C61" s="78" t="s">
        <v>242</v>
      </c>
      <c r="D61" s="78">
        <v>1</v>
      </c>
      <c r="E61" s="78"/>
      <c r="F61" s="78"/>
      <c r="G61" s="78"/>
      <c r="H61" s="78"/>
      <c r="I61" s="78"/>
      <c r="J61" s="78"/>
      <c r="K61" s="78"/>
      <c r="L61" s="78"/>
      <c r="M61" s="78"/>
      <c r="N61" s="78"/>
      <c r="O61" s="78"/>
      <c r="P61" s="78"/>
      <c r="Q61" s="78"/>
      <c r="R61" s="78"/>
      <c r="S61" s="78"/>
      <c r="T61" s="78"/>
      <c r="U61" s="78"/>
      <c r="V61" s="78"/>
    </row>
    <row r="62" spans="1:22" ht="15">
      <c r="A62" s="78" t="s">
        <v>214</v>
      </c>
      <c r="B62" s="78">
        <v>2</v>
      </c>
      <c r="C62" s="78" t="s">
        <v>239</v>
      </c>
      <c r="D62" s="78">
        <v>1</v>
      </c>
      <c r="E62" s="78"/>
      <c r="F62" s="78"/>
      <c r="G62" s="78"/>
      <c r="H62" s="78"/>
      <c r="I62" s="78"/>
      <c r="J62" s="78"/>
      <c r="K62" s="78"/>
      <c r="L62" s="78"/>
      <c r="M62" s="78"/>
      <c r="N62" s="78"/>
      <c r="O62" s="78"/>
      <c r="P62" s="78"/>
      <c r="Q62" s="78"/>
      <c r="R62" s="78"/>
      <c r="S62" s="78"/>
      <c r="T62" s="78"/>
      <c r="U62" s="78"/>
      <c r="V62" s="78"/>
    </row>
    <row r="63" spans="1:22" ht="15">
      <c r="A63" s="78" t="s">
        <v>268</v>
      </c>
      <c r="B63" s="78">
        <v>1</v>
      </c>
      <c r="C63" s="78" t="s">
        <v>241</v>
      </c>
      <c r="D63" s="78">
        <v>1</v>
      </c>
      <c r="E63" s="78"/>
      <c r="F63" s="78"/>
      <c r="G63" s="78"/>
      <c r="H63" s="78"/>
      <c r="I63" s="78"/>
      <c r="J63" s="78"/>
      <c r="K63" s="78"/>
      <c r="L63" s="78"/>
      <c r="M63" s="78"/>
      <c r="N63" s="78"/>
      <c r="O63" s="78"/>
      <c r="P63" s="78"/>
      <c r="Q63" s="78"/>
      <c r="R63" s="78"/>
      <c r="S63" s="78"/>
      <c r="T63" s="78"/>
      <c r="U63" s="78"/>
      <c r="V63" s="78"/>
    </row>
    <row r="64" spans="1:22" ht="15">
      <c r="A64" s="78" t="s">
        <v>267</v>
      </c>
      <c r="B64" s="78">
        <v>1</v>
      </c>
      <c r="C64" s="78" t="s">
        <v>243</v>
      </c>
      <c r="D64" s="78">
        <v>1</v>
      </c>
      <c r="E64" s="78"/>
      <c r="F64" s="78"/>
      <c r="G64" s="78"/>
      <c r="H64" s="78"/>
      <c r="I64" s="78"/>
      <c r="J64" s="78"/>
      <c r="K64" s="78"/>
      <c r="L64" s="78"/>
      <c r="M64" s="78"/>
      <c r="N64" s="78"/>
      <c r="O64" s="78"/>
      <c r="P64" s="78"/>
      <c r="Q64" s="78"/>
      <c r="R64" s="78"/>
      <c r="S64" s="78"/>
      <c r="T64" s="78"/>
      <c r="U64" s="78"/>
      <c r="V64" s="78"/>
    </row>
    <row r="65" spans="1:22" ht="15">
      <c r="A65" s="78" t="s">
        <v>246</v>
      </c>
      <c r="B65" s="78">
        <v>1</v>
      </c>
      <c r="C65" s="78" t="s">
        <v>244</v>
      </c>
      <c r="D65" s="78">
        <v>1</v>
      </c>
      <c r="E65" s="78"/>
      <c r="F65" s="78"/>
      <c r="G65" s="78"/>
      <c r="H65" s="78"/>
      <c r="I65" s="78"/>
      <c r="J65" s="78"/>
      <c r="K65" s="78"/>
      <c r="L65" s="78"/>
      <c r="M65" s="78"/>
      <c r="N65" s="78"/>
      <c r="O65" s="78"/>
      <c r="P65" s="78"/>
      <c r="Q65" s="78"/>
      <c r="R65" s="78"/>
      <c r="S65" s="78"/>
      <c r="T65" s="78"/>
      <c r="U65" s="78"/>
      <c r="V65" s="78"/>
    </row>
    <row r="66" spans="1:22" ht="15">
      <c r="A66" s="78" t="s">
        <v>247</v>
      </c>
      <c r="B66" s="78">
        <v>1</v>
      </c>
      <c r="C66" s="78" t="s">
        <v>246</v>
      </c>
      <c r="D66" s="78">
        <v>1</v>
      </c>
      <c r="E66" s="78"/>
      <c r="F66" s="78"/>
      <c r="G66" s="78"/>
      <c r="H66" s="78"/>
      <c r="I66" s="78"/>
      <c r="J66" s="78"/>
      <c r="K66" s="78"/>
      <c r="L66" s="78"/>
      <c r="M66" s="78"/>
      <c r="N66" s="78"/>
      <c r="O66" s="78"/>
      <c r="P66" s="78"/>
      <c r="Q66" s="78"/>
      <c r="R66" s="78"/>
      <c r="S66" s="78"/>
      <c r="T66" s="78"/>
      <c r="U66" s="78"/>
      <c r="V66" s="78"/>
    </row>
    <row r="67" spans="1:22" ht="15">
      <c r="A67" s="78" t="s">
        <v>244</v>
      </c>
      <c r="B67" s="78">
        <v>1</v>
      </c>
      <c r="C67" s="78" t="s">
        <v>247</v>
      </c>
      <c r="D67" s="78">
        <v>1</v>
      </c>
      <c r="E67" s="78"/>
      <c r="F67" s="78"/>
      <c r="G67" s="78"/>
      <c r="H67" s="78"/>
      <c r="I67" s="78"/>
      <c r="J67" s="78"/>
      <c r="K67" s="78"/>
      <c r="L67" s="78"/>
      <c r="M67" s="78"/>
      <c r="N67" s="78"/>
      <c r="O67" s="78"/>
      <c r="P67" s="78"/>
      <c r="Q67" s="78"/>
      <c r="R67" s="78"/>
      <c r="S67" s="78"/>
      <c r="T67" s="78"/>
      <c r="U67" s="78"/>
      <c r="V67" s="78"/>
    </row>
    <row r="70" spans="1:22" ht="15" customHeight="1">
      <c r="A70" s="13" t="s">
        <v>1210</v>
      </c>
      <c r="B70" s="13" t="s">
        <v>1042</v>
      </c>
      <c r="C70" s="13" t="s">
        <v>1213</v>
      </c>
      <c r="D70" s="13" t="s">
        <v>1045</v>
      </c>
      <c r="E70" s="13" t="s">
        <v>1214</v>
      </c>
      <c r="F70" s="13" t="s">
        <v>1047</v>
      </c>
      <c r="G70" s="13" t="s">
        <v>1216</v>
      </c>
      <c r="H70" s="13" t="s">
        <v>1049</v>
      </c>
      <c r="I70" s="13" t="s">
        <v>1218</v>
      </c>
      <c r="J70" s="13" t="s">
        <v>1051</v>
      </c>
      <c r="K70" s="13" t="s">
        <v>1220</v>
      </c>
      <c r="L70" s="13" t="s">
        <v>1053</v>
      </c>
      <c r="M70" s="13" t="s">
        <v>1222</v>
      </c>
      <c r="N70" s="13" t="s">
        <v>1055</v>
      </c>
      <c r="O70" s="13" t="s">
        <v>1224</v>
      </c>
      <c r="P70" s="13" t="s">
        <v>1057</v>
      </c>
      <c r="Q70" s="13" t="s">
        <v>1226</v>
      </c>
      <c r="R70" s="13" t="s">
        <v>1059</v>
      </c>
      <c r="S70" s="13" t="s">
        <v>1228</v>
      </c>
      <c r="T70" s="13" t="s">
        <v>1061</v>
      </c>
      <c r="U70" s="13" t="s">
        <v>1230</v>
      </c>
      <c r="V70" s="13" t="s">
        <v>1062</v>
      </c>
    </row>
    <row r="71" spans="1:22" ht="15">
      <c r="A71" s="78" t="s">
        <v>240</v>
      </c>
      <c r="B71" s="78">
        <v>35</v>
      </c>
      <c r="C71" s="78" t="s">
        <v>240</v>
      </c>
      <c r="D71" s="78">
        <v>17</v>
      </c>
      <c r="E71" s="78" t="s">
        <v>236</v>
      </c>
      <c r="F71" s="78">
        <v>3</v>
      </c>
      <c r="G71" s="78" t="s">
        <v>240</v>
      </c>
      <c r="H71" s="78">
        <v>3</v>
      </c>
      <c r="I71" s="78" t="s">
        <v>253</v>
      </c>
      <c r="J71" s="78">
        <v>4</v>
      </c>
      <c r="K71" s="78" t="s">
        <v>266</v>
      </c>
      <c r="L71" s="78">
        <v>1</v>
      </c>
      <c r="M71" s="78" t="s">
        <v>240</v>
      </c>
      <c r="N71" s="78">
        <v>2</v>
      </c>
      <c r="O71" s="78" t="s">
        <v>240</v>
      </c>
      <c r="P71" s="78">
        <v>4</v>
      </c>
      <c r="Q71" s="78" t="s">
        <v>255</v>
      </c>
      <c r="R71" s="78">
        <v>1</v>
      </c>
      <c r="S71" s="78" t="s">
        <v>240</v>
      </c>
      <c r="T71" s="78">
        <v>1</v>
      </c>
      <c r="U71" s="78" t="s">
        <v>240</v>
      </c>
      <c r="V71" s="78">
        <v>1</v>
      </c>
    </row>
    <row r="72" spans="1:22" ht="15">
      <c r="A72" s="78" t="s">
        <v>253</v>
      </c>
      <c r="B72" s="78">
        <v>4</v>
      </c>
      <c r="C72" s="78" t="s">
        <v>264</v>
      </c>
      <c r="D72" s="78">
        <v>1</v>
      </c>
      <c r="E72" s="78" t="s">
        <v>263</v>
      </c>
      <c r="F72" s="78">
        <v>2</v>
      </c>
      <c r="G72" s="78" t="s">
        <v>258</v>
      </c>
      <c r="H72" s="78">
        <v>2</v>
      </c>
      <c r="I72" s="78" t="s">
        <v>252</v>
      </c>
      <c r="J72" s="78">
        <v>4</v>
      </c>
      <c r="K72" s="78" t="s">
        <v>265</v>
      </c>
      <c r="L72" s="78">
        <v>1</v>
      </c>
      <c r="M72" s="78" t="s">
        <v>261</v>
      </c>
      <c r="N72" s="78">
        <v>2</v>
      </c>
      <c r="O72" s="78" t="s">
        <v>259</v>
      </c>
      <c r="P72" s="78">
        <v>2</v>
      </c>
      <c r="Q72" s="78" t="s">
        <v>254</v>
      </c>
      <c r="R72" s="78">
        <v>1</v>
      </c>
      <c r="S72" s="78"/>
      <c r="T72" s="78"/>
      <c r="U72" s="78"/>
      <c r="V72" s="78"/>
    </row>
    <row r="73" spans="1:22" ht="15">
      <c r="A73" s="78" t="s">
        <v>252</v>
      </c>
      <c r="B73" s="78">
        <v>4</v>
      </c>
      <c r="C73" s="78" t="s">
        <v>248</v>
      </c>
      <c r="D73" s="78">
        <v>1</v>
      </c>
      <c r="E73" s="78" t="s">
        <v>240</v>
      </c>
      <c r="F73" s="78">
        <v>2</v>
      </c>
      <c r="G73" s="78" t="s">
        <v>257</v>
      </c>
      <c r="H73" s="78">
        <v>1</v>
      </c>
      <c r="I73" s="78" t="s">
        <v>240</v>
      </c>
      <c r="J73" s="78">
        <v>4</v>
      </c>
      <c r="K73" s="78" t="s">
        <v>240</v>
      </c>
      <c r="L73" s="78">
        <v>1</v>
      </c>
      <c r="M73" s="78" t="s">
        <v>228</v>
      </c>
      <c r="N73" s="78">
        <v>1</v>
      </c>
      <c r="O73" s="78" t="s">
        <v>219</v>
      </c>
      <c r="P73" s="78">
        <v>1</v>
      </c>
      <c r="Q73" s="78"/>
      <c r="R73" s="78"/>
      <c r="S73" s="78"/>
      <c r="T73" s="78"/>
      <c r="U73" s="78"/>
      <c r="V73" s="78"/>
    </row>
    <row r="74" spans="1:22" ht="15">
      <c r="A74" s="78" t="s">
        <v>236</v>
      </c>
      <c r="B74" s="78">
        <v>3</v>
      </c>
      <c r="C74" s="78" t="s">
        <v>232</v>
      </c>
      <c r="D74" s="78">
        <v>1</v>
      </c>
      <c r="E74" s="78" t="s">
        <v>237</v>
      </c>
      <c r="F74" s="78">
        <v>1</v>
      </c>
      <c r="G74" s="78" t="s">
        <v>256</v>
      </c>
      <c r="H74" s="78">
        <v>1</v>
      </c>
      <c r="I74" s="78" t="s">
        <v>212</v>
      </c>
      <c r="J74" s="78">
        <v>2</v>
      </c>
      <c r="K74" s="78"/>
      <c r="L74" s="78"/>
      <c r="M74" s="78"/>
      <c r="N74" s="78"/>
      <c r="O74" s="78"/>
      <c r="P74" s="78"/>
      <c r="Q74" s="78"/>
      <c r="R74" s="78"/>
      <c r="S74" s="78"/>
      <c r="T74" s="78"/>
      <c r="U74" s="78"/>
      <c r="V74" s="78"/>
    </row>
    <row r="75" spans="1:22" ht="15">
      <c r="A75" s="78" t="s">
        <v>263</v>
      </c>
      <c r="B75" s="78">
        <v>2</v>
      </c>
      <c r="C75" s="78" t="s">
        <v>230</v>
      </c>
      <c r="D75" s="78">
        <v>1</v>
      </c>
      <c r="E75" s="78"/>
      <c r="F75" s="78"/>
      <c r="G75" s="78"/>
      <c r="H75" s="78"/>
      <c r="I75" s="78"/>
      <c r="J75" s="78"/>
      <c r="K75" s="78"/>
      <c r="L75" s="78"/>
      <c r="M75" s="78"/>
      <c r="N75" s="78"/>
      <c r="O75" s="78"/>
      <c r="P75" s="78"/>
      <c r="Q75" s="78"/>
      <c r="R75" s="78"/>
      <c r="S75" s="78"/>
      <c r="T75" s="78"/>
      <c r="U75" s="78"/>
      <c r="V75" s="78"/>
    </row>
    <row r="76" spans="1:22" ht="15">
      <c r="A76" s="78" t="s">
        <v>261</v>
      </c>
      <c r="B76" s="78">
        <v>2</v>
      </c>
      <c r="C76" s="78" t="s">
        <v>224</v>
      </c>
      <c r="D76" s="78">
        <v>1</v>
      </c>
      <c r="E76" s="78"/>
      <c r="F76" s="78"/>
      <c r="G76" s="78"/>
      <c r="H76" s="78"/>
      <c r="I76" s="78"/>
      <c r="J76" s="78"/>
      <c r="K76" s="78"/>
      <c r="L76" s="78"/>
      <c r="M76" s="78"/>
      <c r="N76" s="78"/>
      <c r="O76" s="78"/>
      <c r="P76" s="78"/>
      <c r="Q76" s="78"/>
      <c r="R76" s="78"/>
      <c r="S76" s="78"/>
      <c r="T76" s="78"/>
      <c r="U76" s="78"/>
      <c r="V76" s="78"/>
    </row>
    <row r="77" spans="1:22" ht="15">
      <c r="A77" s="78" t="s">
        <v>259</v>
      </c>
      <c r="B77" s="78">
        <v>2</v>
      </c>
      <c r="C77" s="78" t="s">
        <v>225</v>
      </c>
      <c r="D77" s="78">
        <v>1</v>
      </c>
      <c r="E77" s="78"/>
      <c r="F77" s="78"/>
      <c r="G77" s="78"/>
      <c r="H77" s="78"/>
      <c r="I77" s="78"/>
      <c r="J77" s="78"/>
      <c r="K77" s="78"/>
      <c r="L77" s="78"/>
      <c r="M77" s="78"/>
      <c r="N77" s="78"/>
      <c r="O77" s="78"/>
      <c r="P77" s="78"/>
      <c r="Q77" s="78"/>
      <c r="R77" s="78"/>
      <c r="S77" s="78"/>
      <c r="T77" s="78"/>
      <c r="U77" s="78"/>
      <c r="V77" s="78"/>
    </row>
    <row r="78" spans="1:22" ht="15">
      <c r="A78" s="78" t="s">
        <v>258</v>
      </c>
      <c r="B78" s="78">
        <v>2</v>
      </c>
      <c r="C78" s="78" t="s">
        <v>242</v>
      </c>
      <c r="D78" s="78">
        <v>1</v>
      </c>
      <c r="E78" s="78"/>
      <c r="F78" s="78"/>
      <c r="G78" s="78"/>
      <c r="H78" s="78"/>
      <c r="I78" s="78"/>
      <c r="J78" s="78"/>
      <c r="K78" s="78"/>
      <c r="L78" s="78"/>
      <c r="M78" s="78"/>
      <c r="N78" s="78"/>
      <c r="O78" s="78"/>
      <c r="P78" s="78"/>
      <c r="Q78" s="78"/>
      <c r="R78" s="78"/>
      <c r="S78" s="78"/>
      <c r="T78" s="78"/>
      <c r="U78" s="78"/>
      <c r="V78" s="78"/>
    </row>
    <row r="79" spans="1:22" ht="15">
      <c r="A79" s="78" t="s">
        <v>212</v>
      </c>
      <c r="B79" s="78">
        <v>2</v>
      </c>
      <c r="C79" s="78"/>
      <c r="D79" s="78"/>
      <c r="E79" s="78"/>
      <c r="F79" s="78"/>
      <c r="G79" s="78"/>
      <c r="H79" s="78"/>
      <c r="I79" s="78"/>
      <c r="J79" s="78"/>
      <c r="K79" s="78"/>
      <c r="L79" s="78"/>
      <c r="M79" s="78"/>
      <c r="N79" s="78"/>
      <c r="O79" s="78"/>
      <c r="P79" s="78"/>
      <c r="Q79" s="78"/>
      <c r="R79" s="78"/>
      <c r="S79" s="78"/>
      <c r="T79" s="78"/>
      <c r="U79" s="78"/>
      <c r="V79" s="78"/>
    </row>
    <row r="80" spans="1:22" ht="15">
      <c r="A80" s="78" t="s">
        <v>266</v>
      </c>
      <c r="B80" s="78">
        <v>1</v>
      </c>
      <c r="C80" s="78"/>
      <c r="D80" s="78"/>
      <c r="E80" s="78"/>
      <c r="F80" s="78"/>
      <c r="G80" s="78"/>
      <c r="H80" s="78"/>
      <c r="I80" s="78"/>
      <c r="J80" s="78"/>
      <c r="K80" s="78"/>
      <c r="L80" s="78"/>
      <c r="M80" s="78"/>
      <c r="N80" s="78"/>
      <c r="O80" s="78"/>
      <c r="P80" s="78"/>
      <c r="Q80" s="78"/>
      <c r="R80" s="78"/>
      <c r="S80" s="78"/>
      <c r="T80" s="78"/>
      <c r="U80" s="78"/>
      <c r="V80" s="78"/>
    </row>
    <row r="83" spans="1:22" ht="15" customHeight="1">
      <c r="A83" s="13" t="s">
        <v>1244</v>
      </c>
      <c r="B83" s="13" t="s">
        <v>1042</v>
      </c>
      <c r="C83" s="13" t="s">
        <v>1245</v>
      </c>
      <c r="D83" s="13" t="s">
        <v>1045</v>
      </c>
      <c r="E83" s="13" t="s">
        <v>1246</v>
      </c>
      <c r="F83" s="13" t="s">
        <v>1047</v>
      </c>
      <c r="G83" s="13" t="s">
        <v>1247</v>
      </c>
      <c r="H83" s="13" t="s">
        <v>1049</v>
      </c>
      <c r="I83" s="13" t="s">
        <v>1248</v>
      </c>
      <c r="J83" s="13" t="s">
        <v>1051</v>
      </c>
      <c r="K83" s="13" t="s">
        <v>1249</v>
      </c>
      <c r="L83" s="13" t="s">
        <v>1053</v>
      </c>
      <c r="M83" s="13" t="s">
        <v>1250</v>
      </c>
      <c r="N83" s="13" t="s">
        <v>1055</v>
      </c>
      <c r="O83" s="13" t="s">
        <v>1251</v>
      </c>
      <c r="P83" s="13" t="s">
        <v>1057</v>
      </c>
      <c r="Q83" s="13" t="s">
        <v>1252</v>
      </c>
      <c r="R83" s="13" t="s">
        <v>1059</v>
      </c>
      <c r="S83" s="13" t="s">
        <v>1253</v>
      </c>
      <c r="T83" s="13" t="s">
        <v>1061</v>
      </c>
      <c r="U83" s="13" t="s">
        <v>1254</v>
      </c>
      <c r="V83" s="13" t="s">
        <v>1062</v>
      </c>
    </row>
    <row r="84" spans="1:22" ht="15">
      <c r="A84" s="115" t="s">
        <v>245</v>
      </c>
      <c r="B84" s="78">
        <v>73973</v>
      </c>
      <c r="C84" s="115" t="s">
        <v>245</v>
      </c>
      <c r="D84" s="78">
        <v>73973</v>
      </c>
      <c r="E84" s="115" t="s">
        <v>235</v>
      </c>
      <c r="F84" s="78">
        <v>11349</v>
      </c>
      <c r="G84" s="115" t="s">
        <v>218</v>
      </c>
      <c r="H84" s="78">
        <v>31987</v>
      </c>
      <c r="I84" s="115" t="s">
        <v>213</v>
      </c>
      <c r="J84" s="78">
        <v>29814</v>
      </c>
      <c r="K84" s="115" t="s">
        <v>266</v>
      </c>
      <c r="L84" s="78">
        <v>15880</v>
      </c>
      <c r="M84" s="115" t="s">
        <v>229</v>
      </c>
      <c r="N84" s="78">
        <v>41480</v>
      </c>
      <c r="O84" s="115" t="s">
        <v>220</v>
      </c>
      <c r="P84" s="78">
        <v>60321</v>
      </c>
      <c r="Q84" s="115" t="s">
        <v>254</v>
      </c>
      <c r="R84" s="78">
        <v>19577</v>
      </c>
      <c r="S84" s="115" t="s">
        <v>268</v>
      </c>
      <c r="T84" s="78">
        <v>17464</v>
      </c>
      <c r="U84" s="115" t="s">
        <v>260</v>
      </c>
      <c r="V84" s="78">
        <v>48860</v>
      </c>
    </row>
    <row r="85" spans="1:22" ht="15">
      <c r="A85" s="115" t="s">
        <v>220</v>
      </c>
      <c r="B85" s="78">
        <v>60321</v>
      </c>
      <c r="C85" s="115" t="s">
        <v>239</v>
      </c>
      <c r="D85" s="78">
        <v>53202</v>
      </c>
      <c r="E85" s="115" t="s">
        <v>263</v>
      </c>
      <c r="F85" s="78">
        <v>6989</v>
      </c>
      <c r="G85" s="115" t="s">
        <v>258</v>
      </c>
      <c r="H85" s="78">
        <v>5651</v>
      </c>
      <c r="I85" s="115" t="s">
        <v>252</v>
      </c>
      <c r="J85" s="78">
        <v>22278</v>
      </c>
      <c r="K85" s="115" t="s">
        <v>267</v>
      </c>
      <c r="L85" s="78">
        <v>15525</v>
      </c>
      <c r="M85" s="115" t="s">
        <v>228</v>
      </c>
      <c r="N85" s="78">
        <v>3105</v>
      </c>
      <c r="O85" s="115" t="s">
        <v>219</v>
      </c>
      <c r="P85" s="78">
        <v>5098</v>
      </c>
      <c r="Q85" s="115" t="s">
        <v>215</v>
      </c>
      <c r="R85" s="78">
        <v>7582</v>
      </c>
      <c r="S85" s="115" t="s">
        <v>251</v>
      </c>
      <c r="T85" s="78">
        <v>6673</v>
      </c>
      <c r="U85" s="115" t="s">
        <v>222</v>
      </c>
      <c r="V85" s="78">
        <v>1944</v>
      </c>
    </row>
    <row r="86" spans="1:22" ht="15">
      <c r="A86" s="115" t="s">
        <v>239</v>
      </c>
      <c r="B86" s="78">
        <v>53202</v>
      </c>
      <c r="C86" s="115" t="s">
        <v>221</v>
      </c>
      <c r="D86" s="78">
        <v>31693</v>
      </c>
      <c r="E86" s="115" t="s">
        <v>237</v>
      </c>
      <c r="F86" s="78">
        <v>1976</v>
      </c>
      <c r="G86" s="115" t="s">
        <v>257</v>
      </c>
      <c r="H86" s="78">
        <v>4750</v>
      </c>
      <c r="I86" s="115" t="s">
        <v>212</v>
      </c>
      <c r="J86" s="78">
        <v>14466</v>
      </c>
      <c r="K86" s="115" t="s">
        <v>265</v>
      </c>
      <c r="L86" s="78">
        <v>366</v>
      </c>
      <c r="M86" s="115" t="s">
        <v>261</v>
      </c>
      <c r="N86" s="78">
        <v>2564</v>
      </c>
      <c r="O86" s="115" t="s">
        <v>259</v>
      </c>
      <c r="P86" s="78">
        <v>3545</v>
      </c>
      <c r="Q86" s="115" t="s">
        <v>255</v>
      </c>
      <c r="R86" s="78">
        <v>4485</v>
      </c>
      <c r="S86" s="115"/>
      <c r="T86" s="78"/>
      <c r="U86" s="115"/>
      <c r="V86" s="78"/>
    </row>
    <row r="87" spans="1:22" ht="15">
      <c r="A87" s="115" t="s">
        <v>260</v>
      </c>
      <c r="B87" s="78">
        <v>48860</v>
      </c>
      <c r="C87" s="115" t="s">
        <v>242</v>
      </c>
      <c r="D87" s="78">
        <v>29917</v>
      </c>
      <c r="E87" s="115" t="s">
        <v>236</v>
      </c>
      <c r="F87" s="78">
        <v>855</v>
      </c>
      <c r="G87" s="115" t="s">
        <v>256</v>
      </c>
      <c r="H87" s="78">
        <v>1363</v>
      </c>
      <c r="I87" s="115" t="s">
        <v>253</v>
      </c>
      <c r="J87" s="78">
        <v>5978</v>
      </c>
      <c r="K87" s="115" t="s">
        <v>250</v>
      </c>
      <c r="L87" s="78">
        <v>180</v>
      </c>
      <c r="M87" s="115"/>
      <c r="N87" s="78"/>
      <c r="O87" s="115"/>
      <c r="P87" s="78"/>
      <c r="Q87" s="115"/>
      <c r="R87" s="78"/>
      <c r="S87" s="115"/>
      <c r="T87" s="78"/>
      <c r="U87" s="115"/>
      <c r="V87" s="78"/>
    </row>
    <row r="88" spans="1:22" ht="15">
      <c r="A88" s="115" t="s">
        <v>226</v>
      </c>
      <c r="B88" s="78">
        <v>44966</v>
      </c>
      <c r="C88" s="115" t="s">
        <v>227</v>
      </c>
      <c r="D88" s="78">
        <v>19805</v>
      </c>
      <c r="E88" s="115" t="s">
        <v>238</v>
      </c>
      <c r="F88" s="78">
        <v>495</v>
      </c>
      <c r="G88" s="115" t="s">
        <v>217</v>
      </c>
      <c r="H88" s="78">
        <v>1288</v>
      </c>
      <c r="I88" s="115" t="s">
        <v>214</v>
      </c>
      <c r="J88" s="78">
        <v>45</v>
      </c>
      <c r="K88" s="115"/>
      <c r="L88" s="78"/>
      <c r="M88" s="115"/>
      <c r="N88" s="78"/>
      <c r="O88" s="115"/>
      <c r="P88" s="78"/>
      <c r="Q88" s="115"/>
      <c r="R88" s="78"/>
      <c r="S88" s="115"/>
      <c r="T88" s="78"/>
      <c r="U88" s="115"/>
      <c r="V88" s="78"/>
    </row>
    <row r="89" spans="1:22" ht="15">
      <c r="A89" s="115" t="s">
        <v>229</v>
      </c>
      <c r="B89" s="78">
        <v>41480</v>
      </c>
      <c r="C89" s="115" t="s">
        <v>249</v>
      </c>
      <c r="D89" s="78">
        <v>19518</v>
      </c>
      <c r="E89" s="115"/>
      <c r="F89" s="78"/>
      <c r="G89" s="115"/>
      <c r="H89" s="78"/>
      <c r="I89" s="115"/>
      <c r="J89" s="78"/>
      <c r="K89" s="115"/>
      <c r="L89" s="78"/>
      <c r="M89" s="115"/>
      <c r="N89" s="78"/>
      <c r="O89" s="115"/>
      <c r="P89" s="78"/>
      <c r="Q89" s="115"/>
      <c r="R89" s="78"/>
      <c r="S89" s="115"/>
      <c r="T89" s="78"/>
      <c r="U89" s="115"/>
      <c r="V89" s="78"/>
    </row>
    <row r="90" spans="1:22" ht="15">
      <c r="A90" s="115" t="s">
        <v>218</v>
      </c>
      <c r="B90" s="78">
        <v>31987</v>
      </c>
      <c r="C90" s="115" t="s">
        <v>264</v>
      </c>
      <c r="D90" s="78">
        <v>12585</v>
      </c>
      <c r="E90" s="115"/>
      <c r="F90" s="78"/>
      <c r="G90" s="115"/>
      <c r="H90" s="78"/>
      <c r="I90" s="115"/>
      <c r="J90" s="78"/>
      <c r="K90" s="115"/>
      <c r="L90" s="78"/>
      <c r="M90" s="115"/>
      <c r="N90" s="78"/>
      <c r="O90" s="115"/>
      <c r="P90" s="78"/>
      <c r="Q90" s="115"/>
      <c r="R90" s="78"/>
      <c r="S90" s="115"/>
      <c r="T90" s="78"/>
      <c r="U90" s="115"/>
      <c r="V90" s="78"/>
    </row>
    <row r="91" spans="1:22" ht="15">
      <c r="A91" s="115" t="s">
        <v>221</v>
      </c>
      <c r="B91" s="78">
        <v>31693</v>
      </c>
      <c r="C91" s="115" t="s">
        <v>240</v>
      </c>
      <c r="D91" s="78">
        <v>11868</v>
      </c>
      <c r="E91" s="115"/>
      <c r="F91" s="78"/>
      <c r="G91" s="115"/>
      <c r="H91" s="78"/>
      <c r="I91" s="115"/>
      <c r="J91" s="78"/>
      <c r="K91" s="115"/>
      <c r="L91" s="78"/>
      <c r="M91" s="115"/>
      <c r="N91" s="78"/>
      <c r="O91" s="115"/>
      <c r="P91" s="78"/>
      <c r="Q91" s="115"/>
      <c r="R91" s="78"/>
      <c r="S91" s="115"/>
      <c r="T91" s="78"/>
      <c r="U91" s="115"/>
      <c r="V91" s="78"/>
    </row>
    <row r="92" spans="1:22" ht="15">
      <c r="A92" s="115" t="s">
        <v>242</v>
      </c>
      <c r="B92" s="78">
        <v>29917</v>
      </c>
      <c r="C92" s="115" t="s">
        <v>216</v>
      </c>
      <c r="D92" s="78">
        <v>11537</v>
      </c>
      <c r="E92" s="115"/>
      <c r="F92" s="78"/>
      <c r="G92" s="115"/>
      <c r="H92" s="78"/>
      <c r="I92" s="115"/>
      <c r="J92" s="78"/>
      <c r="K92" s="115"/>
      <c r="L92" s="78"/>
      <c r="M92" s="115"/>
      <c r="N92" s="78"/>
      <c r="O92" s="115"/>
      <c r="P92" s="78"/>
      <c r="Q92" s="115"/>
      <c r="R92" s="78"/>
      <c r="S92" s="115"/>
      <c r="T92" s="78"/>
      <c r="U92" s="115"/>
      <c r="V92" s="78"/>
    </row>
    <row r="93" spans="1:22" ht="15">
      <c r="A93" s="115" t="s">
        <v>213</v>
      </c>
      <c r="B93" s="78">
        <v>29814</v>
      </c>
      <c r="C93" s="115" t="s">
        <v>262</v>
      </c>
      <c r="D93" s="78">
        <v>8919</v>
      </c>
      <c r="E93" s="115"/>
      <c r="F93" s="78"/>
      <c r="G93" s="115"/>
      <c r="H93" s="78"/>
      <c r="I93" s="115"/>
      <c r="J93" s="78"/>
      <c r="K93" s="115"/>
      <c r="L93" s="78"/>
      <c r="M93" s="115"/>
      <c r="N93" s="78"/>
      <c r="O93" s="115"/>
      <c r="P93" s="78"/>
      <c r="Q93" s="115"/>
      <c r="R93" s="78"/>
      <c r="S93" s="115"/>
      <c r="T93" s="78"/>
      <c r="U93" s="115"/>
      <c r="V93" s="78"/>
    </row>
  </sheetData>
  <hyperlinks>
    <hyperlink ref="A2" r:id="rId1" display="https://www.fernmark.nzstory.govt.nz/brands/100270"/>
    <hyperlink ref="A3" r:id="rId2" display="https://www.instagram.com/p/BzewtBHHMsS/?igshid=1lcruta5i27e2"/>
    <hyperlink ref="A4" r:id="rId3" display="https://twitter.com/spc_live/status/1148088393416335361"/>
    <hyperlink ref="A5" r:id="rId4" display="https://www.instagram.com/p/Bzq2FTeJdlt/?igshid=afw8c4b7cxdf"/>
    <hyperlink ref="A6" r:id="rId5" display="https://twitter.com/MohamedShuraih/status/1147908349419089926"/>
    <hyperlink ref="A7" r:id="rId6" display="https://travellingcorkscrew.com.au/blog/darenberg-the-olive-grove-chardonnay/"/>
    <hyperlink ref="A8" r:id="rId7" display="https://www.instagram.com/p/Bzfa0uKAvFT/?igshid=1s21vrb075sbm"/>
    <hyperlink ref="C2" r:id="rId8" display="https://www.fernmark.nzstory.govt.nz/brands/100270"/>
    <hyperlink ref="C3" r:id="rId9" display="https://www.instagram.com/p/BzewtBHHMsS/?igshid=1lcruta5i27e2"/>
    <hyperlink ref="C4" r:id="rId10" display="https://twitter.com/MohamedShuraih/status/1147908349419089926"/>
    <hyperlink ref="E2" r:id="rId11" display="https://twitter.com/spc_live/status/1148088393416335361"/>
    <hyperlink ref="G2" r:id="rId12" display="https://travellingcorkscrew.com.au/blog/darenberg-the-olive-grove-chardonnay/"/>
    <hyperlink ref="Q2" r:id="rId13" display="https://www.instagram.com/p/Bzfa0uKAvFT/?igshid=1s21vrb075sbm"/>
  </hyperlinks>
  <printOptions/>
  <pageMargins left="0.7" right="0.7" top="0.75" bottom="0.75" header="0.3" footer="0.3"/>
  <pageSetup orientation="portrait" paperSize="9"/>
  <tableParts>
    <tablePart r:id="rId14"/>
    <tablePart r:id="rId21"/>
    <tablePart r:id="rId17"/>
    <tablePart r:id="rId19"/>
    <tablePart r:id="rId20"/>
    <tablePart r:id="rId18"/>
    <tablePart r:id="rId16"/>
    <tablePart r:id="rId1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2019-07-12T17:28:54Z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