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<sst xmlns="http://schemas.openxmlformats.org/spreadsheetml/2006/main" count="4674" uniqueCount="1198">
  <si>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</si>
  <si>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</si>
  <si>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</si>
  <si>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</si>
  <si>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</si>
  <si>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</si>
  <si>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</si>
  <si>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</si>
  <si>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</si>
  <si>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</si>
  <si>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</si>
  <si>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</si>
  <si>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</si>
  <si>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</si>
  <si>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</si>
  <si>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</si>
  <si>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</si>
  <si>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</si>
  <si>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</si>
  <si>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</si>
  <si>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</si>
  <si>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</si>
  <si>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</si>
  <si>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</si>
  <si>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</si>
  <si>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</si>
  <si>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</si>
  <si>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</si>
  <si>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</si>
  <si>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</si>
  <si>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</si>
  <si>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</si>
  <si>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</si>
  <si>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</si>
  <si>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</si>
  <si>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</si>
  <si>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</si>
  <si>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</si>
  <si>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</si>
  <si>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</si>
  <si>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</si>
  <si>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</si>
  <si>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</si>
  <si>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</si>
  <si>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</si>
  <si>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</si>
  <si>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</si>
  <si>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</si>
  <si>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</si>
  <si>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</si>
  <si>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</si>
  <si>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</si>
  <si>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</si>
  <si>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</si>
  <si>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</si>
  <si>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</si>
  <si>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</si>
  <si>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</si>
  <si>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</si>
  <si>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</si>
  <si>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</si>
  <si>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</si>
  <si>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</si>
  <si>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</si>
  <si>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</si>
  <si>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</si>
  <si>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</si>
  <si>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</si>
  <si>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</si>
  <si>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</si>
  <si>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</si>
  <si>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</si>
  <si>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</si>
  <si>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</si>
  <si>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</si>
  <si>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</si>
  <si>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</si>
  <si>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</si>
  <si>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</si>
  <si>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</si>
  <si>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</si>
  <si>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</si>
  <si>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</si>
  <si>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</si>
  <si>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</si>
  <si>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</si>
  <si>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</si>
  <si>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</si>
  <si>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</si>
  <si>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</si>
  <si>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</si>
  <si>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</si>
  <si>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</si>
  <si>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</si>
  <si>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</si>
  <si>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</si>
  <si>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</si>
  <si>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</si>
  <si>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</si>
  <si>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</si>
  <si>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</si>
  <si>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</si>
  <si>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</si>
  <si>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</si>
  <si>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</si>
  <si>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</si>
  <si>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</si>
  <si>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</si>
  <si>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</si>
  <si>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</si>
  <si>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</si>
  <si>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</si>
  <si>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</si>
  <si>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</si>
  <si>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</si>
  <si>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</si>
  <si>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</si>
  <si>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</si>
  <si>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</si>
  <si>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</si>
  <si>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</si>
  <si>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</si>
  <si>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</si>
  <si>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</si>
  <si>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</si>
  <si>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</si>
  <si>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</si>
  <si>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</si>
  <si>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</si>
  <si>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</si>
  <si>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</si>
  <si>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</si>
  <si>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</si>
  <si>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</si>
  <si>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</si>
  <si>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</si>
  <si>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</si>
  <si>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</si>
  <si>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</si>
  <si>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</si>
  <si>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</si>
  <si>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</si>
  <si>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</si>
  <si>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</si>
  <si>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</si>
  <si>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</si>
  <si>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</si>
  <si>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</si>
  <si>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</si>
  <si>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</si>
  <si>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</si>
  <si>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</si>
  <si>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</si>
  <si>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</si>
  <si>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</si>
  <si>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</si>
  <si>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</si>
  <si>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</si>
  <si>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</si>
  <si>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</si>
  <si>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</si>
  <si>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</si>
  <si>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</si>
  <si>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</si>
  <si>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</si>
  <si>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</si>
  <si>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</si>
  <si>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</si>
  <si>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</si>
  <si>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</si>
  <si>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</si>
  <si>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</si>
  <si>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</si>
  <si>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</si>
  <si>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</si>
  <si>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</si>
  <si>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</si>
  <si>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</si>
  <si>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</si>
  <si>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</si>
  <si>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</si>
  <si>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</si>
  <si>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</si>
  <si>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</si>
  <si>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</si>
  <si>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</si>
  <si>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</si>
  <si>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</si>
  <si>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</si>
  <si>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</si>
  <si>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</si>
  <si>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</si>
  <si>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</si>
  <si>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</si>
  <si>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</si>
  <si>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</si>
  <si>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</si>
  <si>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</si>
  <si>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</si>
  <si>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</si>
  <si>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</si>
  <si>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</si>
  <si>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</si>
  <si>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</si>
  <si>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</si>
  <si>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</si>
  <si>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</si>
  <si>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</si>
  <si>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</si>
  <si>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</si>
  <si>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</si>
  <si>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</si>
  <si>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yardlocal</t>
  </si>
  <si>
    <t>xlplondon</t>
  </si>
  <si>
    <t>paytmmall</t>
  </si>
  <si>
    <t>rachit_g2</t>
  </si>
  <si>
    <t>r_468</t>
  </si>
  <si>
    <t>salsadancingang</t>
  </si>
  <si>
    <t>deltaprojectuk</t>
  </si>
  <si>
    <t>goldfishw2</t>
  </si>
  <si>
    <t>hackneywick</t>
  </si>
  <si>
    <t>skgardendesign</t>
  </si>
  <si>
    <t>yourgod_bot</t>
  </si>
  <si>
    <t>soooo_fia</t>
  </si>
  <si>
    <t>nephilimdemon</t>
  </si>
  <si>
    <t>taemint_5hawol</t>
  </si>
  <si>
    <t>pressefotosdk</t>
  </si>
  <si>
    <t>f15eman</t>
  </si>
  <si>
    <t>realkilahlache</t>
  </si>
  <si>
    <t>per_fectionn_</t>
  </si>
  <si>
    <t>dankeldsen</t>
  </si>
  <si>
    <t>stuartmcintyre</t>
  </si>
  <si>
    <t>bmosherzinck</t>
  </si>
  <si>
    <t>Mentions</t>
  </si>
  <si>
    <t>Get down to Victory Park this week for great activity as the @xlplondon bus hits #E20! Recording studio, Fifa, Sports, BBQ... what more could you want! https://t.co/CqHZfEU7Cm</t>
  </si>
  <si>
    <t>RT @YardLocal: Get down to Victory Park this week for great activity as the @xlplondon bus hits #E20! Recording studio, Fifa, Sports, BBQ..…</t>
  </si>
  <si>
    <t>Planning to go for a lunch date with your friends, carry this Satchel bag from E20 and make a style statement like never before. Shop it now on Paytm Mall.
Follow the link: https://t.co/AKx0ldZYUa
#E20 #Leather #Bag #Women #Fashion https://t.co/R0RixQIY6J</t>
  </si>
  <si>
    <t>RT @PaytmMall: Planning to go for a lunch date with your friends, carry this Satchel bag from E20 and make a style statement like never bef…</t>
  </si>
  <si>
    <t>そういえば今日は諏訪湖SAが特に混む日ですが、皆さんルールはもちろん守ってますよね？
#諏訪湖SA #E20 #中央道 #日本サぱ協会 #諏訪湖祭湖上花火大会
https://t.co/sbwcvd0Gf4</t>
  </si>
  <si>
    <t>#E1 #E2 #E3 #E4 #E5 #E6 #E7 #E8 #E9 #E10 #E11 #E12 #E13 #E14 #E15 #E16 #E17 #E18 #E19 #E20 #Canarywharf #canningtown #poplar #westferry #crossharbour #Westindiaquay #royalvictoria #customhouse #towergateway #bank #DLR https://t.co/swEnVfvjrd</t>
  </si>
  <si>
    <t>RT @SalsaDancingAng: #E1 #E2 #E3 #E4 #E5 #E6 #E7 #E8 #E9 #E10 #E11 #E12 #E13 #E14 #E15 #E16 #E17 #E18 #E19 #E20 #Canarywharf #canningtown #…</t>
  </si>
  <si>
    <t>Lots of high level #window cleaning today in #east London. We can reach up to the 4th floor #e1 #E2 #E3 #E5 #E6 #E7 #E8 #hackney-wick #E9 #E10 #E11 #E12 #E13 #E14 #E15 #E16 #E17 #E20 call or tex us for more info on 07387 580797. https://t.co/sUjoBomO17 https://t.co/2WKEzCdLP4</t>
  </si>
  <si>
    <t>RT @GOLDFISHW2: Lots of high level #window cleaning today in #east London. We can reach up to the 4th floor #e1 #E2 #E3 #E5 #E6 #E7 #E8 #ha…</t>
  </si>
  <si>
    <t>#E20 Dog Friendly garden 1 month on with new furniture in place #fatsiajaponica #dicksoniaantarctica #ferns https://t.co/gWTopnTDQu</t>
  </si>
  <si>
    <t>#E20 Roof terrace one month on. Plants looking very happy in this sun drenched space #phyllostachysnigra #stipa #rosmarinus https://t.co/4ZIwaIyZSb</t>
  </si>
  <si>
    <t>RT @skgardendesign: #E20 Roof terrace one month on. Plants looking very happy in this sun drenched space #phyllostachysnigra #stipa #rosmar…</t>
  </si>
  <si>
    <t>입만 산게 아니라 하나를 알고 그걸로...'
모든걸 관통하는거지. #E20</t>
  </si>
  <si>
    <t>세살짜리 어린애한테도 배울점은 있거든. 모든사람에겐 배울점이 있지. 사람 셋이 모이면 그중 한명은 반드시. #E20</t>
  </si>
  <si>
    <t>덕이 있는 사람은 외롭지 않지. #E20</t>
  </si>
  <si>
    <t>죽음에대해 많이 생각해봤어? #E20</t>
  </si>
  <si>
    <t>RT @nephilimdemon: THIS WAS ABSOLUTELY NECESSARY BC JIANG YANLI IS THE BEST SHIJIE IN THE WORLD AND A-XIAN IS THE CUTEST HERE _xD83D__xDE0D__xD83D__xDE0D__xD83D__xDE0D__xD83D__xDE0D_ #MDZS #魔…</t>
  </si>
  <si>
    <t>RT @nephilimdemon: THE YUNMENG SIBLINGS OH MY GAWDDD THEYRE SO ADORABLEEEEE _xD83D__xDE0D__xD83D__xDE0D__xD83D__xDE0D_ #MDZS #魔道祖师 #云梦江氏 #云梦三姐弟 #S2E05 #E20 https://t.co/nhJSkfHdxM</t>
  </si>
  <si>
    <t>THE YUNMENG SIBLINGS OH MY GAWDDD THEYRE SO ADORABLEEEEE _xD83D__xDE0D__xD83D__xDE0D__xD83D__xDE0D_ #MDZS #魔道祖师 #云梦江氏 #云梦三姐弟 #S2E05 #E20 https://t.co/nhJSkfHdxM</t>
  </si>
  <si>
    <t>THIS WAS ABSOLUTELY NECESSARY BC JIANG YANLI IS THE BEST SHIJIE IN THE WORLD AND A-XIAN IS THE CUTEST HERE _xD83D__xDE0D__xD83D__xDE0D__xD83D__xDE0D__xD83D__xDE0D_ #MDZS #魔道祖师 #世界上最好的师姐 #江厌离 #魏无羡 #魏婴 #S2E05 #E20 https://t.co/WpbbA7AmvD</t>
  </si>
  <si>
    <t>Uheld spærrer fynske motorvej. 
#fuh #uheld #ulykke #e20 #politidk #nyheder https://t.co/rJoOEvbjRG</t>
  </si>
  <si>
    <t>Uheld spærrer den fynske motorvej ved vissenbjerg. 
#fuh #uheld #ulykke #e20 #politidk #nyheder https://t.co/x5NKLx9lBa</t>
  </si>
  <si>
    <t>RT @RealKilahLache: Good morning Our Angel ..  today is the beginning of the weekend that we come together to commemorate you_xD83C__xDF39_ watch over u…</t>
  </si>
  <si>
    <t>Good morning Our Angel ..  today is the beginning of the weekend that we come together to commemorate you_xD83C__xDF39_ watch over us as we gather in your honor _xD83D__xDD4A_ #E20 @F15EMAN https://t.co/OySNG3lMeK</t>
  </si>
  <si>
    <t>Good morning to the perfectest Angel _xD83D__xDD4A__xD83C__xDF39_ watch over us #E20</t>
  </si>
  <si>
    <t>RT @RealKilahLache: Good morning to the perfectest Angel _xD83D__xDD4A__xD83C__xDF39_ watch over us #E20</t>
  </si>
  <si>
    <t>Good morning my angel _xD83D__xDD4A_ watch over us #E20 _xD83C__xDF39_</t>
  </si>
  <si>
    <t>I miss you . #E20 _xD83C__xDF39_</t>
  </si>
  <si>
    <t>Goodmorning my angel , i wish you were here. ❤️ watch over us _xD83D__xDD4A_ #E20</t>
  </si>
  <si>
    <t>I miss you bro _xD83E__xDD1E__xD83C__xDFFE__xD83D__xDD4A_❤️ #E20</t>
  </si>
  <si>
    <t>Good morning Our Angel , we miss you . Watch over us _xD83D__xDD4A_❤️ #E20</t>
  </si>
  <si>
    <t>RT @RealKilahLache: Good morning Our Angel , we miss you . Watch over us _xD83D__xDD4A_❤️ #E20</t>
  </si>
  <si>
    <t>Had a great conversation with @bmosherzinck a few days ago, that resulted in this article "From Enterprise 2.0 to the digital workplace - how far have we come?" https://t.co/NaGL9sQ02O #e20 #digitalworkplace</t>
  </si>
  <si>
    <t>From Enterprise 2.0 to the digital workplace - how far have we come? https://t.co/RFexGILLcg @bmosherzinck is right in that E2.0 was (and still is) a movement, and that the concepts still apply, even if many of the tools have been replaced or have evolved. #e20 #esn https://t.co/4h7BVQ6qwC</t>
  </si>
  <si>
    <t>https://ml.p-y.tm:443/qd13</t>
  </si>
  <si>
    <t>https://suwako-hanabi.com/usage-notes/</t>
  </si>
  <si>
    <t>https://twitter.com/SalsaDancingAng/status/1162018147580502016</t>
  </si>
  <si>
    <t>http://www.goldfishwindowcleners.co.uk</t>
  </si>
  <si>
    <t>https://diginomica.com/enterprise-20-digital-workplace-how-far-have-we-come</t>
  </si>
  <si>
    <t>p-y.tm</t>
  </si>
  <si>
    <t>suwako-hanabi.com</t>
  </si>
  <si>
    <t>twitter.com</t>
  </si>
  <si>
    <t>co.uk</t>
  </si>
  <si>
    <t>diginomica.com</t>
  </si>
  <si>
    <t>e20</t>
  </si>
  <si>
    <t>e20 leather bag women fashion</t>
  </si>
  <si>
    <t>諏訪湖sa e20 中央道 日本サぱ協会 諏訪湖祭湖上花火大会</t>
  </si>
  <si>
    <t>e1 e2 e3 e4 e5 e6 e7 e8 e9 e10 e11 e12 e13 e14 e15 e16 e17 e18 e19 e20 canarywharf canningtown poplar westferry crossharbour westindiaquay royalvictoria customhouse towergateway bank dlr</t>
  </si>
  <si>
    <t>e1 e2 e3 e4 e5 e6 e7 e8 e9 e10 e11 e12 e13 e14 e15 e16 e17 e18 e19 e20 canarywharf canningtown</t>
  </si>
  <si>
    <t>window east e1 e2 e3 e5 e6 e7 e8 hackney e9 e10 e11 e12 e13 e14 e15 e16 e17 e20</t>
  </si>
  <si>
    <t>window east e1 e2 e3 e5 e6 e7 e8</t>
  </si>
  <si>
    <t>e20 fatsiajaponica dicksoniaantarctica ferns</t>
  </si>
  <si>
    <t>e20 phyllostachysnigra stipa rosmarinus</t>
  </si>
  <si>
    <t>e20 phyllostachysnigra stipa</t>
  </si>
  <si>
    <t>mdzs</t>
  </si>
  <si>
    <t>mdzs 魔道祖师 云梦江氏 云梦三姐弟 s2e05 e20</t>
  </si>
  <si>
    <t>mdzs 魔道祖师 世界上最好的师姐 江厌离 魏无羡 魏婴 s2e05 e20</t>
  </si>
  <si>
    <t>fuh uheld ulykke e20 politidk nyheder</t>
  </si>
  <si>
    <t>e20 digitalworkplace</t>
  </si>
  <si>
    <t>e20 esn</t>
  </si>
  <si>
    <t>https://pbs.twimg.com/media/EByJYozXUAI_tu5.png</t>
  </si>
  <si>
    <t>https://pbs.twimg.com/media/EB64XDPWsAE6fkx.jpg</t>
  </si>
  <si>
    <t>https://pbs.twimg.com/media/EBxJtFlW4AIakJT.jpg</t>
  </si>
  <si>
    <t>https://pbs.twimg.com/media/ECEhFS6UwAIl0sF.jpg</t>
  </si>
  <si>
    <t>https://pbs.twimg.com/media/ECGg41OWwAAnVch.jpg</t>
  </si>
  <si>
    <t>https://pbs.twimg.com/media/ECKEqFsUYAE5KYk.jpg</t>
  </si>
  <si>
    <t>https://pbs.twimg.com/media/ECKGCA1VAAEfvm-.jpg</t>
  </si>
  <si>
    <t>https://pbs.twimg.com/media/EBc6bADXoAE43jU.jpg</t>
  </si>
  <si>
    <t>https://pbs.twimg.com/media/ECaISXhX4AA0z-g.jpg</t>
  </si>
  <si>
    <t>https://pbs.twimg.com/media/EA90mzAX4AEmLcK.jpg</t>
  </si>
  <si>
    <t>https://pbs.twimg.com/media/ECgPHrmXoAEVQL8.jpg</t>
  </si>
  <si>
    <t>http://pbs.twimg.com/profile_images/458911131206045696/Mew4jbby_normal.jpeg</t>
  </si>
  <si>
    <t>http://pbs.twimg.com/profile_images/1111839946023845888/agxEitzv_normal.png</t>
  </si>
  <si>
    <t>http://pbs.twimg.com/profile_images/3319216363/b9d47b327002b43ecd87a5a0acdacfe7_normal.jpeg</t>
  </si>
  <si>
    <t>http://pbs.twimg.com/profile_images/609177410668511233/xPsoVSSl_normal.png</t>
  </si>
  <si>
    <t>http://pbs.twimg.com/profile_images/805794725118799872/xpRf4vyn_normal.jpg</t>
  </si>
  <si>
    <t>http://pbs.twimg.com/profile_images/682937092935147520/AY_aTc___normal.jpg</t>
  </si>
  <si>
    <t>http://pbs.twimg.com/profile_images/430257039072190464/yVzmegHl_normal.png</t>
  </si>
  <si>
    <t>http://pbs.twimg.com/profile_images/811331509772779531/hVK2OBs1_normal.jpg</t>
  </si>
  <si>
    <t>http://pbs.twimg.com/profile_images/1153119855341686785/hhoNeXj7_normal.jpg</t>
  </si>
  <si>
    <t>http://pbs.twimg.com/profile_images/1128502803935178753/bX6BDtDK_normal.jpg</t>
  </si>
  <si>
    <t>http://pbs.twimg.com/profile_images/1154050833308192769/fqb9l0F__normal.jpg</t>
  </si>
  <si>
    <t>http://pbs.twimg.com/profile_images/1153028327944441857/tSGdHO0f_normal.jpg</t>
  </si>
  <si>
    <t>http://pbs.twimg.com/profile_images/529774500896706560/wsUOfSHB_normal.png</t>
  </si>
  <si>
    <t>https://twitter.com/#!/yardlocal/status/1160953866663399424</t>
  </si>
  <si>
    <t>https://twitter.com/#!/xlplondon/status/1161229221303332864</t>
  </si>
  <si>
    <t>https://twitter.com/#!/paytmmall/status/1161568462155780098</t>
  </si>
  <si>
    <t>https://twitter.com/#!/rachit_g2/status/1161568583958163456</t>
  </si>
  <si>
    <t>https://twitter.com/#!/r_468/status/1161963510009438208</t>
  </si>
  <si>
    <t>https://twitter.com/#!/salsadancingang/status/1162020213711396866</t>
  </si>
  <si>
    <t>https://twitter.com/#!/deltaprojectuk/status/1162033292549480448</t>
  </si>
  <si>
    <t>https://twitter.com/#!/goldfishw2/status/1160883844976955394</t>
  </si>
  <si>
    <t>https://twitter.com/#!/hackneywick/status/1160943044830646278</t>
  </si>
  <si>
    <t>https://twitter.com/#!/skgardendesign/status/1162246562518409216</t>
  </si>
  <si>
    <t>https://twitter.com/#!/skgardendesign/status/1162387099280166912</t>
  </si>
  <si>
    <t>https://twitter.com/#!/hackneywick/status/1162389026034331649</t>
  </si>
  <si>
    <t>https://twitter.com/#!/yourgod_bot/status/1159832577286406147</t>
  </si>
  <si>
    <t>https://twitter.com/#!/yourgod_bot/status/1159968471863767041</t>
  </si>
  <si>
    <t>https://twitter.com/#!/yourgod_bot/status/1160013768564150273</t>
  </si>
  <si>
    <t>https://twitter.com/#!/yourgod_bot/status/1160059071891828736</t>
  </si>
  <si>
    <t>https://twitter.com/#!/yourgod_bot/status/1162369289174712323</t>
  </si>
  <si>
    <t>https://twitter.com/#!/yourgod_bot/status/1162505188403380224</t>
  </si>
  <si>
    <t>https://twitter.com/#!/yourgod_bot/status/1162550484449689600</t>
  </si>
  <si>
    <t>https://twitter.com/#!/yourgod_bot/status/1162595786997112833</t>
  </si>
  <si>
    <t>https://twitter.com/#!/soooo_fia/status/1162650242128535552</t>
  </si>
  <si>
    <t>https://twitter.com/#!/soooo_fia/status/1162650313284829184</t>
  </si>
  <si>
    <t>https://twitter.com/#!/nephilimdemon/status/1162637526336540672</t>
  </si>
  <si>
    <t>https://twitter.com/#!/nephilimdemon/status/1162639047807758336</t>
  </si>
  <si>
    <t>https://twitter.com/#!/taemint_5hawol/status/1162829212451004417</t>
  </si>
  <si>
    <t>https://twitter.com/#!/taemint_5hawol/status/1162829342096973825</t>
  </si>
  <si>
    <t>https://twitter.com/#!/pressefotosdk/status/1159459673776545792</t>
  </si>
  <si>
    <t>https://twitter.com/#!/pressefotosdk/status/1163767468718006273</t>
  </si>
  <si>
    <t>https://twitter.com/#!/f15eman/status/1163797443533824008</t>
  </si>
  <si>
    <t>https://twitter.com/#!/realkilahlache/status/1157271844891873280</t>
  </si>
  <si>
    <t>https://twitter.com/#!/realkilahlache/status/1158730769751334912</t>
  </si>
  <si>
    <t>https://twitter.com/#!/realkilahlache/status/1159484740912779265</t>
  </si>
  <si>
    <t>https://twitter.com/#!/realkilahlache/status/1160576915457134592</t>
  </si>
  <si>
    <t>https://twitter.com/#!/realkilahlache/status/1160931143165853697</t>
  </si>
  <si>
    <t>https://twitter.com/#!/realkilahlache/status/1161665021027508225</t>
  </si>
  <si>
    <t>https://twitter.com/#!/realkilahlache/status/1163109422459215872</t>
  </si>
  <si>
    <t>https://twitter.com/#!/realkilahlache/status/1163813830712942592</t>
  </si>
  <si>
    <t>https://twitter.com/#!/per_fectionn_/status/1163814372403060736</t>
  </si>
  <si>
    <t>https://twitter.com/#!/dankeldsen/status/1164153342278492160</t>
  </si>
  <si>
    <t>https://twitter.com/#!/stuartmcintyre/status/1164197133324640256</t>
  </si>
  <si>
    <t>1160953866663399424</t>
  </si>
  <si>
    <t>1161229221303332864</t>
  </si>
  <si>
    <t>1161568462155780098</t>
  </si>
  <si>
    <t>1161568583958163456</t>
  </si>
  <si>
    <t>1161963510009438208</t>
  </si>
  <si>
    <t>1162020213711396866</t>
  </si>
  <si>
    <t>1162033292549480448</t>
  </si>
  <si>
    <t>1160883844976955394</t>
  </si>
  <si>
    <t>1160943044830646278</t>
  </si>
  <si>
    <t>1162246562518409216</t>
  </si>
  <si>
    <t>1162387099280166912</t>
  </si>
  <si>
    <t>1162389026034331649</t>
  </si>
  <si>
    <t>1159832577286406147</t>
  </si>
  <si>
    <t>1159968471863767041</t>
  </si>
  <si>
    <t>1160013768564150273</t>
  </si>
  <si>
    <t>1160059071891828736</t>
  </si>
  <si>
    <t>1162369289174712323</t>
  </si>
  <si>
    <t>1162505188403380224</t>
  </si>
  <si>
    <t>1162550484449689600</t>
  </si>
  <si>
    <t>1162595786997112833</t>
  </si>
  <si>
    <t>1162650242128535552</t>
  </si>
  <si>
    <t>1162650313284829184</t>
  </si>
  <si>
    <t>1162637526336540672</t>
  </si>
  <si>
    <t>1162639047807758336</t>
  </si>
  <si>
    <t>1162829212451004417</t>
  </si>
  <si>
    <t>1162829342096973825</t>
  </si>
  <si>
    <t>1159459673776545792</t>
  </si>
  <si>
    <t>1163767468718006273</t>
  </si>
  <si>
    <t>1163797443533824008</t>
  </si>
  <si>
    <t>1157271844891873280</t>
  </si>
  <si>
    <t>1158730769751334912</t>
  </si>
  <si>
    <t>1159484740912779265</t>
  </si>
  <si>
    <t>1160576915457134592</t>
  </si>
  <si>
    <t>1160931143165853697</t>
  </si>
  <si>
    <t>1161665021027508225</t>
  </si>
  <si>
    <t>1163109422459215872</t>
  </si>
  <si>
    <t>1163813830712942592</t>
  </si>
  <si>
    <t>1163814372403060736</t>
  </si>
  <si>
    <t>1164153342278492160</t>
  </si>
  <si>
    <t>1164197133324640256</t>
  </si>
  <si>
    <t>1160101369593782273</t>
  </si>
  <si>
    <t/>
  </si>
  <si>
    <t>559650603</t>
  </si>
  <si>
    <t>en</t>
  </si>
  <si>
    <t>ja</t>
  </si>
  <si>
    <t>und</t>
  </si>
  <si>
    <t>ko</t>
  </si>
  <si>
    <t>da</t>
  </si>
  <si>
    <t>1162018147580502016</t>
  </si>
  <si>
    <t>Twitter Web App</t>
  </si>
  <si>
    <t>Hootsuite Inc.</t>
  </si>
  <si>
    <t>TweetDeck</t>
  </si>
  <si>
    <t>Twitter for Android</t>
  </si>
  <si>
    <t>delta retweet retweet</t>
  </si>
  <si>
    <t>Yext Twitter Management</t>
  </si>
  <si>
    <t>Twitter for iPhone</t>
  </si>
  <si>
    <t>twittbot.net</t>
  </si>
  <si>
    <t>Tweetbot for Mac</t>
  </si>
  <si>
    <t>Retweet</t>
  </si>
  <si>
    <t>10.1753808,55.2885625 
10.5771894,55.2885625 
10.5771894,55.4821283 
10.1753808,55.4821283</t>
  </si>
  <si>
    <t>-1.938293,51.6637306 
-1.918346,51.6637306 
-1.918346,51.6795866 
-1.938293,51.6795866</t>
  </si>
  <si>
    <t>Denmark</t>
  </si>
  <si>
    <t>United Kingdom</t>
  </si>
  <si>
    <t>DK</t>
  </si>
  <si>
    <t>GB</t>
  </si>
  <si>
    <t>Odense, Danmark</t>
  </si>
  <si>
    <t>South Cerney, England</t>
  </si>
  <si>
    <t>9118abeb47fc6408</t>
  </si>
  <si>
    <t>1faab1b12420bf8f</t>
  </si>
  <si>
    <t>Odense</t>
  </si>
  <si>
    <t>South Cerney</t>
  </si>
  <si>
    <t>city</t>
  </si>
  <si>
    <t>https://api.twitter.com/1.1/geo/id/9118abeb47fc6408.json</t>
  </si>
  <si>
    <t>https://api.twitter.com/1.1/geo/id/1faab1b12420bf8f.json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</si>
  <si>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</si>
  <si>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</si>
  <si>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</si>
  <si>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</si>
  <si>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</si>
  <si>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</si>
  <si>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</si>
  <si>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</si>
  <si>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</si>
  <si>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</si>
  <si>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</si>
  <si>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</si>
  <si>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</si>
  <si>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</si>
  <si>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</si>
  <si>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</si>
  <si>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</si>
  <si>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</si>
  <si>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</si>
  <si>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</si>
  <si>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</si>
  <si>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Yard Local</t>
  </si>
  <si>
    <t>XLP</t>
  </si>
  <si>
    <t>Paytm Mall</t>
  </si>
  <si>
    <t>...Rachit</t>
  </si>
  <si>
    <t>R-468 / KASSY/カッシー</t>
  </si>
  <si>
    <t>Angelique</t>
  </si>
  <si>
    <t>Deltaproject</t>
  </si>
  <si>
    <t>LEE WALL</t>
  </si>
  <si>
    <t>Hackney Wick</t>
  </si>
  <si>
    <t>Sarah Kay</t>
  </si>
  <si>
    <t>신</t>
  </si>
  <si>
    <t>Sofia A.</t>
  </si>
  <si>
    <t>THE UNTAMED | 魔道祖师第二季 _xD83D__xDE01_</t>
  </si>
  <si>
    <t>J1001101_xD83C__xDF38_ T1001101_xD83D__xDC24__xD83D__xDC25__xD83C__xDF39__xD83C__xDF51_</t>
  </si>
  <si>
    <t>presse fotos</t>
  </si>
  <si>
    <t>Emmanuel</t>
  </si>
  <si>
    <t>Kilah Laché</t>
  </si>
  <si>
    <t>✨idgäf ✨</t>
  </si>
  <si>
    <t>Dan Keldsen</t>
  </si>
  <si>
    <t>Barb Mosher Zinck</t>
  </si>
  <si>
    <t>Stuart McIntyre</t>
  </si>
  <si>
    <t>For neighbours, young people and creative ideas. @yardtheatre’s innovative community programme running from Hub67, Hackney Wick and The Hall, East Village.</t>
  </si>
  <si>
    <t>XLP is working to create positive futures for young people in London. We work in schools, on estates, @xlmentoring &amp; @artsxlp.
Founded by @patrickreganxlp</t>
  </si>
  <si>
    <t>Discover the world of hassle-free shopping at Paytm Mall.</t>
  </si>
  <si>
    <t>Software professional, random tweeter
#Federer is GOAT.  #Foodie, #Eggetarian , Tweets about sports, music, Movies, Food, love, travel  #Bangalore Ghar #Roorkee</t>
  </si>
  <si>
    <t>ラジオネーム「あーるよんろくはち」横浜のチベット地方に住む人。 好き→高速道路/地図/Fヨコ/鉄道/tsfa(ex.Any)/wacci/トミタ栞/阪神/楽天/ジェフ千葉/漫画/洋楽 #一眼レフには負けない「Twilog」
https://t.co/9PZ9Hh7KRN
Webサイト「R-468のページ」→リンクからどうぞ</t>
  </si>
  <si>
    <t>Dancer/Teacher/Choreographer salsa mambo cha cha and related dances . Qualified ISTD IDTA YMCA. Teaches at Bar Salsa. expressions Dance, Pineapple Dance studios</t>
  </si>
  <si>
    <t>There is no such thing as a pure race. Travel with your eyes wide open. Music and Art are the eyes, ears and soul of the world. take a journey with us.</t>
  </si>
  <si>
    <t>COVERING ALL OF EAST LONDON USING THE REACH &amp; WASH SYSTEM, WE CAN REACH UP TO THE 4TH FLOOR 8am- 9pm Monday-Sunday 07387580797</t>
  </si>
  <si>
    <t>One diverse, multi-generational family's positive view in &amp; around the East End. No postcodes.</t>
  </si>
  <si>
    <t>Garden designer, mum and social media convert</t>
  </si>
  <si>
    <t>절대자,신,태양,하늘. 하나뿐인 너의 신.</t>
  </si>
  <si>
    <t>Movies. Music. BTS. SHINee. Rurouni Kenshin. SpiritPact. MDZS. 
灵契•魔道祖师•陈情令 | 王一博: 我敬佩的战哥 (ﾉ´ з `)ノ</t>
  </si>
  <si>
    <t>My 5HINee World❤
Shawol from Paraguay _xD83C__xDDF5__xD83C__xDDFE_ #MXTX world
#MDZS</t>
  </si>
  <si>
    <t>R.I.P Bmoney Florida International University 2️⃣0️⃣❌</t>
  </si>
  <si>
    <t>famu_xD83D__xDC0D_ owner of @uptowngirlhair_ • CEO: Uptown Girl Couture LLC. @Uptowngirl_c ✨ “EMOTIONAL ANTICS” out now ! link below</t>
  </si>
  <si>
    <t>don't DM me. I’m Good, Luv. #RIP ToEveryoneILost_xD83D__xDC94_</t>
  </si>
  <si>
    <t>Author of Best-selling @genzeffect, Director of Customer Innovation at https://t.co/hA2e05uibv</t>
  </si>
  <si>
    <t>content &amp; digital Strategist. believes in the power of good stories. mom. wife. forever curious, forever learning</t>
  </si>
  <si>
    <t>Community #strategist, #solopreneur, #influencer, Jive &amp; IBM advocate, analyst, blogger and podcaster (@wtf_tech). Husband, father of four and foster carer.</t>
  </si>
  <si>
    <t>Hackney Wick + East Village</t>
  </si>
  <si>
    <t>London</t>
  </si>
  <si>
    <t>New Delhi, India</t>
  </si>
  <si>
    <t>Bengaluru, Karnataka</t>
  </si>
  <si>
    <t>Yokohama / Tokyo</t>
  </si>
  <si>
    <t>Hackney, London</t>
  </si>
  <si>
    <t>Hackney Wick, east London, UK</t>
  </si>
  <si>
    <t>London #Hackney</t>
  </si>
  <si>
    <t>Guimarães, Portugal</t>
  </si>
  <si>
    <t>A.R.M.Y.</t>
  </si>
  <si>
    <t>Hovedstaden, Danmark</t>
  </si>
  <si>
    <t>Miami</t>
  </si>
  <si>
    <t xml:space="preserve">white bread world </t>
  </si>
  <si>
    <t>With my nigga, FL</t>
  </si>
  <si>
    <t>Boston, MA</t>
  </si>
  <si>
    <t>Nova Scotia, Canada</t>
  </si>
  <si>
    <t>UK</t>
  </si>
  <si>
    <t>https://t.co/XyhJpkAjVO</t>
  </si>
  <si>
    <t>http://t.co/P3ESvPCP74</t>
  </si>
  <si>
    <t>https://t.co/sI7R4cVyCR</t>
  </si>
  <si>
    <t>https://facebook.com/RFIndia</t>
  </si>
  <si>
    <t>https://t.co/fb2OYgGXZp</t>
  </si>
  <si>
    <t>http://t.co/DdTfpg7prv</t>
  </si>
  <si>
    <t>http://www.deltaproject.co.uk</t>
  </si>
  <si>
    <t>https://t.co/14e2j3jAdz</t>
  </si>
  <si>
    <t>https://t.co/7Oz4UNqNEb</t>
  </si>
  <si>
    <t>https://t.co/4ZNoRkv7vb</t>
  </si>
  <si>
    <t>http://t.co/daDPdWbVN3</t>
  </si>
  <si>
    <t>https://t.co/A4LoHXUOow</t>
  </si>
  <si>
    <t>https://t.co/Ueo6xW45YI</t>
  </si>
  <si>
    <t>https://pbs.twimg.com/profile_banners/1562790126/1553779075</t>
  </si>
  <si>
    <t>https://pbs.twimg.com/profile_banners/54499775/1398244212</t>
  </si>
  <si>
    <t>https://pbs.twimg.com/profile_banners/834968066819678208/1565924362</t>
  </si>
  <si>
    <t>https://pbs.twimg.com/profile_banners/142204001/1523604071</t>
  </si>
  <si>
    <t>https://pbs.twimg.com/profile_banners/163392455/1449814519</t>
  </si>
  <si>
    <t>https://pbs.twimg.com/profile_banners/73389535/1411298897</t>
  </si>
  <si>
    <t>https://pbs.twimg.com/profile_banners/604647998/1480951410</t>
  </si>
  <si>
    <t>https://pbs.twimg.com/profile_banners/2778428738/1558789074</t>
  </si>
  <si>
    <t>https://pbs.twimg.com/profile_banners/20841895/1423510520</t>
  </si>
  <si>
    <t>https://pbs.twimg.com/profile_banners/364167994/1362662105</t>
  </si>
  <si>
    <t>https://pbs.twimg.com/profile_banners/811328080878899200/1482278950</t>
  </si>
  <si>
    <t>https://pbs.twimg.com/profile_banners/559650603/1564836882</t>
  </si>
  <si>
    <t>https://pbs.twimg.com/profile_banners/935124218446057472/1563759910</t>
  </si>
  <si>
    <t>https://pbs.twimg.com/profile_banners/2296184217/1515702138</t>
  </si>
  <si>
    <t>https://pbs.twimg.com/profile_banners/2874365942/1547236208</t>
  </si>
  <si>
    <t>https://pbs.twimg.com/profile_banners/363799714/1563995689</t>
  </si>
  <si>
    <t>https://pbs.twimg.com/profile_banners/350740243/1493697892</t>
  </si>
  <si>
    <t>https://pbs.twimg.com/profile_banners/17425624/1564749731</t>
  </si>
  <si>
    <t>https://pbs.twimg.com/profile_banners/9819862/1482441283</t>
  </si>
  <si>
    <t>http://abs.twimg.com/images/themes/theme1/bg.png</t>
  </si>
  <si>
    <t>http://abs.twimg.com/images/themes/theme14/bg.gif</t>
  </si>
  <si>
    <t>http://abs.twimg.com/images/themes/theme19/bg.gif</t>
  </si>
  <si>
    <t>http://abs.twimg.com/images/themes/theme9/bg.gif</t>
  </si>
  <si>
    <t>http://abs.twimg.com/images/themes/theme7/bg.gif</t>
  </si>
  <si>
    <t>http://pbs.twimg.com/profile_images/1111302930689417217/XUstxLbx_normal.png</t>
  </si>
  <si>
    <t>http://pbs.twimg.com/profile_images/1090187200925437953/ci4kVvf6_normal.jpg</t>
  </si>
  <si>
    <t>http://pbs.twimg.com/profile_images/1055150970664050689/VXWUWkl1_normal.jpg</t>
  </si>
  <si>
    <t>http://pbs.twimg.com/profile_images/1046821658189807616/KwGhNEu2_normal.jpg</t>
  </si>
  <si>
    <t>http://pbs.twimg.com/profile_images/1159997447403261953/Z0ZmuvHO_normal.jpg</t>
  </si>
  <si>
    <t>http://pbs.twimg.com/profile_images/928889989169106944/LFtehZyQ_normal.jpg</t>
  </si>
  <si>
    <t>http://pbs.twimg.com/profile_images/2970713495/fb3161877e6ce0db4f0b441d71285c85_normal.jpeg</t>
  </si>
  <si>
    <t>http://pbs.twimg.com/profile_images/846434601350447104/uOO26TEL_normal.jpg</t>
  </si>
  <si>
    <t>Open Twitter Page for This Person</t>
  </si>
  <si>
    <t>https://twitter.com/yardlocal</t>
  </si>
  <si>
    <t>https://twitter.com/xlplondon</t>
  </si>
  <si>
    <t>https://twitter.com/paytmmall</t>
  </si>
  <si>
    <t>https://twitter.com/rachit_g2</t>
  </si>
  <si>
    <t>https://twitter.com/r_468</t>
  </si>
  <si>
    <t>https://twitter.com/salsadancingang</t>
  </si>
  <si>
    <t>https://twitter.com/deltaprojectuk</t>
  </si>
  <si>
    <t>https://twitter.com/goldfishw2</t>
  </si>
  <si>
    <t>https://twitter.com/hackneywick</t>
  </si>
  <si>
    <t>https://twitter.com/skgardendesign</t>
  </si>
  <si>
    <t>https://twitter.com/yourgod_bot</t>
  </si>
  <si>
    <t>https://twitter.com/soooo_fia</t>
  </si>
  <si>
    <t>https://twitter.com/nephilimdemon</t>
  </si>
  <si>
    <t>https://twitter.com/taemint_5hawol</t>
  </si>
  <si>
    <t>https://twitter.com/pressefotosdk</t>
  </si>
  <si>
    <t>https://twitter.com/f15eman</t>
  </si>
  <si>
    <t>https://twitter.com/realkilahlache</t>
  </si>
  <si>
    <t>https://twitter.com/per_fectionn_</t>
  </si>
  <si>
    <t>https://twitter.com/dankeldsen</t>
  </si>
  <si>
    <t>https://twitter.com/bmosherzinck</t>
  </si>
  <si>
    <t>https://twitter.com/stuartmcintyre</t>
  </si>
  <si>
    <t>yardlocal
Get down to Victory Park this week
for great activity as the @xlplondon
bus hits #E20! Recording studio,
Fifa, Sports, BBQ... what more
could you want! https://t.co/CqHZfEU7Cm</t>
  </si>
  <si>
    <t>xlplondon
RT @YardLocal: Get down to Victory
Park this week for great activity
as the @xlplondon bus hits #E20!
Recording studio, Fifa, Sports,
BBQ..…</t>
  </si>
  <si>
    <t>paytmmall
Planning to go for a lunch date
with your friends, carry this Satchel
bag from E20 and make a style statement
like never before. Shop it now
on Paytm Mall. Follow the link:
https://t.co/AKx0ldZYUa #E20 #Leather
#Bag #Women #Fashion https://t.co/R0RixQIY6J</t>
  </si>
  <si>
    <t>rachit_g2
RT @PaytmMall: Planning to go for
a lunch date with your friends,
carry this Satchel bag from E20
and make a style statement like
never bef…</t>
  </si>
  <si>
    <t>r_468
そういえば今日は諏訪湖SAが特に混む日ですが、皆さんルールはもちろん守ってますよね？
#諏訪湖SA #E20 #中央道 #日本サぱ協会 #諏訪湖祭湖上花火大会
https://t.co/sbwcvd0Gf4</t>
  </si>
  <si>
    <t>salsadancingang
#E1 #E2 #E3 #E4 #E5 #E6 #E7 #E8
#E9 #E10 #E11 #E12 #E13 #E14 #E15
#E16 #E17 #E18 #E19 #E20 #Canarywharf
#canningtown #poplar #westferry
#crossharbour #Westindiaquay #royalvictoria
#customhouse #towergateway #bank
#DLR https://t.co/swEnVfvjrd</t>
  </si>
  <si>
    <t>deltaprojectuk
RT @SalsaDancingAng: #E1 #E2 #E3
#E4 #E5 #E6 #E7 #E8 #E9 #E10 #E11
#E12 #E13 #E14 #E15 #E16 #E17 #E18
#E19 #E20 #Canarywharf #canningtown
#…</t>
  </si>
  <si>
    <t>goldfishw2
Lots of high level #window cleaning
today in #east London. We can reach
up to the 4th floor #e1 #E2 #E3
#E5 #E6 #E7 #E8 #hackney-wick #E9
#E10 #E11 #E12 #E13 #E14 #E15 #E16
#E17 #E20 call or tex us for more
info on 07387 580797. https://t.co/sUjoBomO17
https://t.co/2WKEzCdLP4</t>
  </si>
  <si>
    <t>hackneywick
RT @skgardendesign: #E20 Roof terrace
one month on. Plants looking very
happy in this sun drenched space
#phyllostachysnigra #stipa #rosmar…</t>
  </si>
  <si>
    <t>skgardendesign
#E20 Roof terrace one month on.
Plants looking very happy in this
sun drenched space #phyllostachysnigra
#stipa #rosmarinus https://t.co/4ZIwaIyZSb</t>
  </si>
  <si>
    <t>yourgod_bot
죽음에대해 많이 생각해봤어? #E20</t>
  </si>
  <si>
    <t>soooo_fia
RT @nephilimdemon: THE YUNMENG
SIBLINGS OH MY GAWDDD THEYRE SO
ADORABLEEEEE _xD83D__xDE0D__xD83D__xDE0D__xD83D__xDE0D_ #MDZS #魔道祖师
#云梦江氏 #云梦三姐弟 #S2E05 #E20 https://t.co/nhJSkfHdxM</t>
  </si>
  <si>
    <t>nephilimdemon
THIS WAS ABSOLUTELY NECESSARY BC
JIANG YANLI IS THE BEST SHIJIE
IN THE WORLD AND A-XIAN IS THE
CUTEST HERE _xD83D__xDE0D__xD83D__xDE0D__xD83D__xDE0D__xD83D__xDE0D_ #MDZS #魔道祖师
#世界上最好的师姐 #江厌离 #魏无羡 #魏婴 #S2E05
#E20 https://t.co/WpbbA7AmvD</t>
  </si>
  <si>
    <t>taemint_5hawol
RT @nephilimdemon: THE YUNMENG
SIBLINGS OH MY GAWDDD THEYRE SO
ADORABLEEEEE _xD83D__xDE0D__xD83D__xDE0D__xD83D__xDE0D_ #MDZS #魔道祖师
#云梦江氏 #云梦三姐弟 #S2E05 #E20 https://t.co/nhJSkfHdxM</t>
  </si>
  <si>
    <t>pressefotosdk
Uheld spærrer den fynske motorvej
ved vissenbjerg. #fuh #uheld #ulykke
#e20 #politidk #nyheder https://t.co/x5NKLx9lBa</t>
  </si>
  <si>
    <t>f15eman
RT @RealKilahLache: Good morning
Our Angel .. today is the beginning
of the weekend that we come together
to commemorate you_xD83C__xDF39_ watch over
u…</t>
  </si>
  <si>
    <t>realkilahlache
Good morning Our Angel , we miss
you . Watch over us _xD83D__xDD4A_❤️ #E20</t>
  </si>
  <si>
    <t>per_fectionn_
RT @RealKilahLache: Good morning
Our Angel , we miss you . Watch
over us _xD83D__xDD4A_❤️ #E20</t>
  </si>
  <si>
    <t>dankeldsen
Had a great conversation with @bmosherzinck
a few days ago, that resulted in
this article "From Enterprise 2.0
to the digital workplace - how
far have we come?" https://t.co/NaGL9sQ02O
#e20 #digitalworkplace</t>
  </si>
  <si>
    <t xml:space="preserve">bmosherzinck
</t>
  </si>
  <si>
    <t>stuartmcintyre
From Enterprise 2.0 to the digital
workplace - how far have we come?
https://t.co/RFexGILLcg @bmosherzinck
is right in that E2.0 was (and
still is) a movement, and that
the concepts still apply, even
if many of the tools have been
replaced or have evolved. #e20 #esn
https://t.co/4h7BVQ6qwC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</si>
  <si>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</si>
  <si>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</si>
  <si>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</si>
  <si>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</si>
  <si>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</si>
  <si>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</si>
  <si>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</si>
  <si>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</si>
  <si>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</si>
  <si>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</si>
  <si>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</si>
  <si>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</si>
  <si>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</si>
  <si>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</si>
  <si>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</si>
  <si>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</si>
  <si>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</si>
  <si>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</si>
  <si>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</si>
  <si>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</si>
  <si>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</si>
  <si>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</si>
  <si>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</si>
  <si>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</si>
  <si>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</si>
  <si>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</si>
  <si>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</si>
  <si>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</si>
  <si>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</si>
  <si>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</si>
  <si>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</si>
  <si>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</si>
  <si>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</si>
  <si>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</si>
  <si>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</si>
  <si>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</si>
  <si>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</si>
  <si>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</si>
  <si>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</si>
  <si>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</si>
  <si>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</si>
  <si>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</si>
  <si>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</si>
  <si>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</si>
  <si>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</si>
  <si>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</si>
  <si>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</si>
  <si>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</si>
  <si>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</si>
  <si>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</si>
  <si>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</si>
  <si>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</si>
  <si>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</si>
  <si>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</si>
  <si>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</si>
  <si>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</si>
  <si>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</si>
  <si>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</si>
  <si>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</si>
  <si>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</si>
  <si>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</si>
  <si>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</si>
  <si>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</si>
  <si>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</si>
  <si>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</si>
  <si>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</si>
  <si>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</si>
  <si>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</si>
  <si>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</si>
  <si>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</si>
  <si>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</si>
  <si>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</si>
  <si>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</si>
  <si>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</si>
  <si>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</si>
  <si>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</si>
  <si>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</si>
  <si>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</si>
  <si>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</si>
  <si>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</si>
  <si>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</si>
  <si>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</si>
  <si>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</si>
  <si>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</si>
  <si>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</si>
  <si>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</si>
  <si>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</si>
  <si>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</si>
  <si>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</si>
  <si>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魔道祖师</t>
  </si>
  <si>
    <t>s2e05</t>
  </si>
  <si>
    <t>e1</t>
  </si>
  <si>
    <t>e2</t>
  </si>
  <si>
    <t>e3</t>
  </si>
  <si>
    <t>e5</t>
  </si>
  <si>
    <t>e6</t>
  </si>
  <si>
    <t>e7</t>
  </si>
  <si>
    <t>Top Hashtags in Tweet in G1</t>
  </si>
  <si>
    <t>esn</t>
  </si>
  <si>
    <t>digitalworkplace</t>
  </si>
  <si>
    <t>Top Hashtags in Tweet in G2</t>
  </si>
  <si>
    <t>Top Hashtags in Tweet in G3</t>
  </si>
  <si>
    <t>云梦江氏</t>
  </si>
  <si>
    <t>云梦三姐弟</t>
  </si>
  <si>
    <t>世界上最好的师姐</t>
  </si>
  <si>
    <t>江厌离</t>
  </si>
  <si>
    <t>魏无羡</t>
  </si>
  <si>
    <t>魏婴</t>
  </si>
  <si>
    <t>Top Hashtags in Tweet in G4</t>
  </si>
  <si>
    <t>phyllostachysnigra</t>
  </si>
  <si>
    <t>stipa</t>
  </si>
  <si>
    <t>window</t>
  </si>
  <si>
    <t>east</t>
  </si>
  <si>
    <t>Top Hashtags in Tweet in G5</t>
  </si>
  <si>
    <t>fuh</t>
  </si>
  <si>
    <t>uheld</t>
  </si>
  <si>
    <t>ulykke</t>
  </si>
  <si>
    <t>politidk</t>
  </si>
  <si>
    <t>nyheder</t>
  </si>
  <si>
    <t>諏訪湖sa</t>
  </si>
  <si>
    <t>中央道</t>
  </si>
  <si>
    <t>日本サぱ協会</t>
  </si>
  <si>
    <t>諏訪湖祭湖上花火大会</t>
  </si>
  <si>
    <t>Top Hashtags in Tweet in G6</t>
  </si>
  <si>
    <t>e4</t>
  </si>
  <si>
    <t>e8</t>
  </si>
  <si>
    <t>e9</t>
  </si>
  <si>
    <t>e10</t>
  </si>
  <si>
    <t>Top Hashtags in Tweet in G7</t>
  </si>
  <si>
    <t>leather</t>
  </si>
  <si>
    <t>bag</t>
  </si>
  <si>
    <t>women</t>
  </si>
  <si>
    <t>fashion</t>
  </si>
  <si>
    <t>Top Hashtags in Tweet in G8</t>
  </si>
  <si>
    <t>Top Hashtags in Tweet</t>
  </si>
  <si>
    <t>e20 esn digitalworkplace</t>
  </si>
  <si>
    <t>mdzs 魔道祖师 s2e05 e20 云梦江氏 云梦三姐弟 世界上最好的师姐 江厌离 魏无羡 魏婴</t>
  </si>
  <si>
    <t>e20 phyllostachysnigra stipa window east e1 e2 e3 e5 e6</t>
  </si>
  <si>
    <t>e20 fuh uheld ulykke politidk nyheder 諏訪湖sa 中央道 日本サぱ協会 諏訪湖祭湖上花火大会</t>
  </si>
  <si>
    <t>e1 e2 e3 e4 e5 e6 e7 e8 e9 e10</t>
  </si>
  <si>
    <t>Top Words in Tweet in Entire Graph</t>
  </si>
  <si>
    <t>Words in Sentiment List#1: Positive</t>
  </si>
  <si>
    <t>Words in Sentiment List#2: Negative</t>
  </si>
  <si>
    <t>Words in Sentiment List#3: Angry/Violent</t>
  </si>
  <si>
    <t>Non-categorized Words</t>
  </si>
  <si>
    <t>Total Words</t>
  </si>
  <si>
    <t>#e20</t>
  </si>
  <si>
    <t>angel</t>
  </si>
  <si>
    <t>watch</t>
  </si>
  <si>
    <t>over</t>
  </si>
  <si>
    <t>good</t>
  </si>
  <si>
    <t>Top Words in Tweet in G1</t>
  </si>
  <si>
    <t>0</t>
  </si>
  <si>
    <t>enterprise</t>
  </si>
  <si>
    <t>2</t>
  </si>
  <si>
    <t>digital</t>
  </si>
  <si>
    <t>workplace</t>
  </si>
  <si>
    <t>far</t>
  </si>
  <si>
    <t>come</t>
  </si>
  <si>
    <t>still</t>
  </si>
  <si>
    <t>Top Words in Tweet in G2</t>
  </si>
  <si>
    <t>morning</t>
  </si>
  <si>
    <t>miss</t>
  </si>
  <si>
    <t>today</t>
  </si>
  <si>
    <t>beginning</t>
  </si>
  <si>
    <t>Top Words in Tweet in G3</t>
  </si>
  <si>
    <t>#mdzs</t>
  </si>
  <si>
    <t>#魔道祖师</t>
  </si>
  <si>
    <t>#s2e05</t>
  </si>
  <si>
    <t>yunmeng</t>
  </si>
  <si>
    <t>siblings</t>
  </si>
  <si>
    <t>oh</t>
  </si>
  <si>
    <t>gawddd</t>
  </si>
  <si>
    <t>theyre</t>
  </si>
  <si>
    <t>Top Words in Tweet in G4</t>
  </si>
  <si>
    <t>month</t>
  </si>
  <si>
    <t>roof</t>
  </si>
  <si>
    <t>terrace</t>
  </si>
  <si>
    <t>one</t>
  </si>
  <si>
    <t>plants</t>
  </si>
  <si>
    <t>looking</t>
  </si>
  <si>
    <t>very</t>
  </si>
  <si>
    <t>happy</t>
  </si>
  <si>
    <t>sun</t>
  </si>
  <si>
    <t>Top Words in Tweet in G5</t>
  </si>
  <si>
    <t>죽음에대해</t>
  </si>
  <si>
    <t>많이</t>
  </si>
  <si>
    <t>생각해봤어</t>
  </si>
  <si>
    <t>입만</t>
  </si>
  <si>
    <t>산게</t>
  </si>
  <si>
    <t>아니라</t>
  </si>
  <si>
    <t>하나를</t>
  </si>
  <si>
    <t>알고</t>
  </si>
  <si>
    <t>그걸로</t>
  </si>
  <si>
    <t>Top Words in Tweet in G6</t>
  </si>
  <si>
    <t>#e1</t>
  </si>
  <si>
    <t>#e2</t>
  </si>
  <si>
    <t>#e3</t>
  </si>
  <si>
    <t>#e4</t>
  </si>
  <si>
    <t>#e5</t>
  </si>
  <si>
    <t>#e6</t>
  </si>
  <si>
    <t>#e7</t>
  </si>
  <si>
    <t>#e8</t>
  </si>
  <si>
    <t>#e9</t>
  </si>
  <si>
    <t>#e10</t>
  </si>
  <si>
    <t>Top Words in Tweet in G7</t>
  </si>
  <si>
    <t>planning</t>
  </si>
  <si>
    <t>go</t>
  </si>
  <si>
    <t>lunch</t>
  </si>
  <si>
    <t>date</t>
  </si>
  <si>
    <t>friends</t>
  </si>
  <si>
    <t>carry</t>
  </si>
  <si>
    <t>satchel</t>
  </si>
  <si>
    <t>make</t>
  </si>
  <si>
    <t>Top Words in Tweet in G8</t>
  </si>
  <si>
    <t>down</t>
  </si>
  <si>
    <t>victory</t>
  </si>
  <si>
    <t>park</t>
  </si>
  <si>
    <t>week</t>
  </si>
  <si>
    <t>great</t>
  </si>
  <si>
    <t>activity</t>
  </si>
  <si>
    <t>bus</t>
  </si>
  <si>
    <t>hits</t>
  </si>
  <si>
    <t>Top Words in Tweet</t>
  </si>
  <si>
    <t>0 enterprise 2 digital workplace far come bmosherzinck still #e20</t>
  </si>
  <si>
    <t>#e20 angel watch over good morning miss realkilahlache today beginning</t>
  </si>
  <si>
    <t>#mdzs nephilimdemon #魔道祖师 #s2e05 #e20 yunmeng siblings oh gawddd theyre</t>
  </si>
  <si>
    <t>#e20 month roof terrace one plants looking very happy sun</t>
  </si>
  <si>
    <t>#e20 죽음에대해 많이 생각해봤어 입만 산게 아니라 하나를 알고 그걸로</t>
  </si>
  <si>
    <t>#e1 #e2 #e3 #e4 #e5 #e6 #e7 #e8 #e9 #e10</t>
  </si>
  <si>
    <t>planning go lunch date friends carry satchel bag e20 make</t>
  </si>
  <si>
    <t>down victory park week great activity xlplondon bus hits #e20</t>
  </si>
  <si>
    <t>Top Word Pairs in Tweet in Entire Graph</t>
  </si>
  <si>
    <t>watch,over</t>
  </si>
  <si>
    <t>good,morning</t>
  </si>
  <si>
    <t>over,#e20</t>
  </si>
  <si>
    <t>morning,angel</t>
  </si>
  <si>
    <t>#mdzs,#魔道祖师</t>
  </si>
  <si>
    <t>#s2e05,#e20</t>
  </si>
  <si>
    <t>#e1,#e2</t>
  </si>
  <si>
    <t>#e2,#e3</t>
  </si>
  <si>
    <t>#e5,#e6</t>
  </si>
  <si>
    <t>#e6,#e7</t>
  </si>
  <si>
    <t>Top Word Pairs in Tweet in G1</t>
  </si>
  <si>
    <t>enterprise,2</t>
  </si>
  <si>
    <t>2,0</t>
  </si>
  <si>
    <t>0,digital</t>
  </si>
  <si>
    <t>digital,workplace</t>
  </si>
  <si>
    <t>workplace,far</t>
  </si>
  <si>
    <t>far,come</t>
  </si>
  <si>
    <t>Top Word Pairs in Tweet in G2</t>
  </si>
  <si>
    <t>realkilahlache,good</t>
  </si>
  <si>
    <t>angel,watch</t>
  </si>
  <si>
    <t>angel,miss</t>
  </si>
  <si>
    <t>miss,watch</t>
  </si>
  <si>
    <t>angel,today</t>
  </si>
  <si>
    <t>today,beginning</t>
  </si>
  <si>
    <t>Top Word Pairs in Tweet in G3</t>
  </si>
  <si>
    <t>yunmeng,siblings</t>
  </si>
  <si>
    <t>siblings,oh</t>
  </si>
  <si>
    <t>oh,gawddd</t>
  </si>
  <si>
    <t>gawddd,theyre</t>
  </si>
  <si>
    <t>theyre,adorableeeee</t>
  </si>
  <si>
    <t>adorableeeee,#mdzs</t>
  </si>
  <si>
    <t>#魔道祖师,#云梦江氏</t>
  </si>
  <si>
    <t>#云梦江氏,#云梦三姐弟</t>
  </si>
  <si>
    <t>Top Word Pairs in Tweet in G4</t>
  </si>
  <si>
    <t>#e20,roof</t>
  </si>
  <si>
    <t>roof,terrace</t>
  </si>
  <si>
    <t>terrace,one</t>
  </si>
  <si>
    <t>one,month</t>
  </si>
  <si>
    <t>month,plants</t>
  </si>
  <si>
    <t>plants,looking</t>
  </si>
  <si>
    <t>looking,very</t>
  </si>
  <si>
    <t>very,happy</t>
  </si>
  <si>
    <t>happy,sun</t>
  </si>
  <si>
    <t>sun,drenched</t>
  </si>
  <si>
    <t>Top Word Pairs in Tweet in G5</t>
  </si>
  <si>
    <t>죽음에대해,많이</t>
  </si>
  <si>
    <t>많이,생각해봤어</t>
  </si>
  <si>
    <t>생각해봤어,#e20</t>
  </si>
  <si>
    <t>입만,산게</t>
  </si>
  <si>
    <t>산게,아니라</t>
  </si>
  <si>
    <t>아니라,하나를</t>
  </si>
  <si>
    <t>하나를,알고</t>
  </si>
  <si>
    <t>알고,그걸로</t>
  </si>
  <si>
    <t>그걸로,'</t>
  </si>
  <si>
    <t>',모든걸</t>
  </si>
  <si>
    <t>Top Word Pairs in Tweet in G6</t>
  </si>
  <si>
    <t>#e3,#e4</t>
  </si>
  <si>
    <t>#e4,#e5</t>
  </si>
  <si>
    <t>#e7,#e8</t>
  </si>
  <si>
    <t>#e8,#e9</t>
  </si>
  <si>
    <t>#e9,#e10</t>
  </si>
  <si>
    <t>#e10,#e11</t>
  </si>
  <si>
    <t>Top Word Pairs in Tweet in G7</t>
  </si>
  <si>
    <t>planning,go</t>
  </si>
  <si>
    <t>go,lunch</t>
  </si>
  <si>
    <t>lunch,date</t>
  </si>
  <si>
    <t>date,friends</t>
  </si>
  <si>
    <t>friends,carry</t>
  </si>
  <si>
    <t>carry,satchel</t>
  </si>
  <si>
    <t>satchel,bag</t>
  </si>
  <si>
    <t>bag,e20</t>
  </si>
  <si>
    <t>e20,make</t>
  </si>
  <si>
    <t>make,style</t>
  </si>
  <si>
    <t>Top Word Pairs in Tweet in G8</t>
  </si>
  <si>
    <t>down,victory</t>
  </si>
  <si>
    <t>victory,park</t>
  </si>
  <si>
    <t>park,week</t>
  </si>
  <si>
    <t>week,great</t>
  </si>
  <si>
    <t>great,activity</t>
  </si>
  <si>
    <t>activity,xlplondon</t>
  </si>
  <si>
    <t>xlplondon,bus</t>
  </si>
  <si>
    <t>bus,hits</t>
  </si>
  <si>
    <t>hits,#e20</t>
  </si>
  <si>
    <t>#e20,recording</t>
  </si>
  <si>
    <t>Top Word Pairs in Tweet</t>
  </si>
  <si>
    <t>enterprise,2  2,0  0,digital  digital,workplace  workplace,far  far,come</t>
  </si>
  <si>
    <t>watch,over  good,morning  over,#e20  morning,angel  realkilahlache,good  angel,watch  angel,miss  miss,watch  angel,today  today,beginning</t>
  </si>
  <si>
    <t>#mdzs,#魔道祖师  #s2e05,#e20  yunmeng,siblings  siblings,oh  oh,gawddd  gawddd,theyre  theyre,adorableeeee  adorableeeee,#mdzs  #魔道祖师,#云梦江氏  #云梦江氏,#云梦三姐弟</t>
  </si>
  <si>
    <t>#e20,roof  roof,terrace  terrace,one  one,month  month,plants  plants,looking  looking,very  very,happy  happy,sun  sun,drenched</t>
  </si>
  <si>
    <t>죽음에대해,많이  많이,생각해봤어  생각해봤어,#e20  입만,산게  산게,아니라  아니라,하나를  하나를,알고  알고,그걸로  그걸로,'  ',모든걸</t>
  </si>
  <si>
    <t>#e1,#e2  #e2,#e3  #e3,#e4  #e4,#e5  #e5,#e6  #e6,#e7  #e7,#e8  #e8,#e9  #e9,#e10  #e10,#e11</t>
  </si>
  <si>
    <t>planning,go  go,lunch  lunch,date  date,friends  friends,carry  carry,satchel  satchel,bag  bag,e20  e20,make  make,style</t>
  </si>
  <si>
    <t>down,victory  victory,park  park,week  week,great  great,activity  activity,xlplondon  xlplondon,bus  bus,hits  hits,#e20  #e20,recording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</si>
  <si>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</si>
  <si>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</si>
  <si>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</si>
  <si>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</si>
  <si>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</si>
  <si>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</si>
  <si>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</si>
  <si>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</si>
  <si>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</si>
  <si>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</si>
  <si>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</si>
  <si>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</si>
  <si>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</si>
  <si>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</si>
  <si>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</si>
  <si>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</si>
  <si>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</si>
  <si>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</si>
  <si>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</si>
  <si>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</si>
  <si>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realkilahlache f15eman</t>
  </si>
  <si>
    <t>skgardendesign goldfishw2</t>
  </si>
  <si>
    <t>xlplondon yardlocal</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</si>
  <si>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</si>
  <si>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</si>
  <si>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</si>
  <si>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</si>
  <si>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</si>
  <si>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</si>
  <si>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</si>
  <si>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</si>
  <si>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</si>
  <si>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</si>
  <si>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stuartmcintyre dankeldsen bmosherzinck</t>
  </si>
  <si>
    <t>per_fectionn_ realkilahlache f15eman</t>
  </si>
  <si>
    <t>nephilimdemon taemint_5hawol soooo_fia</t>
  </si>
  <si>
    <t>hackneywick skgardendesign goldfishw2</t>
  </si>
  <si>
    <t>r_468 yourgod_bot pressefotosdk</t>
  </si>
  <si>
    <t>deltaprojectuk salsadancingang</t>
  </si>
  <si>
    <t>rachit_g2 paytmmall</t>
  </si>
  <si>
    <t>Top URLs in Tweet by Count</t>
  </si>
  <si>
    <t>Top URLs in Tweet by Salience</t>
  </si>
  <si>
    <t>Top Domains in Tweet by Count</t>
  </si>
  <si>
    <t>Top Domains in Tweet by Salience</t>
  </si>
  <si>
    <t>Top Hashtags in Tweet by Count</t>
  </si>
  <si>
    <t>window east e1 e2 e3 e5 e6 e7 e8 hackney</t>
  </si>
  <si>
    <t>e20 phyllostachysnigra stipa rosmarinus fatsiajaponica dicksoniaantarctica ferns</t>
  </si>
  <si>
    <t>mdzs 魔道祖师 s2e05 e20 世界上最好的师姐 江厌离 魏无羡 魏婴 云梦江氏 云梦三姐弟</t>
  </si>
  <si>
    <t>Top Hashtags in Tweet by Salience</t>
  </si>
  <si>
    <t>phyllostachysnigra stipa rosmarinus fatsiajaponica dicksoniaantarctica ferns e20</t>
  </si>
  <si>
    <t>魔道祖师 云梦江氏 云梦三姐弟 s2e05 e20 mdzs</t>
  </si>
  <si>
    <t>世界上最好的师姐 江厌离 魏无羡 魏婴 云梦江氏 云梦三姐弟 mdzs 魔道祖师 s2e05 e20</t>
  </si>
  <si>
    <t>Top Words in Tweet by Count</t>
  </si>
  <si>
    <t>down victory park week great activity xlplondon bus hits recording</t>
  </si>
  <si>
    <t>yardlocal down victory park week great activity xlplondon bus hits</t>
  </si>
  <si>
    <t>paytmmall planning go lunch date friends carry satchel bag e20</t>
  </si>
  <si>
    <t>そういえば今日は諏訪湖saが特に混む日ですが 皆さんルールはもちろん守ってますよね #諏訪湖sa #中央道 #日本サぱ協会 #諏訪湖祭湖上花火大会</t>
  </si>
  <si>
    <t>salsadancingang #e1 #e2 #e3 #e4 #e5 #e6 #e7 #e8 #e9</t>
  </si>
  <si>
    <t>lots high level #window cleaning today #east london reach up</t>
  </si>
  <si>
    <t>skgardendesign roof terrace one month plants looking very happy sun</t>
  </si>
  <si>
    <t>month roof terrace one plants looking very happy sun drenched</t>
  </si>
  <si>
    <t>죽음에대해 많이 생각해봤어 덕이 있는 사람은 외롭지 않지 세살짜리 어린애한테도</t>
  </si>
  <si>
    <t>nephilimdemon #mdzs yunmeng siblings oh gawddd theyre adorableeeee #魔道祖师 #云梦江氏</t>
  </si>
  <si>
    <t>#mdzs #魔道祖师 #s2e05 absolutely necessary bc jiang yanli best shijie</t>
  </si>
  <si>
    <t>uheld spærrer fynske motorvej #fuh #uheld #ulykke #politidk #nyheder den</t>
  </si>
  <si>
    <t>realkilahlache good morning angel today beginning weekend come together commemorate</t>
  </si>
  <si>
    <t>angel watch over good morning miss perfectest bro goodmorning wish</t>
  </si>
  <si>
    <t>realkilahlache good morning angel miss watch over</t>
  </si>
  <si>
    <t>great conversation bmosherzinck few days ago resulted article enterprise 2</t>
  </si>
  <si>
    <t>0 still enterprise 2 digital workplace far come bmosherzinck right</t>
  </si>
  <si>
    <t>Top Words in Tweet by Salience</t>
  </si>
  <si>
    <t>roof terrace one plants looking very happy sun drenched space</t>
  </si>
  <si>
    <t>yunmeng siblings oh gawddd theyre adorableeeee #魔道祖师 #云梦江氏 #云梦三姐弟 #s2e05</t>
  </si>
  <si>
    <t>absolutely necessary bc jiang yanli best shijie world xian cutest</t>
  </si>
  <si>
    <t>den ved vissenbjerg uheld spærrer fynske motorvej #fuh #uheld #ulykke</t>
  </si>
  <si>
    <t>miss perfectest good morning bro goodmorning wish here realkilahlache today</t>
  </si>
  <si>
    <t>Top Word Pairs in Tweet by Count</t>
  </si>
  <si>
    <t>yardlocal,down  down,victory  victory,park  park,week  week,great  great,activity  activity,xlplondon  xlplondon,bus  bus,hits  hits,#e20</t>
  </si>
  <si>
    <t>paytmmall,planning  planning,go  go,lunch  lunch,date  date,friends  friends,carry  carry,satchel  satchel,bag  bag,e20  e20,make</t>
  </si>
  <si>
    <t>そういえば今日は諏訪湖saが特に混む日ですが,皆さんルールはもちろん守ってますよね  皆さんルールはもちろん守ってますよね,#諏訪湖sa  #諏訪湖sa,#e20  #e20,#中央道  #中央道,#日本サぱ協会  #日本サぱ協会,#諏訪湖祭湖上花火大会</t>
  </si>
  <si>
    <t>salsadancingang,#e1  #e1,#e2  #e2,#e3  #e3,#e4  #e4,#e5  #e5,#e6  #e6,#e7  #e7,#e8  #e8,#e9  #e9,#e10</t>
  </si>
  <si>
    <t>lots,high  high,level  level,#window  #window,cleaning  cleaning,today  today,#east  #east,london  london,reach  reach,up  up,4th</t>
  </si>
  <si>
    <t>skgardendesign,#e20  #e20,roof  roof,terrace  terrace,one  one,month  month,plants  plants,looking  looking,very  very,happy  happy,sun</t>
  </si>
  <si>
    <t>죽음에대해,많이  많이,생각해봤어  생각해봤어,#e20  덕이,있는  있는,사람은  사람은,외롭지  외롭지,않지  않지,#e20  세살짜리,어린애한테도  어린애한테도,배울점은</t>
  </si>
  <si>
    <t>nephilimdemon,yunmeng  yunmeng,siblings  siblings,oh  oh,gawddd  gawddd,theyre  theyre,adorableeeee  adorableeeee,#mdzs  #mdzs,#魔道祖师  #魔道祖师,#云梦江氏  #云梦江氏,#云梦三姐弟</t>
  </si>
  <si>
    <t>#mdzs,#魔道祖师  #s2e05,#e20  absolutely,necessary  necessary,bc  bc,jiang  jiang,yanli  yanli,best  best,shijie  shijie,world  world,xian</t>
  </si>
  <si>
    <t>uheld,spærrer  fynske,motorvej  #fuh,#uheld  #uheld,#ulykke  #ulykke,#e20  #e20,#politidk  #politidk,#nyheder  spærrer,den  den,fynske  motorvej,ved</t>
  </si>
  <si>
    <t>realkilahlache,good  good,morning  morning,angel  angel,today  today,beginning  beginning,weekend  weekend,come  come,together  together,commemorate  commemorate,watch</t>
  </si>
  <si>
    <t>watch,over  good,morning  over,#e20  morning,angel  angel,watch  morning,perfectest  perfectest,angel  angel,miss  miss,watch  miss,bro</t>
  </si>
  <si>
    <t>realkilahlache,good  good,morning  morning,angel  angel,miss  miss,watch  watch,over  over,#e20</t>
  </si>
  <si>
    <t>great,conversation  conversation,bmosherzinck  bmosherzinck,few  few,days  days,ago  ago,resulted  resulted,article  article,enterprise  enterprise,2  2,0</t>
  </si>
  <si>
    <t>enterprise,2  2,0  0,digital  digital,workplace  workplace,far  far,come  come,bmosherzinck  bmosherzinck,right  right,e2  e2,0</t>
  </si>
  <si>
    <t>Top Word Pairs in Tweet by Salience</t>
  </si>
  <si>
    <t>absolutely,necessary  necessary,bc  bc,jiang  jiang,yanli  yanli,best  best,shijie  shijie,world  world,xian  xian,cutest  cutest,here</t>
  </si>
  <si>
    <t>spærrer,den  den,fynske  motorvej,ved  ved,vissenbjerg  vissenbjerg,#fuh  spærrer,fynske  motorvej,#fuh  uheld,spærrer  fynske,motorvej  #fuh,#uheld</t>
  </si>
  <si>
    <t>morning,angel  angel,watch  morning,perfectest  perfectest,angel  good,morning  over,#e20  angel,miss  miss,watch  miss,bro  bro,#e20</t>
  </si>
  <si>
    <t>Word</t>
  </si>
  <si>
    <t>here</t>
  </si>
  <si>
    <t>adorableeeee</t>
  </si>
  <si>
    <t>#云梦江氏</t>
  </si>
  <si>
    <t>#云梦三姐弟</t>
  </si>
  <si>
    <t>absolutely</t>
  </si>
  <si>
    <t>necessary</t>
  </si>
  <si>
    <t>bc</t>
  </si>
  <si>
    <t>jiang</t>
  </si>
  <si>
    <t>yanli</t>
  </si>
  <si>
    <t>best</t>
  </si>
  <si>
    <t>shijie</t>
  </si>
  <si>
    <t>world</t>
  </si>
  <si>
    <t>xian</t>
  </si>
  <si>
    <t>cutest</t>
  </si>
  <si>
    <t>#e11</t>
  </si>
  <si>
    <t>#e12</t>
  </si>
  <si>
    <t>#e13</t>
  </si>
  <si>
    <t>#e14</t>
  </si>
  <si>
    <t>#e15</t>
  </si>
  <si>
    <t>#e16</t>
  </si>
  <si>
    <t>#e17</t>
  </si>
  <si>
    <t>perfectest</t>
  </si>
  <si>
    <t>weekend</t>
  </si>
  <si>
    <t>together</t>
  </si>
  <si>
    <t>commemorate</t>
  </si>
  <si>
    <t>spærrer</t>
  </si>
  <si>
    <t>fynske</t>
  </si>
  <si>
    <t>motorvej</t>
  </si>
  <si>
    <t>#fuh</t>
  </si>
  <si>
    <t>#uheld</t>
  </si>
  <si>
    <t>#ulykke</t>
  </si>
  <si>
    <t>#politidk</t>
  </si>
  <si>
    <t>#nyheder</t>
  </si>
  <si>
    <t>#魔</t>
  </si>
  <si>
    <t>덕이</t>
  </si>
  <si>
    <t>있는</t>
  </si>
  <si>
    <t>사람은</t>
  </si>
  <si>
    <t>외롭지</t>
  </si>
  <si>
    <t>않지</t>
  </si>
  <si>
    <t>세살짜리</t>
  </si>
  <si>
    <t>어린애한테도</t>
  </si>
  <si>
    <t>배울점은</t>
  </si>
  <si>
    <t>있거든</t>
  </si>
  <si>
    <t>모든사람에겐</t>
  </si>
  <si>
    <t>배울점이</t>
  </si>
  <si>
    <t>있지</t>
  </si>
  <si>
    <t>사람</t>
  </si>
  <si>
    <t>셋이</t>
  </si>
  <si>
    <t>모이면</t>
  </si>
  <si>
    <t>그중</t>
  </si>
  <si>
    <t>한명은</t>
  </si>
  <si>
    <t>반드시</t>
  </si>
  <si>
    <t>'</t>
  </si>
  <si>
    <t>모든걸</t>
  </si>
  <si>
    <t>관통하는거지</t>
  </si>
  <si>
    <t>drenched</t>
  </si>
  <si>
    <t>space</t>
  </si>
  <si>
    <t>#phyllostachysnigra</t>
  </si>
  <si>
    <t>#stipa</t>
  </si>
  <si>
    <t>lots</t>
  </si>
  <si>
    <t>high</t>
  </si>
  <si>
    <t>level</t>
  </si>
  <si>
    <t>#window</t>
  </si>
  <si>
    <t>cleaning</t>
  </si>
  <si>
    <t>#east</t>
  </si>
  <si>
    <t>london</t>
  </si>
  <si>
    <t>reach</t>
  </si>
  <si>
    <t>up</t>
  </si>
  <si>
    <t>4th</t>
  </si>
  <si>
    <t>floor</t>
  </si>
  <si>
    <t>more</t>
  </si>
  <si>
    <t>#e18</t>
  </si>
  <si>
    <t>#e19</t>
  </si>
  <si>
    <t>#canarywharf</t>
  </si>
  <si>
    <t>#canningtown</t>
  </si>
  <si>
    <t>style</t>
  </si>
  <si>
    <t>statement</t>
  </si>
  <si>
    <t>never</t>
  </si>
  <si>
    <t>recording</t>
  </si>
  <si>
    <t>studio</t>
  </si>
  <si>
    <t>fifa</t>
  </si>
  <si>
    <t>sports</t>
  </si>
  <si>
    <t>bbq</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</si>
  <si>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</si>
  <si>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</si>
  <si>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</si>
  <si>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</si>
  <si>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</si>
  <si>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</si>
  <si>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</si>
  <si>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</si>
  <si>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</si>
  <si>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</si>
  <si>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</si>
  <si>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</si>
  <si>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</si>
  <si>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</si>
  <si>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</si>
  <si>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</si>
  <si>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</si>
  <si>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</si>
  <si>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</si>
  <si>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</si>
  <si>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</si>
  <si>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</si>
  <si>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</si>
  <si>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</si>
  <si>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</si>
  <si>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</si>
  <si>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</si>
  <si>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</si>
  <si>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</si>
  <si>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</si>
  <si>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</si>
  <si>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</si>
  <si>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</si>
  <si>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</si>
  <si>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</si>
  <si>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</si>
  <si>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</si>
  <si>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</si>
  <si>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</si>
  <si>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</si>
  <si>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</si>
  <si>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</si>
  <si>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</si>
  <si>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</si>
  <si>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</si>
  <si>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</si>
  <si>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</si>
  <si>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</si>
  <si>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</si>
  <si>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</si>
  <si>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</si>
  <si>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</si>
  <si>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2-Aug</t>
  </si>
  <si>
    <t>12 PM</t>
  </si>
  <si>
    <t>6-Aug</t>
  </si>
  <si>
    <t>1 PM</t>
  </si>
  <si>
    <t>8-Aug</t>
  </si>
  <si>
    <t>3 PM</t>
  </si>
  <si>
    <t>9-Aug</t>
  </si>
  <si>
    <t>2 PM</t>
  </si>
  <si>
    <t>11 PM</t>
  </si>
  <si>
    <t>10-Aug</t>
  </si>
  <si>
    <t>2 AM</t>
  </si>
  <si>
    <t>5 AM</t>
  </si>
  <si>
    <t>11-Aug</t>
  </si>
  <si>
    <t>12-Aug</t>
  </si>
  <si>
    <t>4 PM</t>
  </si>
  <si>
    <t>13-Aug</t>
  </si>
  <si>
    <t>10 AM</t>
  </si>
  <si>
    <t>14-Aug</t>
  </si>
  <si>
    <t>9 AM</t>
  </si>
  <si>
    <t>15-Aug</t>
  </si>
  <si>
    <t>11 AM</t>
  </si>
  <si>
    <t>16-Aug</t>
  </si>
  <si>
    <t>6 AM</t>
  </si>
  <si>
    <t>17-Aug</t>
  </si>
  <si>
    <t>8 AM</t>
  </si>
  <si>
    <t>8 PM</t>
  </si>
  <si>
    <t>18-Aug</t>
  </si>
  <si>
    <t>20-Aug</t>
  </si>
  <si>
    <t>21-Aug</t>
  </si>
  <si>
    <t>128, 128, 128</t>
  </si>
  <si>
    <t>Red</t>
  </si>
  <si>
    <t>G1: 0 enterprise 2 digital workplace far come bmosherzinck still #e20</t>
  </si>
  <si>
    <t>G2: #e20 angel watch over good morning miss realkilahlache today beginning</t>
  </si>
  <si>
    <t>G3: #mdzs nephilimdemon #魔道祖师 #s2e05 #e20 yunmeng siblings oh gawddd theyre</t>
  </si>
  <si>
    <t>G4: #e20 month roof terrace one plants looking very happy sun</t>
  </si>
  <si>
    <t>G5: #e20 죽음에대해 많이 생각해봤어 입만 산게 아니라 하나를 알고 그걸로</t>
  </si>
  <si>
    <t>G6: #e1 #e2 #e3 #e4 #e5 #e6 #e7 #e8 #e9 #e10</t>
  </si>
  <si>
    <t>G7: planning go lunch date friends carry satchel bag e20 make</t>
  </si>
  <si>
    <t>G8: down victory park week great activity xlplondon bus hits #e20</t>
  </si>
  <si>
    <t>Autofill Workbook Results</t>
  </si>
  <si>
    <t>Edge Weight▓1▓2▓0▓True▓Gray▓Red▓▓Edge Weight▓1▓2▓0▓3▓10▓False▓Edge Weight▓1▓2▓0▓35▓12▓False▓▓0▓0▓0▓True▓Black▓Black▓▓Followers▓10▓10021▓0▓162▓1000▓False▓▓0▓0▓0▓0▓0▓False▓▓0▓0▓0▓0▓0▓False▓▓0▓0▓0▓0▓0▓False</t>
  </si>
  <si>
    <t>GraphSource░GraphServerTwitterSearch▓GraphTerm░#e20▓ImportDescription░The graph represents a network of 21 Twitter users whose tweets in the requested range contained "#e20", or who were replied to or mentioned in those tweets.  The network was obtained from the NodeXL Graph Server on Thursday, 22 August 2019 at 14:16 UTC.
The requested start date was Thursday, 22 August 2019 at 00:01 UTC and the maximum number of days (going backward) was 14.
The maximum number of tweets collected was 5,000.
The tweets in the network were tweeted over the 13-day, 1-hour, 44-minute period from Thursday, 08 August 2019 at 13:41 UTC to Wednesday, 21 August 2019 at 15:26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</si>
</sst>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0579158"/>
        <c:axId val="40496175"/>
      </c:barChart>
      <c:catAx>
        <c:axId val="305791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496175"/>
        <c:crosses val="autoZero"/>
        <c:auto val="1"/>
        <c:lblOffset val="100"/>
        <c:noMultiLvlLbl val="0"/>
      </c:catAx>
      <c:valAx>
        <c:axId val="40496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79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#e20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3"/>
                <c:pt idx="0">
                  <c:v>12 PM
2-Aug
Aug
2019</c:v>
                </c:pt>
                <c:pt idx="1">
                  <c:v>1 PM
6-Aug</c:v>
                </c:pt>
                <c:pt idx="2">
                  <c:v>1 PM
8-Aug</c:v>
                </c:pt>
                <c:pt idx="3">
                  <c:v>3 PM</c:v>
                </c:pt>
                <c:pt idx="4">
                  <c:v>2 PM
9-Aug</c:v>
                </c:pt>
                <c:pt idx="5">
                  <c:v>11 PM</c:v>
                </c:pt>
                <c:pt idx="6">
                  <c:v>2 AM
10-Aug</c:v>
                </c:pt>
                <c:pt idx="7">
                  <c:v>5 AM</c:v>
                </c:pt>
                <c:pt idx="8">
                  <c:v>3 PM
11-Aug</c:v>
                </c:pt>
                <c:pt idx="9">
                  <c:v>12 PM
12-Aug</c:v>
                </c:pt>
                <c:pt idx="10">
                  <c:v>3 PM</c:v>
                </c:pt>
                <c:pt idx="11">
                  <c:v>4 PM</c:v>
                </c:pt>
                <c:pt idx="12">
                  <c:v>10 AM
13-Aug</c:v>
                </c:pt>
                <c:pt idx="13">
                  <c:v>9 AM
14-Aug</c:v>
                </c:pt>
                <c:pt idx="14">
                  <c:v>3 PM</c:v>
                </c:pt>
                <c:pt idx="15">
                  <c:v>11 AM
15-Aug</c:v>
                </c:pt>
                <c:pt idx="16">
                  <c:v>3 PM</c:v>
                </c:pt>
                <c:pt idx="17">
                  <c:v>4 PM</c:v>
                </c:pt>
                <c:pt idx="18">
                  <c:v>6 AM
16-Aug</c:v>
                </c:pt>
                <c:pt idx="19">
                  <c:v>2 PM</c:v>
                </c:pt>
                <c:pt idx="20">
                  <c:v>3 PM</c:v>
                </c:pt>
                <c:pt idx="21">
                  <c:v>11 PM</c:v>
                </c:pt>
                <c:pt idx="22">
                  <c:v>2 AM
17-Aug</c:v>
                </c:pt>
                <c:pt idx="23">
                  <c:v>5 AM</c:v>
                </c:pt>
                <c:pt idx="24">
                  <c:v>8 AM</c:v>
                </c:pt>
                <c:pt idx="25">
                  <c:v>9 AM</c:v>
                </c:pt>
                <c:pt idx="26">
                  <c:v>8 PM</c:v>
                </c:pt>
                <c:pt idx="27">
                  <c:v>3 PM
18-Aug</c:v>
                </c:pt>
                <c:pt idx="28">
                  <c:v>10 AM
20-Aug</c:v>
                </c:pt>
                <c:pt idx="29">
                  <c:v>12 PM</c:v>
                </c:pt>
                <c:pt idx="30">
                  <c:v>2 PM</c:v>
                </c:pt>
                <c:pt idx="31">
                  <c:v>12 PM
21-Aug</c:v>
                </c:pt>
                <c:pt idx="32">
                  <c:v>3 PM</c:v>
                </c:pt>
              </c:strCache>
            </c:strRef>
          </c:cat>
          <c:val>
            <c:numRef>
              <c:f>'Time Series'!$B$26:$B$76</c:f>
              <c:numCache>
                <c:formatCode>General</c:formatCode>
                <c:ptCount val="33"/>
                <c:pt idx="0">
                  <c:v>1</c:v>
                </c:pt>
                <c:pt idx="1">
                  <c:v>1</c:v>
                </c:pt>
                <c:pt idx="2">
                  <c:v>1</c:v>
                </c:pt>
                <c:pt idx="3">
                  <c:v>1</c:v>
                </c:pt>
                <c:pt idx="4">
                  <c:v>1</c:v>
                </c:pt>
                <c:pt idx="5">
                  <c:v>1</c:v>
                </c:pt>
                <c:pt idx="6">
                  <c:v>1</c:v>
                </c:pt>
                <c:pt idx="7">
                  <c:v>1</c:v>
                </c:pt>
                <c:pt idx="8">
                  <c:v>1</c:v>
                </c:pt>
                <c:pt idx="9">
                  <c:v>1</c:v>
                </c:pt>
                <c:pt idx="10">
                  <c:v>2</c:v>
                </c:pt>
                <c:pt idx="11">
                  <c:v>1</c:v>
                </c:pt>
                <c:pt idx="12">
                  <c:v>1</c:v>
                </c:pt>
                <c:pt idx="13">
                  <c:v>2</c:v>
                </c:pt>
                <c:pt idx="14">
                  <c:v>1</c:v>
                </c:pt>
                <c:pt idx="15">
                  <c:v>1</c:v>
                </c:pt>
                <c:pt idx="16">
                  <c:v>1</c:v>
                </c:pt>
                <c:pt idx="17">
                  <c:v>1</c:v>
                </c:pt>
                <c:pt idx="18">
                  <c:v>1</c:v>
                </c:pt>
                <c:pt idx="19">
                  <c:v>1</c:v>
                </c:pt>
                <c:pt idx="20">
                  <c:v>2</c:v>
                </c:pt>
                <c:pt idx="21">
                  <c:v>1</c:v>
                </c:pt>
                <c:pt idx="22">
                  <c:v>1</c:v>
                </c:pt>
                <c:pt idx="23">
                  <c:v>1</c:v>
                </c:pt>
                <c:pt idx="24">
                  <c:v>3</c:v>
                </c:pt>
                <c:pt idx="25">
                  <c:v>1</c:v>
                </c:pt>
                <c:pt idx="26">
                  <c:v>2</c:v>
                </c:pt>
                <c:pt idx="27">
                  <c:v>1</c:v>
                </c:pt>
                <c:pt idx="28">
                  <c:v>1</c:v>
                </c:pt>
                <c:pt idx="29">
                  <c:v>1</c:v>
                </c:pt>
                <c:pt idx="30">
                  <c:v>2</c:v>
                </c:pt>
                <c:pt idx="31">
                  <c:v>1</c:v>
                </c:pt>
                <c:pt idx="32">
                  <c:v>1</c:v>
                </c:pt>
              </c:numCache>
            </c:numRef>
          </c:val>
        </c:ser>
        <c:axId val="16904540"/>
        <c:axId val="33711309"/>
      </c:barChart>
      <c:catAx>
        <c:axId val="16904540"/>
        <c:scaling>
          <c:orientation val="minMax"/>
        </c:scaling>
        <c:axPos val="b"/>
        <c:delete val="0"/>
        <c:numFmt formatCode="General" sourceLinked="1"/>
        <c:majorTickMark val="out"/>
        <c:minorTickMark val="none"/>
        <c:tickLblPos val="nextTo"/>
        <c:crossAx val="33711309"/>
        <c:crosses val="autoZero"/>
        <c:auto val="1"/>
        <c:lblOffset val="100"/>
        <c:noMultiLvlLbl val="0"/>
      </c:catAx>
      <c:valAx>
        <c:axId val="33711309"/>
        <c:scaling>
          <c:orientation val="minMax"/>
        </c:scaling>
        <c:axPos val="l"/>
        <c:majorGridlines/>
        <c:delete val="0"/>
        <c:numFmt formatCode="General" sourceLinked="1"/>
        <c:majorTickMark val="out"/>
        <c:minorTickMark val="none"/>
        <c:tickLblPos val="nextTo"/>
        <c:crossAx val="169045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282156"/>
        <c:axId val="16825373"/>
      </c:barChart>
      <c:catAx>
        <c:axId val="172821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825373"/>
        <c:crosses val="autoZero"/>
        <c:auto val="1"/>
        <c:lblOffset val="100"/>
        <c:noMultiLvlLbl val="0"/>
      </c:catAx>
      <c:valAx>
        <c:axId val="16825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821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3182098"/>
        <c:axId val="63320155"/>
      </c:barChart>
      <c:catAx>
        <c:axId val="231820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320155"/>
        <c:crosses val="autoZero"/>
        <c:auto val="1"/>
        <c:lblOffset val="100"/>
        <c:noMultiLvlLbl val="0"/>
      </c:catAx>
      <c:valAx>
        <c:axId val="63320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82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2972616"/>
        <c:axId val="23281769"/>
      </c:barChart>
      <c:catAx>
        <c:axId val="329726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281769"/>
        <c:crosses val="autoZero"/>
        <c:auto val="1"/>
        <c:lblOffset val="100"/>
        <c:noMultiLvlLbl val="0"/>
      </c:catAx>
      <c:valAx>
        <c:axId val="23281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72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467534"/>
        <c:axId val="51222471"/>
      </c:barChart>
      <c:catAx>
        <c:axId val="94675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222471"/>
        <c:crosses val="autoZero"/>
        <c:auto val="1"/>
        <c:lblOffset val="100"/>
        <c:noMultiLvlLbl val="0"/>
      </c:catAx>
      <c:valAx>
        <c:axId val="51222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67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593380"/>
        <c:axId val="37516789"/>
      </c:barChart>
      <c:catAx>
        <c:axId val="345933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516789"/>
        <c:crosses val="autoZero"/>
        <c:auto val="1"/>
        <c:lblOffset val="100"/>
        <c:noMultiLvlLbl val="0"/>
      </c:catAx>
      <c:valAx>
        <c:axId val="37516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93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3677002"/>
        <c:axId val="62033523"/>
      </c:barChart>
      <c:catAx>
        <c:axId val="236770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033523"/>
        <c:crosses val="autoZero"/>
        <c:auto val="1"/>
        <c:lblOffset val="100"/>
        <c:noMultiLvlLbl val="0"/>
      </c:catAx>
      <c:valAx>
        <c:axId val="62033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77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177152"/>
        <c:axId val="13953217"/>
      </c:barChart>
      <c:catAx>
        <c:axId val="631771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953217"/>
        <c:crosses val="autoZero"/>
        <c:auto val="1"/>
        <c:lblOffset val="100"/>
        <c:noMultiLvlLbl val="0"/>
      </c:catAx>
      <c:valAx>
        <c:axId val="13953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77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3838534"/>
        <c:axId val="59162719"/>
      </c:barChart>
      <c:catAx>
        <c:axId val="43838534"/>
        <c:scaling>
          <c:orientation val="minMax"/>
        </c:scaling>
        <c:axPos val="b"/>
        <c:delete val="1"/>
        <c:majorTickMark val="out"/>
        <c:minorTickMark val="none"/>
        <c:tickLblPos val="none"/>
        <c:crossAx val="59162719"/>
        <c:crosses val="autoZero"/>
        <c:auto val="1"/>
        <c:lblOffset val="100"/>
        <c:noMultiLvlLbl val="0"/>
      </c:catAx>
      <c:valAx>
        <c:axId val="59162719"/>
        <c:scaling>
          <c:orientation val="minMax"/>
        </c:scaling>
        <c:axPos val="l"/>
        <c:delete val="1"/>
        <c:majorTickMark val="out"/>
        <c:minorTickMark val="none"/>
        <c:tickLblPos val="none"/>
        <c:crossAx val="438385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 refreshedBy="Marc Smith" refreshedVersion="5">
  <cacheSource type="worksheet">
    <worksheetSource ref="A2:BL4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e20"/>
        <s v="e20 leather bag women fashion"/>
        <m/>
        <s v="諏訪湖sa e20 中央道 日本サぱ協会 諏訪湖祭湖上花火大会"/>
        <s v="e1 e2 e3 e4 e5 e6 e7 e8 e9 e10 e11 e12 e13 e14 e15 e16 e17 e18 e19 e20 canarywharf canningtown poplar westferry crossharbour westindiaquay royalvictoria customhouse towergateway bank dlr"/>
        <s v="e1 e2 e3 e4 e5 e6 e7 e8 e9 e10 e11 e12 e13 e14 e15 e16 e17 e18 e19 e20 canarywharf canningtown"/>
        <s v="window east e1 e2 e3 e5 e6 e7 e8 hackney e9 e10 e11 e12 e13 e14 e15 e16 e17 e20"/>
        <s v="window east e1 e2 e3 e5 e6 e7 e8"/>
        <s v="e20 fatsiajaponica dicksoniaantarctica ferns"/>
        <s v="e20 phyllostachysnigra stipa rosmarinus"/>
        <s v="e20 phyllostachysnigra stipa"/>
        <s v="mdzs"/>
        <s v="mdzs 魔道祖师 云梦江氏 云梦三姐弟 s2e05 e20"/>
        <s v="mdzs 魔道祖师 世界上最好的师姐 江厌离 魏无羡 魏婴 s2e05 e20"/>
        <s v="fuh uheld ulykke e20 politidk nyheder"/>
        <s v="e20 digitalworkplace"/>
        <s v="e20 es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0">
        <d v="2019-08-12T16:39:05.000"/>
        <d v="2019-08-13T10:53:15.000"/>
        <d v="2019-08-14T09:21:16.000"/>
        <d v="2019-08-14T09:21:45.000"/>
        <d v="2019-08-15T11:31:03.000"/>
        <d v="2019-08-15T15:16:22.000"/>
        <d v="2019-08-15T16:08:21.000"/>
        <d v="2019-08-12T12:00:51.000"/>
        <d v="2019-08-12T15:56:05.000"/>
        <d v="2019-08-16T06:15:48.000"/>
        <d v="2019-08-16T15:34:15.000"/>
        <d v="2019-08-16T15:41:54.000"/>
        <d v="2019-08-09T14:23:29.000"/>
        <d v="2019-08-09T23:23:29.000"/>
        <d v="2019-08-10T02:23:29.000"/>
        <d v="2019-08-10T05:23:30.000"/>
        <d v="2019-08-16T14:23:28.000"/>
        <d v="2019-08-16T23:23:29.000"/>
        <d v="2019-08-17T02:23:29.000"/>
        <d v="2019-08-17T05:23:30.000"/>
        <d v="2019-08-17T08:59:53.000"/>
        <d v="2019-08-17T09:00:10.000"/>
        <d v="2019-08-17T08:09:21.000"/>
        <d v="2019-08-17T08:15:24.000"/>
        <d v="2019-08-17T20:51:03.000"/>
        <d v="2019-08-17T20:51:34.000"/>
        <d v="2019-08-08T13:41:42.000"/>
        <d v="2019-08-20T10:59:20.000"/>
        <d v="2019-08-20T12:58:27.000"/>
        <d v="2019-08-02T12:48:03.000"/>
        <d v="2019-08-06T13:25:18.000"/>
        <d v="2019-08-08T15:21:19.000"/>
        <d v="2019-08-11T15:41:13.000"/>
        <d v="2019-08-12T15:08:48.000"/>
        <d v="2019-08-14T15:44:58.000"/>
        <d v="2019-08-18T15:24:30.000"/>
        <d v="2019-08-20T14:03:34.000"/>
        <d v="2019-08-20T14:05:43.000"/>
        <d v="2019-08-21T12:32:40.000"/>
        <d v="2019-08-21T15:26:40.000"/>
      </sharedItems>
      <fieldGroup par="66" base="22">
        <rangePr groupBy="hours" autoEnd="1" autoStart="1" startDate="2019-08-02T12:48:03.000" endDate="2019-08-21T15:26:40.000"/>
        <groupItems count="26">
          <s v="&lt;8/2/2019"/>
          <s v="12 AM"/>
          <s v="1 AM"/>
          <s v="2 AM"/>
          <s v="3 AM"/>
          <s v="4 AM"/>
          <s v="5 AM"/>
          <s v="6 AM"/>
          <s v="7 AM"/>
          <s v="8 AM"/>
          <s v="9 AM"/>
          <s v="10 AM"/>
          <s v="11 AM"/>
          <s v="12 PM"/>
          <s v="1 PM"/>
          <s v="2 PM"/>
          <s v="3 PM"/>
          <s v="4 PM"/>
          <s v="5 PM"/>
          <s v="6 PM"/>
          <s v="7 PM"/>
          <s v="8 PM"/>
          <s v="9 PM"/>
          <s v="10 PM"/>
          <s v="11 PM"/>
          <s v="&gt;8/2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19-08-02T12:48:03.000" endDate="2019-08-21T15:26:40.000"/>
        <groupItems count="368">
          <s v="&lt;8/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1/2019"/>
        </groupItems>
      </fieldGroup>
    </cacheField>
    <cacheField name="Months" databaseField="0">
      <sharedItems containsMixedTypes="0" count="0"/>
      <fieldGroup base="22">
        <rangePr groupBy="months" autoEnd="1" autoStart="1" startDate="2019-08-02T12:48:03.000" endDate="2019-08-21T15:26:40.000"/>
        <groupItems count="14">
          <s v="&lt;8/2/2019"/>
          <s v="Jan"/>
          <s v="Feb"/>
          <s v="Mar"/>
          <s v="Apr"/>
          <s v="May"/>
          <s v="Jun"/>
          <s v="Jul"/>
          <s v="Aug"/>
          <s v="Sep"/>
          <s v="Oct"/>
          <s v="Nov"/>
          <s v="Dec"/>
          <s v="&gt;8/21/2019"/>
        </groupItems>
      </fieldGroup>
    </cacheField>
    <cacheField name="Years" databaseField="0">
      <sharedItems containsMixedTypes="0" count="0"/>
      <fieldGroup base="22">
        <rangePr groupBy="years" autoEnd="1" autoStart="1" startDate="2019-08-02T12:48:03.000" endDate="2019-08-21T15:26:40.000"/>
        <groupItems count="3">
          <s v="&lt;8/2/2019"/>
          <s v="2019"/>
          <s v="&gt;8/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0">
  <r>
    <s v="yardlocal"/>
    <s v="xlplondon"/>
    <m/>
    <m/>
    <m/>
    <m/>
    <m/>
    <m/>
    <m/>
    <m/>
    <s v="Yes"/>
    <n v="3"/>
    <m/>
    <m/>
    <x v="0"/>
    <d v="2019-08-12T16:39:05.000"/>
    <s v="Get down to Victory Park this week for great activity as the @xlplondon bus hits #E20! Recording studio, Fifa, Sports, BBQ... what more could you want! https://t.co/CqHZfEU7Cm"/>
    <m/>
    <m/>
    <x v="0"/>
    <s v="https://pbs.twimg.com/media/EByJYozXUAI_tu5.png"/>
    <s v="https://pbs.twimg.com/media/EByJYozXUAI_tu5.png"/>
    <x v="0"/>
    <s v="https://twitter.com/#!/yardlocal/status/1160953866663399424"/>
    <m/>
    <m/>
    <s v="1160953866663399424"/>
    <m/>
    <b v="0"/>
    <n v="2"/>
    <s v=""/>
    <b v="0"/>
    <s v="en"/>
    <m/>
    <s v=""/>
    <b v="0"/>
    <n v="0"/>
    <s v=""/>
    <s v="Twitter Web App"/>
    <b v="0"/>
    <s v="1160953866663399424"/>
    <s v="Tweet"/>
    <n v="0"/>
    <n v="0"/>
    <m/>
    <m/>
    <m/>
    <m/>
    <m/>
    <m/>
    <m/>
    <m/>
    <n v="1"/>
    <s v="8"/>
    <s v="8"/>
    <n v="2"/>
    <n v="7.6923076923076925"/>
    <n v="0"/>
    <n v="0"/>
    <n v="0"/>
    <n v="0"/>
    <n v="24"/>
    <n v="92.3076923076923"/>
    <n v="26"/>
  </r>
  <r>
    <s v="xlplondon"/>
    <s v="yardlocal"/>
    <m/>
    <m/>
    <m/>
    <m/>
    <m/>
    <m/>
    <m/>
    <m/>
    <s v="Yes"/>
    <n v="4"/>
    <m/>
    <m/>
    <x v="0"/>
    <d v="2019-08-13T10:53:15.000"/>
    <s v="RT @YardLocal: Get down to Victory Park this week for great activity as the @xlplondon bus hits #E20! Recording studio, Fifa, Sports, BBQ..…"/>
    <m/>
    <m/>
    <x v="0"/>
    <m/>
    <s v="http://pbs.twimg.com/profile_images/458911131206045696/Mew4jbby_normal.jpeg"/>
    <x v="1"/>
    <s v="https://twitter.com/#!/xlplondon/status/1161229221303332864"/>
    <m/>
    <m/>
    <s v="1161229221303332864"/>
    <m/>
    <b v="0"/>
    <n v="0"/>
    <s v=""/>
    <b v="0"/>
    <s v="en"/>
    <m/>
    <s v=""/>
    <b v="0"/>
    <n v="0"/>
    <s v="1160953866663399424"/>
    <s v="Twitter Web App"/>
    <b v="0"/>
    <s v="1160953866663399424"/>
    <s v="Tweet"/>
    <n v="0"/>
    <n v="0"/>
    <m/>
    <m/>
    <m/>
    <m/>
    <m/>
    <m/>
    <m/>
    <m/>
    <n v="1"/>
    <s v="8"/>
    <s v="8"/>
    <n v="2"/>
    <n v="8.695652173913043"/>
    <n v="0"/>
    <n v="0"/>
    <n v="0"/>
    <n v="0"/>
    <n v="21"/>
    <n v="91.30434782608695"/>
    <n v="23"/>
  </r>
  <r>
    <s v="paytmmall"/>
    <s v="paytmmall"/>
    <m/>
    <m/>
    <m/>
    <m/>
    <m/>
    <m/>
    <m/>
    <m/>
    <s v="No"/>
    <n v="5"/>
    <m/>
    <m/>
    <x v="1"/>
    <d v="2019-08-14T09:21:16.000"/>
    <s v="Planning to go for a lunch date with your friends, carry this Satchel bag from E20 and make a style statement like never before. Shop it now on Paytm Mall._x000a__x000a_Follow the link: https://t.co/AKx0ldZYUa_x000a_#E20 #Leather #Bag #Women #Fashion https://t.co/R0RixQIY6J"/>
    <s v="https://ml.p-y.tm:443/qd13"/>
    <s v="p-y.tm"/>
    <x v="1"/>
    <s v="https://pbs.twimg.com/media/EB64XDPWsAE6fkx.jpg"/>
    <s v="https://pbs.twimg.com/media/EB64XDPWsAE6fkx.jpg"/>
    <x v="2"/>
    <s v="https://twitter.com/#!/paytmmall/status/1161568462155780098"/>
    <m/>
    <m/>
    <s v="1161568462155780098"/>
    <m/>
    <b v="0"/>
    <n v="4"/>
    <s v=""/>
    <b v="0"/>
    <s v="en"/>
    <m/>
    <s v=""/>
    <b v="0"/>
    <n v="1"/>
    <s v=""/>
    <s v="Hootsuite Inc."/>
    <b v="0"/>
    <s v="1161568462155780098"/>
    <s v="Tweet"/>
    <n v="0"/>
    <n v="0"/>
    <m/>
    <m/>
    <m/>
    <m/>
    <m/>
    <m/>
    <m/>
    <m/>
    <n v="1"/>
    <s v="7"/>
    <s v="7"/>
    <n v="1"/>
    <n v="2.6315789473684212"/>
    <n v="0"/>
    <n v="0"/>
    <n v="0"/>
    <n v="0"/>
    <n v="37"/>
    <n v="97.36842105263158"/>
    <n v="38"/>
  </r>
  <r>
    <s v="rachit_g2"/>
    <s v="paytmmall"/>
    <m/>
    <m/>
    <m/>
    <m/>
    <m/>
    <m/>
    <m/>
    <m/>
    <s v="No"/>
    <n v="6"/>
    <m/>
    <m/>
    <x v="0"/>
    <d v="2019-08-14T09:21:45.000"/>
    <s v="RT @PaytmMall: Planning to go for a lunch date with your friends, carry this Satchel bag from E20 and make a style statement like never bef…"/>
    <m/>
    <m/>
    <x v="2"/>
    <m/>
    <s v="http://pbs.twimg.com/profile_images/1111839946023845888/agxEitzv_normal.png"/>
    <x v="3"/>
    <s v="https://twitter.com/#!/rachit_g2/status/1161568583958163456"/>
    <m/>
    <m/>
    <s v="1161568583958163456"/>
    <m/>
    <b v="0"/>
    <n v="0"/>
    <s v=""/>
    <b v="0"/>
    <s v="en"/>
    <m/>
    <s v=""/>
    <b v="0"/>
    <n v="1"/>
    <s v="1161568462155780098"/>
    <s v="TweetDeck"/>
    <b v="0"/>
    <s v="1161568462155780098"/>
    <s v="Tweet"/>
    <n v="0"/>
    <n v="0"/>
    <m/>
    <m/>
    <m/>
    <m/>
    <m/>
    <m/>
    <m/>
    <m/>
    <n v="1"/>
    <s v="7"/>
    <s v="7"/>
    <n v="1"/>
    <n v="3.8461538461538463"/>
    <n v="0"/>
    <n v="0"/>
    <n v="0"/>
    <n v="0"/>
    <n v="25"/>
    <n v="96.15384615384616"/>
    <n v="26"/>
  </r>
  <r>
    <s v="r_468"/>
    <s v="r_468"/>
    <m/>
    <m/>
    <m/>
    <m/>
    <m/>
    <m/>
    <m/>
    <m/>
    <s v="No"/>
    <n v="7"/>
    <m/>
    <m/>
    <x v="1"/>
    <d v="2019-08-15T11:31:03.000"/>
    <s v="そういえば今日は諏訪湖SAが特に混む日ですが、皆さんルールはもちろん守ってますよね？_x000a_#諏訪湖SA #E20 #中央道 #日本サぱ協会 #諏訪湖祭湖上花火大会_x000a_https://t.co/sbwcvd0Gf4"/>
    <s v="https://suwako-hanabi.com/usage-notes/"/>
    <s v="suwako-hanabi.com"/>
    <x v="3"/>
    <m/>
    <s v="http://pbs.twimg.com/profile_images/3319216363/b9d47b327002b43ecd87a5a0acdacfe7_normal.jpeg"/>
    <x v="4"/>
    <s v="https://twitter.com/#!/r_468/status/1161963510009438208"/>
    <m/>
    <m/>
    <s v="1161963510009438208"/>
    <m/>
    <b v="0"/>
    <n v="0"/>
    <s v=""/>
    <b v="0"/>
    <s v="ja"/>
    <m/>
    <s v=""/>
    <b v="0"/>
    <n v="0"/>
    <s v=""/>
    <s v="Twitter for Android"/>
    <b v="0"/>
    <s v="1161963510009438208"/>
    <s v="Tweet"/>
    <n v="0"/>
    <n v="0"/>
    <m/>
    <m/>
    <m/>
    <m/>
    <m/>
    <m/>
    <m/>
    <m/>
    <n v="1"/>
    <s v="5"/>
    <s v="5"/>
    <n v="0"/>
    <n v="0"/>
    <n v="0"/>
    <n v="0"/>
    <n v="0"/>
    <n v="0"/>
    <n v="7"/>
    <n v="100"/>
    <n v="7"/>
  </r>
  <r>
    <s v="salsadancingang"/>
    <s v="salsadancingang"/>
    <m/>
    <m/>
    <m/>
    <m/>
    <m/>
    <m/>
    <m/>
    <m/>
    <s v="No"/>
    <n v="8"/>
    <m/>
    <m/>
    <x v="1"/>
    <d v="2019-08-15T15:16:22.000"/>
    <s v="#E1 #E2 #E3 #E4 #E5 #E6 #E7 #E8 #E9 #E10 #E11 #E12 #E13 #E14 #E15 #E16 #E17 #E18 #E19 #E20 #Canarywharf #canningtown #poplar #westferry #crossharbour #Westindiaquay #royalvictoria #customhouse #towergateway #bank #DLR https://t.co/swEnVfvjrd"/>
    <s v="https://twitter.com/SalsaDancingAng/status/1162018147580502016"/>
    <s v="twitter.com"/>
    <x v="4"/>
    <m/>
    <s v="http://pbs.twimg.com/profile_images/609177410668511233/xPsoVSSl_normal.png"/>
    <x v="5"/>
    <s v="https://twitter.com/#!/salsadancingang/status/1162020213711396866"/>
    <m/>
    <m/>
    <s v="1162020213711396866"/>
    <m/>
    <b v="0"/>
    <n v="0"/>
    <s v=""/>
    <b v="1"/>
    <s v="und"/>
    <m/>
    <s v="1162018147580502016"/>
    <b v="0"/>
    <n v="0"/>
    <s v=""/>
    <s v="Twitter Web App"/>
    <b v="0"/>
    <s v="1162020213711396866"/>
    <s v="Tweet"/>
    <n v="0"/>
    <n v="0"/>
    <m/>
    <m/>
    <m/>
    <m/>
    <m/>
    <m/>
    <m/>
    <m/>
    <n v="1"/>
    <s v="6"/>
    <s v="6"/>
    <n v="0"/>
    <n v="0"/>
    <n v="0"/>
    <n v="0"/>
    <n v="0"/>
    <n v="0"/>
    <n v="31"/>
    <n v="100"/>
    <n v="31"/>
  </r>
  <r>
    <s v="deltaprojectuk"/>
    <s v="salsadancingang"/>
    <m/>
    <m/>
    <m/>
    <m/>
    <m/>
    <m/>
    <m/>
    <m/>
    <s v="No"/>
    <n v="9"/>
    <m/>
    <m/>
    <x v="0"/>
    <d v="2019-08-15T16:08:21.000"/>
    <s v="RT @SalsaDancingAng: #E1 #E2 #E3 #E4 #E5 #E6 #E7 #E8 #E9 #E10 #E11 #E12 #E13 #E14 #E15 #E16 #E17 #E18 #E19 #E20 #Canarywharf #canningtown #…"/>
    <m/>
    <m/>
    <x v="5"/>
    <m/>
    <s v="http://pbs.twimg.com/profile_images/805794725118799872/xpRf4vyn_normal.jpg"/>
    <x v="6"/>
    <s v="https://twitter.com/#!/deltaprojectuk/status/1162033292549480448"/>
    <m/>
    <m/>
    <s v="1162033292549480448"/>
    <m/>
    <b v="0"/>
    <n v="0"/>
    <s v=""/>
    <b v="1"/>
    <s v="und"/>
    <m/>
    <s v="1162018147580502016"/>
    <b v="0"/>
    <n v="1"/>
    <s v="1162020213711396866"/>
    <s v="delta retweet retweet"/>
    <b v="0"/>
    <s v="1162020213711396866"/>
    <s v="Tweet"/>
    <n v="0"/>
    <n v="0"/>
    <m/>
    <m/>
    <m/>
    <m/>
    <m/>
    <m/>
    <m/>
    <m/>
    <n v="1"/>
    <s v="6"/>
    <s v="6"/>
    <n v="0"/>
    <n v="0"/>
    <n v="0"/>
    <n v="0"/>
    <n v="0"/>
    <n v="0"/>
    <n v="24"/>
    <n v="100"/>
    <n v="24"/>
  </r>
  <r>
    <s v="goldfishw2"/>
    <s v="goldfishw2"/>
    <m/>
    <m/>
    <m/>
    <m/>
    <m/>
    <m/>
    <m/>
    <m/>
    <s v="No"/>
    <n v="10"/>
    <m/>
    <m/>
    <x v="1"/>
    <d v="2019-08-12T12:00:51.000"/>
    <s v="Lots of high level #window cleaning today in #east London. We can reach up to the 4th floor #e1 #E2 #E3 #E5 #E6 #E7 #E8 #hackney-wick #E9 #E10 #E11 #E12 #E13 #E14 #E15 #E16 #E17 #E20 call or tex us for more info on 07387 580797. https://t.co/sUjoBomO17 https://t.co/2WKEzCdLP4"/>
    <s v="http://www.goldfishwindowcleners.co.uk"/>
    <s v="co.uk"/>
    <x v="6"/>
    <s v="https://pbs.twimg.com/media/EBxJtFlW4AIakJT.jpg"/>
    <s v="https://pbs.twimg.com/media/EBxJtFlW4AIakJT.jpg"/>
    <x v="7"/>
    <s v="https://twitter.com/#!/goldfishw2/status/1160883844976955394"/>
    <m/>
    <m/>
    <s v="1160883844976955394"/>
    <m/>
    <b v="0"/>
    <n v="1"/>
    <s v=""/>
    <b v="0"/>
    <s v="en"/>
    <m/>
    <s v=""/>
    <b v="0"/>
    <n v="0"/>
    <s v=""/>
    <s v="Yext Twitter Management"/>
    <b v="0"/>
    <s v="1160883844976955394"/>
    <s v="Tweet"/>
    <n v="0"/>
    <n v="0"/>
    <m/>
    <m/>
    <m/>
    <m/>
    <m/>
    <m/>
    <m/>
    <m/>
    <n v="1"/>
    <s v="4"/>
    <s v="4"/>
    <n v="0"/>
    <n v="0"/>
    <n v="0"/>
    <n v="0"/>
    <n v="0"/>
    <n v="0"/>
    <n v="47"/>
    <n v="100"/>
    <n v="47"/>
  </r>
  <r>
    <s v="hackneywick"/>
    <s v="goldfishw2"/>
    <m/>
    <m/>
    <m/>
    <m/>
    <m/>
    <m/>
    <m/>
    <m/>
    <s v="No"/>
    <n v="11"/>
    <m/>
    <m/>
    <x v="0"/>
    <d v="2019-08-12T15:56:05.000"/>
    <s v="RT @GOLDFISHW2: Lots of high level #window cleaning today in #east London. We can reach up to the 4th floor #e1 #E2 #E3 #E5 #E6 #E7 #E8 #ha…"/>
    <m/>
    <m/>
    <x v="7"/>
    <m/>
    <s v="http://pbs.twimg.com/profile_images/682937092935147520/AY_aTc___normal.jpg"/>
    <x v="8"/>
    <s v="https://twitter.com/#!/hackneywick/status/1160943044830646278"/>
    <m/>
    <m/>
    <s v="1160943044830646278"/>
    <m/>
    <b v="0"/>
    <n v="0"/>
    <s v=""/>
    <b v="0"/>
    <s v="en"/>
    <m/>
    <s v=""/>
    <b v="0"/>
    <n v="1"/>
    <s v="1160883844976955394"/>
    <s v="Twitter Web App"/>
    <b v="0"/>
    <s v="1160883844976955394"/>
    <s v="Tweet"/>
    <n v="0"/>
    <n v="0"/>
    <m/>
    <m/>
    <m/>
    <m/>
    <m/>
    <m/>
    <m/>
    <m/>
    <n v="1"/>
    <s v="4"/>
    <s v="4"/>
    <n v="0"/>
    <n v="0"/>
    <n v="0"/>
    <n v="0"/>
    <n v="0"/>
    <n v="0"/>
    <n v="28"/>
    <n v="100"/>
    <n v="28"/>
  </r>
  <r>
    <s v="skgardendesign"/>
    <s v="skgardendesign"/>
    <m/>
    <m/>
    <m/>
    <m/>
    <m/>
    <m/>
    <m/>
    <m/>
    <s v="No"/>
    <n v="12"/>
    <m/>
    <m/>
    <x v="1"/>
    <d v="2019-08-16T06:15:48.000"/>
    <s v="#E20 Dog Friendly garden 1 month on with new furniture in place #fatsiajaponica #dicksoniaantarctica #ferns https://t.co/gWTopnTDQu"/>
    <m/>
    <m/>
    <x v="8"/>
    <s v="https://pbs.twimg.com/media/ECEhFS6UwAIl0sF.jpg"/>
    <s v="https://pbs.twimg.com/media/ECEhFS6UwAIl0sF.jpg"/>
    <x v="9"/>
    <s v="https://twitter.com/#!/skgardendesign/status/1162246562518409216"/>
    <m/>
    <m/>
    <s v="1162246562518409216"/>
    <m/>
    <b v="0"/>
    <n v="1"/>
    <s v=""/>
    <b v="0"/>
    <s v="en"/>
    <m/>
    <s v=""/>
    <b v="0"/>
    <n v="0"/>
    <s v=""/>
    <s v="Twitter for iPhone"/>
    <b v="0"/>
    <s v="1162246562518409216"/>
    <s v="Tweet"/>
    <n v="0"/>
    <n v="0"/>
    <m/>
    <m/>
    <m/>
    <m/>
    <m/>
    <m/>
    <m/>
    <m/>
    <n v="2"/>
    <s v="4"/>
    <s v="4"/>
    <n v="1"/>
    <n v="6.666666666666667"/>
    <n v="0"/>
    <n v="0"/>
    <n v="0"/>
    <n v="0"/>
    <n v="14"/>
    <n v="93.33333333333333"/>
    <n v="15"/>
  </r>
  <r>
    <s v="skgardendesign"/>
    <s v="skgardendesign"/>
    <m/>
    <m/>
    <m/>
    <m/>
    <m/>
    <m/>
    <m/>
    <m/>
    <s v="No"/>
    <n v="13"/>
    <m/>
    <m/>
    <x v="1"/>
    <d v="2019-08-16T15:34:15.000"/>
    <s v="#E20 Roof terrace one month on. Plants looking very happy in this sun drenched space #phyllostachysnigra #stipa #rosmarinus https://t.co/4ZIwaIyZSb"/>
    <m/>
    <m/>
    <x v="9"/>
    <s v="https://pbs.twimg.com/media/ECGg41OWwAAnVch.jpg"/>
    <s v="https://pbs.twimg.com/media/ECGg41OWwAAnVch.jpg"/>
    <x v="10"/>
    <s v="https://twitter.com/#!/skgardendesign/status/1162387099280166912"/>
    <m/>
    <m/>
    <s v="1162387099280166912"/>
    <m/>
    <b v="0"/>
    <n v="3"/>
    <s v=""/>
    <b v="0"/>
    <s v="en"/>
    <m/>
    <s v=""/>
    <b v="0"/>
    <n v="1"/>
    <s v=""/>
    <s v="Twitter for iPhone"/>
    <b v="0"/>
    <s v="1162387099280166912"/>
    <s v="Tweet"/>
    <n v="0"/>
    <n v="0"/>
    <m/>
    <m/>
    <m/>
    <m/>
    <m/>
    <m/>
    <m/>
    <m/>
    <n v="2"/>
    <s v="4"/>
    <s v="4"/>
    <n v="1"/>
    <n v="5.555555555555555"/>
    <n v="0"/>
    <n v="0"/>
    <n v="0"/>
    <n v="0"/>
    <n v="17"/>
    <n v="94.44444444444444"/>
    <n v="18"/>
  </r>
  <r>
    <s v="hackneywick"/>
    <s v="skgardendesign"/>
    <m/>
    <m/>
    <m/>
    <m/>
    <m/>
    <m/>
    <m/>
    <m/>
    <s v="No"/>
    <n v="14"/>
    <m/>
    <m/>
    <x v="0"/>
    <d v="2019-08-16T15:41:54.000"/>
    <s v="RT @skgardendesign: #E20 Roof terrace one month on. Plants looking very happy in this sun drenched space #phyllostachysnigra #stipa #rosmar…"/>
    <m/>
    <m/>
    <x v="10"/>
    <m/>
    <s v="http://pbs.twimg.com/profile_images/682937092935147520/AY_aTc___normal.jpg"/>
    <x v="11"/>
    <s v="https://twitter.com/#!/hackneywick/status/1162389026034331649"/>
    <m/>
    <m/>
    <s v="1162389026034331649"/>
    <m/>
    <b v="0"/>
    <n v="0"/>
    <s v=""/>
    <b v="0"/>
    <s v="en"/>
    <m/>
    <s v=""/>
    <b v="0"/>
    <n v="1"/>
    <s v="1162387099280166912"/>
    <s v="Twitter Web App"/>
    <b v="0"/>
    <s v="1162387099280166912"/>
    <s v="Tweet"/>
    <n v="0"/>
    <n v="0"/>
    <m/>
    <m/>
    <m/>
    <m/>
    <m/>
    <m/>
    <m/>
    <m/>
    <n v="1"/>
    <s v="4"/>
    <s v="4"/>
    <n v="1"/>
    <n v="5"/>
    <n v="0"/>
    <n v="0"/>
    <n v="0"/>
    <n v="0"/>
    <n v="19"/>
    <n v="95"/>
    <n v="20"/>
  </r>
  <r>
    <s v="yourgod_bot"/>
    <s v="yourgod_bot"/>
    <m/>
    <m/>
    <m/>
    <m/>
    <m/>
    <m/>
    <m/>
    <m/>
    <s v="No"/>
    <n v="15"/>
    <m/>
    <m/>
    <x v="1"/>
    <d v="2019-08-09T14:23:29.000"/>
    <s v="입만 산게 아니라 하나를 알고 그걸로...'_x000a_모든걸 관통하는거지. #E20"/>
    <m/>
    <m/>
    <x v="0"/>
    <m/>
    <s v="http://pbs.twimg.com/profile_images/430257039072190464/yVzmegHl_normal.png"/>
    <x v="12"/>
    <s v="https://twitter.com/#!/yourgod_bot/status/1159832577286406147"/>
    <m/>
    <m/>
    <s v="1159832577286406147"/>
    <m/>
    <b v="0"/>
    <n v="0"/>
    <s v=""/>
    <b v="0"/>
    <s v="ko"/>
    <m/>
    <s v=""/>
    <b v="0"/>
    <n v="0"/>
    <s v=""/>
    <s v="twittbot.net"/>
    <b v="0"/>
    <s v="1159832577286406147"/>
    <s v="Tweet"/>
    <n v="0"/>
    <n v="0"/>
    <m/>
    <m/>
    <m/>
    <m/>
    <m/>
    <m/>
    <m/>
    <m/>
    <n v="8"/>
    <s v="5"/>
    <s v="5"/>
    <n v="0"/>
    <n v="0"/>
    <n v="0"/>
    <n v="0"/>
    <n v="0"/>
    <n v="0"/>
    <n v="10"/>
    <n v="100"/>
    <n v="10"/>
  </r>
  <r>
    <s v="yourgod_bot"/>
    <s v="yourgod_bot"/>
    <m/>
    <m/>
    <m/>
    <m/>
    <m/>
    <m/>
    <m/>
    <m/>
    <s v="No"/>
    <n v="16"/>
    <m/>
    <m/>
    <x v="1"/>
    <d v="2019-08-09T23:23:29.000"/>
    <s v="세살짜리 어린애한테도 배울점은 있거든. 모든사람에겐 배울점이 있지. 사람 셋이 모이면 그중 한명은 반드시. #E20"/>
    <m/>
    <m/>
    <x v="0"/>
    <m/>
    <s v="http://pbs.twimg.com/profile_images/430257039072190464/yVzmegHl_normal.png"/>
    <x v="13"/>
    <s v="https://twitter.com/#!/yourgod_bot/status/1159968471863767041"/>
    <m/>
    <m/>
    <s v="1159968471863767041"/>
    <m/>
    <b v="0"/>
    <n v="0"/>
    <s v=""/>
    <b v="0"/>
    <s v="ko"/>
    <m/>
    <s v=""/>
    <b v="0"/>
    <n v="0"/>
    <s v=""/>
    <s v="twittbot.net"/>
    <b v="0"/>
    <s v="1159968471863767041"/>
    <s v="Tweet"/>
    <n v="0"/>
    <n v="0"/>
    <m/>
    <m/>
    <m/>
    <m/>
    <m/>
    <m/>
    <m/>
    <m/>
    <n v="8"/>
    <s v="5"/>
    <s v="5"/>
    <n v="0"/>
    <n v="0"/>
    <n v="0"/>
    <n v="0"/>
    <n v="0"/>
    <n v="0"/>
    <n v="14"/>
    <n v="100"/>
    <n v="14"/>
  </r>
  <r>
    <s v="yourgod_bot"/>
    <s v="yourgod_bot"/>
    <m/>
    <m/>
    <m/>
    <m/>
    <m/>
    <m/>
    <m/>
    <m/>
    <s v="No"/>
    <n v="17"/>
    <m/>
    <m/>
    <x v="1"/>
    <d v="2019-08-10T02:23:29.000"/>
    <s v="덕이 있는 사람은 외롭지 않지. #E20"/>
    <m/>
    <m/>
    <x v="0"/>
    <m/>
    <s v="http://pbs.twimg.com/profile_images/430257039072190464/yVzmegHl_normal.png"/>
    <x v="14"/>
    <s v="https://twitter.com/#!/yourgod_bot/status/1160013768564150273"/>
    <m/>
    <m/>
    <s v="1160013768564150273"/>
    <m/>
    <b v="0"/>
    <n v="0"/>
    <s v=""/>
    <b v="0"/>
    <s v="ko"/>
    <m/>
    <s v=""/>
    <b v="0"/>
    <n v="0"/>
    <s v=""/>
    <s v="twittbot.net"/>
    <b v="0"/>
    <s v="1160013768564150273"/>
    <s v="Tweet"/>
    <n v="0"/>
    <n v="0"/>
    <m/>
    <m/>
    <m/>
    <m/>
    <m/>
    <m/>
    <m/>
    <m/>
    <n v="8"/>
    <s v="5"/>
    <s v="5"/>
    <n v="0"/>
    <n v="0"/>
    <n v="0"/>
    <n v="0"/>
    <n v="0"/>
    <n v="0"/>
    <n v="6"/>
    <n v="100"/>
    <n v="6"/>
  </r>
  <r>
    <s v="yourgod_bot"/>
    <s v="yourgod_bot"/>
    <m/>
    <m/>
    <m/>
    <m/>
    <m/>
    <m/>
    <m/>
    <m/>
    <s v="No"/>
    <n v="18"/>
    <m/>
    <m/>
    <x v="1"/>
    <d v="2019-08-10T05:23:30.000"/>
    <s v="죽음에대해 많이 생각해봤어? #E20"/>
    <m/>
    <m/>
    <x v="0"/>
    <m/>
    <s v="http://pbs.twimg.com/profile_images/430257039072190464/yVzmegHl_normal.png"/>
    <x v="15"/>
    <s v="https://twitter.com/#!/yourgod_bot/status/1160059071891828736"/>
    <m/>
    <m/>
    <s v="1160059071891828736"/>
    <m/>
    <b v="0"/>
    <n v="0"/>
    <s v=""/>
    <b v="0"/>
    <s v="ko"/>
    <m/>
    <s v=""/>
    <b v="0"/>
    <n v="0"/>
    <s v=""/>
    <s v="twittbot.net"/>
    <b v="0"/>
    <s v="1160059071891828736"/>
    <s v="Tweet"/>
    <n v="0"/>
    <n v="0"/>
    <m/>
    <m/>
    <m/>
    <m/>
    <m/>
    <m/>
    <m/>
    <m/>
    <n v="8"/>
    <s v="5"/>
    <s v="5"/>
    <n v="0"/>
    <n v="0"/>
    <n v="0"/>
    <n v="0"/>
    <n v="0"/>
    <n v="0"/>
    <n v="4"/>
    <n v="100"/>
    <n v="4"/>
  </r>
  <r>
    <s v="yourgod_bot"/>
    <s v="yourgod_bot"/>
    <m/>
    <m/>
    <m/>
    <m/>
    <m/>
    <m/>
    <m/>
    <m/>
    <s v="No"/>
    <n v="19"/>
    <m/>
    <m/>
    <x v="1"/>
    <d v="2019-08-16T14:23:28.000"/>
    <s v="입만 산게 아니라 하나를 알고 그걸로...'_x000a_모든걸 관통하는거지. #E20"/>
    <m/>
    <m/>
    <x v="0"/>
    <m/>
    <s v="http://pbs.twimg.com/profile_images/430257039072190464/yVzmegHl_normal.png"/>
    <x v="16"/>
    <s v="https://twitter.com/#!/yourgod_bot/status/1162369289174712323"/>
    <m/>
    <m/>
    <s v="1162369289174712323"/>
    <m/>
    <b v="0"/>
    <n v="0"/>
    <s v=""/>
    <b v="0"/>
    <s v="ko"/>
    <m/>
    <s v=""/>
    <b v="0"/>
    <n v="0"/>
    <s v=""/>
    <s v="twittbot.net"/>
    <b v="0"/>
    <s v="1162369289174712323"/>
    <s v="Tweet"/>
    <n v="0"/>
    <n v="0"/>
    <m/>
    <m/>
    <m/>
    <m/>
    <m/>
    <m/>
    <m/>
    <m/>
    <n v="8"/>
    <s v="5"/>
    <s v="5"/>
    <n v="0"/>
    <n v="0"/>
    <n v="0"/>
    <n v="0"/>
    <n v="0"/>
    <n v="0"/>
    <n v="10"/>
    <n v="100"/>
    <n v="10"/>
  </r>
  <r>
    <s v="yourgod_bot"/>
    <s v="yourgod_bot"/>
    <m/>
    <m/>
    <m/>
    <m/>
    <m/>
    <m/>
    <m/>
    <m/>
    <s v="No"/>
    <n v="20"/>
    <m/>
    <m/>
    <x v="1"/>
    <d v="2019-08-16T23:23:29.000"/>
    <s v="세살짜리 어린애한테도 배울점은 있거든. 모든사람에겐 배울점이 있지. 사람 셋이 모이면 그중 한명은 반드시. #E20"/>
    <m/>
    <m/>
    <x v="0"/>
    <m/>
    <s v="http://pbs.twimg.com/profile_images/430257039072190464/yVzmegHl_normal.png"/>
    <x v="17"/>
    <s v="https://twitter.com/#!/yourgod_bot/status/1162505188403380224"/>
    <m/>
    <m/>
    <s v="1162505188403380224"/>
    <m/>
    <b v="0"/>
    <n v="0"/>
    <s v=""/>
    <b v="0"/>
    <s v="ko"/>
    <m/>
    <s v=""/>
    <b v="0"/>
    <n v="0"/>
    <s v=""/>
    <s v="twittbot.net"/>
    <b v="0"/>
    <s v="1162505188403380224"/>
    <s v="Tweet"/>
    <n v="0"/>
    <n v="0"/>
    <m/>
    <m/>
    <m/>
    <m/>
    <m/>
    <m/>
    <m/>
    <m/>
    <n v="8"/>
    <s v="5"/>
    <s v="5"/>
    <n v="0"/>
    <n v="0"/>
    <n v="0"/>
    <n v="0"/>
    <n v="0"/>
    <n v="0"/>
    <n v="14"/>
    <n v="100"/>
    <n v="14"/>
  </r>
  <r>
    <s v="yourgod_bot"/>
    <s v="yourgod_bot"/>
    <m/>
    <m/>
    <m/>
    <m/>
    <m/>
    <m/>
    <m/>
    <m/>
    <s v="No"/>
    <n v="21"/>
    <m/>
    <m/>
    <x v="1"/>
    <d v="2019-08-17T02:23:29.000"/>
    <s v="덕이 있는 사람은 외롭지 않지. #E20"/>
    <m/>
    <m/>
    <x v="0"/>
    <m/>
    <s v="http://pbs.twimg.com/profile_images/430257039072190464/yVzmegHl_normal.png"/>
    <x v="18"/>
    <s v="https://twitter.com/#!/yourgod_bot/status/1162550484449689600"/>
    <m/>
    <m/>
    <s v="1162550484449689600"/>
    <m/>
    <b v="0"/>
    <n v="0"/>
    <s v=""/>
    <b v="0"/>
    <s v="ko"/>
    <m/>
    <s v=""/>
    <b v="0"/>
    <n v="0"/>
    <s v=""/>
    <s v="twittbot.net"/>
    <b v="0"/>
    <s v="1162550484449689600"/>
    <s v="Tweet"/>
    <n v="0"/>
    <n v="0"/>
    <m/>
    <m/>
    <m/>
    <m/>
    <m/>
    <m/>
    <m/>
    <m/>
    <n v="8"/>
    <s v="5"/>
    <s v="5"/>
    <n v="0"/>
    <n v="0"/>
    <n v="0"/>
    <n v="0"/>
    <n v="0"/>
    <n v="0"/>
    <n v="6"/>
    <n v="100"/>
    <n v="6"/>
  </r>
  <r>
    <s v="yourgod_bot"/>
    <s v="yourgod_bot"/>
    <m/>
    <m/>
    <m/>
    <m/>
    <m/>
    <m/>
    <m/>
    <m/>
    <s v="No"/>
    <n v="22"/>
    <m/>
    <m/>
    <x v="1"/>
    <d v="2019-08-17T05:23:30.000"/>
    <s v="죽음에대해 많이 생각해봤어? #E20"/>
    <m/>
    <m/>
    <x v="0"/>
    <m/>
    <s v="http://pbs.twimg.com/profile_images/430257039072190464/yVzmegHl_normal.png"/>
    <x v="19"/>
    <s v="https://twitter.com/#!/yourgod_bot/status/1162595786997112833"/>
    <m/>
    <m/>
    <s v="1162595786997112833"/>
    <m/>
    <b v="0"/>
    <n v="0"/>
    <s v=""/>
    <b v="0"/>
    <s v="ko"/>
    <m/>
    <s v=""/>
    <b v="0"/>
    <n v="0"/>
    <s v=""/>
    <s v="twittbot.net"/>
    <b v="0"/>
    <s v="1162595786997112833"/>
    <s v="Tweet"/>
    <n v="0"/>
    <n v="0"/>
    <m/>
    <m/>
    <m/>
    <m/>
    <m/>
    <m/>
    <m/>
    <m/>
    <n v="8"/>
    <s v="5"/>
    <s v="5"/>
    <n v="0"/>
    <n v="0"/>
    <n v="0"/>
    <n v="0"/>
    <n v="0"/>
    <n v="0"/>
    <n v="4"/>
    <n v="100"/>
    <n v="4"/>
  </r>
  <r>
    <s v="soooo_fia"/>
    <s v="nephilimdemon"/>
    <m/>
    <m/>
    <m/>
    <m/>
    <m/>
    <m/>
    <m/>
    <m/>
    <s v="No"/>
    <n v="23"/>
    <m/>
    <m/>
    <x v="0"/>
    <d v="2019-08-17T08:59:53.000"/>
    <s v="RT @nephilimdemon: THIS WAS ABSOLUTELY NECESSARY BC JIANG YANLI IS THE BEST SHIJIE IN THE WORLD AND A-XIAN IS THE CUTEST HERE 😍😍😍😍 #MDZS #魔…"/>
    <m/>
    <m/>
    <x v="11"/>
    <m/>
    <s v="http://pbs.twimg.com/profile_images/811331509772779531/hVK2OBs1_normal.jpg"/>
    <x v="20"/>
    <s v="https://twitter.com/#!/soooo_fia/status/1162650242128535552"/>
    <m/>
    <m/>
    <s v="1162650242128535552"/>
    <m/>
    <b v="0"/>
    <n v="0"/>
    <s v=""/>
    <b v="0"/>
    <s v="en"/>
    <m/>
    <s v=""/>
    <b v="0"/>
    <n v="1"/>
    <s v="1162639047807758336"/>
    <s v="Twitter for Android"/>
    <b v="0"/>
    <s v="1162639047807758336"/>
    <s v="Tweet"/>
    <n v="0"/>
    <n v="0"/>
    <m/>
    <m/>
    <m/>
    <m/>
    <m/>
    <m/>
    <m/>
    <m/>
    <n v="2"/>
    <s v="3"/>
    <s v="3"/>
    <n v="1"/>
    <n v="4"/>
    <n v="0"/>
    <n v="0"/>
    <n v="0"/>
    <n v="0"/>
    <n v="24"/>
    <n v="96"/>
    <n v="25"/>
  </r>
  <r>
    <s v="soooo_fia"/>
    <s v="nephilimdemon"/>
    <m/>
    <m/>
    <m/>
    <m/>
    <m/>
    <m/>
    <m/>
    <m/>
    <s v="No"/>
    <n v="24"/>
    <m/>
    <m/>
    <x v="0"/>
    <d v="2019-08-17T09:00:10.000"/>
    <s v="RT @nephilimdemon: THE YUNMENG SIBLINGS OH MY GAWDDD THEYRE SO ADORABLEEEEE 😍😍😍 #MDZS #魔道祖师 #云梦江氏 #云梦三姐弟 #S2E05 #E20 https://t.co/nhJSkfHdxM"/>
    <m/>
    <m/>
    <x v="12"/>
    <s v="https://pbs.twimg.com/media/ECKEqFsUYAE5KYk.jpg"/>
    <s v="https://pbs.twimg.com/media/ECKEqFsUYAE5KYk.jpg"/>
    <x v="21"/>
    <s v="https://twitter.com/#!/soooo_fia/status/1162650313284829184"/>
    <m/>
    <m/>
    <s v="1162650313284829184"/>
    <m/>
    <b v="0"/>
    <n v="0"/>
    <s v=""/>
    <b v="0"/>
    <s v="en"/>
    <m/>
    <s v=""/>
    <b v="0"/>
    <n v="1"/>
    <s v="1162637526336540672"/>
    <s v="Twitter for Android"/>
    <b v="0"/>
    <s v="1162637526336540672"/>
    <s v="Tweet"/>
    <n v="0"/>
    <n v="0"/>
    <m/>
    <m/>
    <m/>
    <m/>
    <m/>
    <m/>
    <m/>
    <m/>
    <n v="2"/>
    <s v="3"/>
    <s v="3"/>
    <n v="0"/>
    <n v="0"/>
    <n v="0"/>
    <n v="0"/>
    <n v="0"/>
    <n v="0"/>
    <n v="17"/>
    <n v="100"/>
    <n v="17"/>
  </r>
  <r>
    <s v="nephilimdemon"/>
    <s v="nephilimdemon"/>
    <m/>
    <m/>
    <m/>
    <m/>
    <m/>
    <m/>
    <m/>
    <m/>
    <s v="No"/>
    <n v="25"/>
    <m/>
    <m/>
    <x v="1"/>
    <d v="2019-08-17T08:09:21.000"/>
    <s v="THE YUNMENG SIBLINGS OH MY GAWDDD THEYRE SO ADORABLEEEEE 😍😍😍 #MDZS #魔道祖师 #云梦江氏 #云梦三姐弟 #S2E05 #E20 https://t.co/nhJSkfHdxM"/>
    <m/>
    <m/>
    <x v="12"/>
    <s v="https://pbs.twimg.com/media/ECKEqFsUYAE5KYk.jpg"/>
    <s v="https://pbs.twimg.com/media/ECKEqFsUYAE5KYk.jpg"/>
    <x v="22"/>
    <s v="https://twitter.com/#!/nephilimdemon/status/1162637526336540672"/>
    <m/>
    <m/>
    <s v="1162637526336540672"/>
    <s v="1160101369593782273"/>
    <b v="0"/>
    <n v="1"/>
    <s v="559650603"/>
    <b v="0"/>
    <s v="en"/>
    <m/>
    <s v=""/>
    <b v="0"/>
    <n v="1"/>
    <s v=""/>
    <s v="Twitter for Android"/>
    <b v="0"/>
    <s v="1160101369593782273"/>
    <s v="Tweet"/>
    <n v="0"/>
    <n v="0"/>
    <m/>
    <m/>
    <m/>
    <m/>
    <m/>
    <m/>
    <m/>
    <m/>
    <n v="2"/>
    <s v="3"/>
    <s v="3"/>
    <n v="0"/>
    <n v="0"/>
    <n v="0"/>
    <n v="0"/>
    <n v="0"/>
    <n v="0"/>
    <n v="15"/>
    <n v="100"/>
    <n v="15"/>
  </r>
  <r>
    <s v="nephilimdemon"/>
    <s v="nephilimdemon"/>
    <m/>
    <m/>
    <m/>
    <m/>
    <m/>
    <m/>
    <m/>
    <m/>
    <s v="No"/>
    <n v="26"/>
    <m/>
    <m/>
    <x v="1"/>
    <d v="2019-08-17T08:15:24.000"/>
    <s v="THIS WAS ABSOLUTELY NECESSARY BC JIANG YANLI IS THE BEST SHIJIE IN THE WORLD AND A-XIAN IS THE CUTEST HERE 😍😍😍😍 #MDZS #魔道祖师 #世界上最好的师姐 #江厌离 #魏无羡 #魏婴 #S2E05 #E20 https://t.co/WpbbA7AmvD"/>
    <m/>
    <m/>
    <x v="13"/>
    <s v="https://pbs.twimg.com/media/ECKGCA1VAAEfvm-.jpg"/>
    <s v="https://pbs.twimg.com/media/ECKGCA1VAAEfvm-.jpg"/>
    <x v="23"/>
    <s v="https://twitter.com/#!/nephilimdemon/status/1162639047807758336"/>
    <m/>
    <m/>
    <s v="1162639047807758336"/>
    <s v="1162637526336540672"/>
    <b v="0"/>
    <n v="1"/>
    <s v="559650603"/>
    <b v="0"/>
    <s v="en"/>
    <m/>
    <s v=""/>
    <b v="0"/>
    <n v="1"/>
    <s v=""/>
    <s v="Twitter for Android"/>
    <b v="0"/>
    <s v="1162637526336540672"/>
    <s v="Tweet"/>
    <n v="0"/>
    <n v="0"/>
    <m/>
    <m/>
    <m/>
    <m/>
    <m/>
    <m/>
    <m/>
    <m/>
    <n v="2"/>
    <s v="3"/>
    <s v="3"/>
    <n v="1"/>
    <n v="3.4482758620689653"/>
    <n v="0"/>
    <n v="0"/>
    <n v="0"/>
    <n v="0"/>
    <n v="28"/>
    <n v="96.55172413793103"/>
    <n v="29"/>
  </r>
  <r>
    <s v="taemint_5hawol"/>
    <s v="nephilimdemon"/>
    <m/>
    <m/>
    <m/>
    <m/>
    <m/>
    <m/>
    <m/>
    <m/>
    <s v="No"/>
    <n v="27"/>
    <m/>
    <m/>
    <x v="0"/>
    <d v="2019-08-17T20:51:03.000"/>
    <s v="RT @nephilimdemon: THIS WAS ABSOLUTELY NECESSARY BC JIANG YANLI IS THE BEST SHIJIE IN THE WORLD AND A-XIAN IS THE CUTEST HERE 😍😍😍😍 #MDZS #魔…"/>
    <m/>
    <m/>
    <x v="11"/>
    <m/>
    <s v="http://pbs.twimg.com/profile_images/1153119855341686785/hhoNeXj7_normal.jpg"/>
    <x v="24"/>
    <s v="https://twitter.com/#!/taemint_5hawol/status/1162829212451004417"/>
    <m/>
    <m/>
    <s v="1162829212451004417"/>
    <m/>
    <b v="0"/>
    <n v="0"/>
    <s v=""/>
    <b v="0"/>
    <s v="en"/>
    <m/>
    <s v=""/>
    <b v="0"/>
    <n v="2"/>
    <s v="1162639047807758336"/>
    <s v="Twitter for Android"/>
    <b v="0"/>
    <s v="1162639047807758336"/>
    <s v="Tweet"/>
    <n v="0"/>
    <n v="0"/>
    <m/>
    <m/>
    <m/>
    <m/>
    <m/>
    <m/>
    <m/>
    <m/>
    <n v="2"/>
    <s v="3"/>
    <s v="3"/>
    <n v="1"/>
    <n v="4"/>
    <n v="0"/>
    <n v="0"/>
    <n v="0"/>
    <n v="0"/>
    <n v="24"/>
    <n v="96"/>
    <n v="25"/>
  </r>
  <r>
    <s v="taemint_5hawol"/>
    <s v="nephilimdemon"/>
    <m/>
    <m/>
    <m/>
    <m/>
    <m/>
    <m/>
    <m/>
    <m/>
    <s v="No"/>
    <n v="28"/>
    <m/>
    <m/>
    <x v="0"/>
    <d v="2019-08-17T20:51:34.000"/>
    <s v="RT @nephilimdemon: THE YUNMENG SIBLINGS OH MY GAWDDD THEYRE SO ADORABLEEEEE 😍😍😍 #MDZS #魔道祖师 #云梦江氏 #云梦三姐弟 #S2E05 #E20 https://t.co/nhJSkfHdxM"/>
    <m/>
    <m/>
    <x v="12"/>
    <s v="https://pbs.twimg.com/media/ECKEqFsUYAE5KYk.jpg"/>
    <s v="https://pbs.twimg.com/media/ECKEqFsUYAE5KYk.jpg"/>
    <x v="25"/>
    <s v="https://twitter.com/#!/taemint_5hawol/status/1162829342096973825"/>
    <m/>
    <m/>
    <s v="1162829342096973825"/>
    <m/>
    <b v="0"/>
    <n v="0"/>
    <s v=""/>
    <b v="0"/>
    <s v="en"/>
    <m/>
    <s v=""/>
    <b v="0"/>
    <n v="2"/>
    <s v="1162637526336540672"/>
    <s v="Twitter for Android"/>
    <b v="0"/>
    <s v="1162637526336540672"/>
    <s v="Tweet"/>
    <n v="0"/>
    <n v="0"/>
    <m/>
    <m/>
    <m/>
    <m/>
    <m/>
    <m/>
    <m/>
    <m/>
    <n v="2"/>
    <s v="3"/>
    <s v="3"/>
    <n v="0"/>
    <n v="0"/>
    <n v="0"/>
    <n v="0"/>
    <n v="0"/>
    <n v="0"/>
    <n v="17"/>
    <n v="100"/>
    <n v="17"/>
  </r>
  <r>
    <s v="pressefotosdk"/>
    <s v="pressefotosdk"/>
    <m/>
    <m/>
    <m/>
    <m/>
    <m/>
    <m/>
    <m/>
    <m/>
    <s v="No"/>
    <n v="29"/>
    <m/>
    <m/>
    <x v="1"/>
    <d v="2019-08-08T13:41:42.000"/>
    <s v="Uheld spærrer fynske motorvej. _x000a_#fuh #uheld #ulykke #e20 #politidk #nyheder https://t.co/rJoOEvbjRG"/>
    <m/>
    <m/>
    <x v="14"/>
    <s v="https://pbs.twimg.com/media/EBc6bADXoAE43jU.jpg"/>
    <s v="https://pbs.twimg.com/media/EBc6bADXoAE43jU.jpg"/>
    <x v="26"/>
    <s v="https://twitter.com/#!/pressefotosdk/status/1159459673776545792"/>
    <m/>
    <m/>
    <s v="1159459673776545792"/>
    <m/>
    <b v="0"/>
    <n v="2"/>
    <s v=""/>
    <b v="0"/>
    <s v="da"/>
    <m/>
    <s v=""/>
    <b v="0"/>
    <n v="0"/>
    <s v=""/>
    <s v="Twitter for iPhone"/>
    <b v="0"/>
    <s v="1159459673776545792"/>
    <s v="Tweet"/>
    <n v="0"/>
    <n v="0"/>
    <s v="10.1753808,55.2885625 _x000a_10.5771894,55.2885625 _x000a_10.5771894,55.4821283 _x000a_10.1753808,55.4821283"/>
    <s v="Denmark"/>
    <s v="DK"/>
    <s v="Odense, Danmark"/>
    <s v="9118abeb47fc6408"/>
    <s v="Odense"/>
    <s v="city"/>
    <s v="https://api.twitter.com/1.1/geo/id/9118abeb47fc6408.json"/>
    <n v="2"/>
    <s v="5"/>
    <s v="5"/>
    <n v="0"/>
    <n v="0"/>
    <n v="0"/>
    <n v="0"/>
    <n v="0"/>
    <n v="0"/>
    <n v="10"/>
    <n v="100"/>
    <n v="10"/>
  </r>
  <r>
    <s v="pressefotosdk"/>
    <s v="pressefotosdk"/>
    <m/>
    <m/>
    <m/>
    <m/>
    <m/>
    <m/>
    <m/>
    <m/>
    <s v="No"/>
    <n v="30"/>
    <m/>
    <m/>
    <x v="1"/>
    <d v="2019-08-20T10:59:20.000"/>
    <s v="Uheld spærrer den fynske motorvej ved vissenbjerg. _x000a_#fuh #uheld #ulykke #e20 #politidk #nyheder https://t.co/x5NKLx9lBa"/>
    <m/>
    <m/>
    <x v="14"/>
    <s v="https://pbs.twimg.com/media/ECaISXhX4AA0z-g.jpg"/>
    <s v="https://pbs.twimg.com/media/ECaISXhX4AA0z-g.jpg"/>
    <x v="27"/>
    <s v="https://twitter.com/#!/pressefotosdk/status/1163767468718006273"/>
    <m/>
    <m/>
    <s v="1163767468718006273"/>
    <m/>
    <b v="0"/>
    <n v="1"/>
    <s v=""/>
    <b v="0"/>
    <s v="da"/>
    <m/>
    <s v=""/>
    <b v="0"/>
    <n v="0"/>
    <s v=""/>
    <s v="Twitter for iPhone"/>
    <b v="0"/>
    <s v="1163767468718006273"/>
    <s v="Tweet"/>
    <n v="0"/>
    <n v="0"/>
    <s v="10.1753808,55.2885625 _x000a_10.5771894,55.2885625 _x000a_10.5771894,55.4821283 _x000a_10.1753808,55.4821283"/>
    <s v="Denmark"/>
    <s v="DK"/>
    <s v="Odense, Danmark"/>
    <s v="9118abeb47fc6408"/>
    <s v="Odense"/>
    <s v="city"/>
    <s v="https://api.twitter.com/1.1/geo/id/9118abeb47fc6408.json"/>
    <n v="2"/>
    <s v="5"/>
    <s v="5"/>
    <n v="0"/>
    <n v="0"/>
    <n v="0"/>
    <n v="0"/>
    <n v="0"/>
    <n v="0"/>
    <n v="13"/>
    <n v="100"/>
    <n v="13"/>
  </r>
  <r>
    <s v="f15eman"/>
    <s v="realkilahlache"/>
    <m/>
    <m/>
    <m/>
    <m/>
    <m/>
    <m/>
    <m/>
    <m/>
    <s v="Yes"/>
    <n v="31"/>
    <m/>
    <m/>
    <x v="0"/>
    <d v="2019-08-20T12:58:27.000"/>
    <s v="RT @RealKilahLache: Good morning Our Angel ..  today is the beginning of the weekend that we come together to commemorate you🌹 watch over u…"/>
    <m/>
    <m/>
    <x v="2"/>
    <m/>
    <s v="http://pbs.twimg.com/profile_images/1128502803935178753/bX6BDtDK_normal.jpg"/>
    <x v="28"/>
    <s v="https://twitter.com/#!/f15eman/status/1163797443533824008"/>
    <m/>
    <m/>
    <s v="1163797443533824008"/>
    <m/>
    <b v="0"/>
    <n v="0"/>
    <s v=""/>
    <b v="0"/>
    <s v="en"/>
    <m/>
    <s v=""/>
    <b v="0"/>
    <n v="4"/>
    <s v="1157271844891873280"/>
    <s v="Twitter for iPhone"/>
    <b v="0"/>
    <s v="1157271844891873280"/>
    <s v="Tweet"/>
    <n v="0"/>
    <n v="0"/>
    <m/>
    <m/>
    <m/>
    <m/>
    <m/>
    <m/>
    <m/>
    <m/>
    <n v="1"/>
    <s v="2"/>
    <s v="2"/>
    <n v="2"/>
    <n v="8.695652173913043"/>
    <n v="0"/>
    <n v="0"/>
    <n v="0"/>
    <n v="0"/>
    <n v="21"/>
    <n v="91.30434782608695"/>
    <n v="23"/>
  </r>
  <r>
    <s v="realkilahlache"/>
    <s v="f15eman"/>
    <m/>
    <m/>
    <m/>
    <m/>
    <m/>
    <m/>
    <m/>
    <m/>
    <s v="Yes"/>
    <n v="32"/>
    <m/>
    <m/>
    <x v="0"/>
    <d v="2019-08-02T12:48:03.000"/>
    <s v="Good morning Our Angel ..  today is the beginning of the weekend that we come together to commemorate you🌹 watch over us as we gather in your honor 🕊 #E20 @F15EMAN https://t.co/OySNG3lMeK"/>
    <m/>
    <m/>
    <x v="0"/>
    <s v="https://pbs.twimg.com/media/EA90mzAX4AEmLcK.jpg"/>
    <s v="https://pbs.twimg.com/media/EA90mzAX4AEmLcK.jpg"/>
    <x v="29"/>
    <s v="https://twitter.com/#!/realkilahlache/status/1157271844891873280"/>
    <m/>
    <m/>
    <s v="1157271844891873280"/>
    <m/>
    <b v="0"/>
    <n v="8"/>
    <s v=""/>
    <b v="0"/>
    <s v="en"/>
    <m/>
    <s v=""/>
    <b v="0"/>
    <n v="4"/>
    <s v=""/>
    <s v="Twitter for iPhone"/>
    <b v="0"/>
    <s v="1157271844891873280"/>
    <s v="Retweet"/>
    <n v="0"/>
    <n v="0"/>
    <m/>
    <m/>
    <m/>
    <m/>
    <m/>
    <m/>
    <m/>
    <m/>
    <n v="1"/>
    <s v="2"/>
    <s v="2"/>
    <n v="3"/>
    <n v="10.344827586206897"/>
    <n v="0"/>
    <n v="0"/>
    <n v="0"/>
    <n v="0"/>
    <n v="26"/>
    <n v="89.65517241379311"/>
    <n v="29"/>
  </r>
  <r>
    <s v="realkilahlache"/>
    <s v="realkilahlache"/>
    <m/>
    <m/>
    <m/>
    <m/>
    <m/>
    <m/>
    <m/>
    <m/>
    <s v="No"/>
    <n v="33"/>
    <m/>
    <m/>
    <x v="1"/>
    <d v="2019-08-06T13:25:18.000"/>
    <s v="Good morning to the perfectest Angel 🕊🌹 watch over us #E20"/>
    <m/>
    <m/>
    <x v="0"/>
    <m/>
    <s v="http://pbs.twimg.com/profile_images/1154050833308192769/fqb9l0F__normal.jpg"/>
    <x v="30"/>
    <s v="https://twitter.com/#!/realkilahlache/status/1158730769751334912"/>
    <m/>
    <m/>
    <s v="1158730769751334912"/>
    <m/>
    <b v="0"/>
    <n v="0"/>
    <s v=""/>
    <b v="0"/>
    <s v="en"/>
    <m/>
    <s v=""/>
    <b v="0"/>
    <n v="1"/>
    <s v=""/>
    <s v="Twitter for iPhone"/>
    <b v="0"/>
    <s v="1158730769751334912"/>
    <s v="Retweet"/>
    <n v="0"/>
    <n v="0"/>
    <m/>
    <m/>
    <m/>
    <m/>
    <m/>
    <m/>
    <m/>
    <m/>
    <n v="7"/>
    <s v="2"/>
    <s v="2"/>
    <n v="2"/>
    <n v="20"/>
    <n v="0"/>
    <n v="0"/>
    <n v="0"/>
    <n v="0"/>
    <n v="8"/>
    <n v="80"/>
    <n v="10"/>
  </r>
  <r>
    <s v="realkilahlache"/>
    <s v="realkilahlache"/>
    <m/>
    <m/>
    <m/>
    <m/>
    <m/>
    <m/>
    <m/>
    <m/>
    <s v="No"/>
    <n v="34"/>
    <m/>
    <m/>
    <x v="1"/>
    <d v="2019-08-08T15:21:19.000"/>
    <s v="RT @RealKilahLache: Good morning to the perfectest Angel 🕊🌹 watch over us #E20"/>
    <m/>
    <m/>
    <x v="0"/>
    <m/>
    <s v="http://pbs.twimg.com/profile_images/1154050833308192769/fqb9l0F__normal.jpg"/>
    <x v="31"/>
    <s v="https://twitter.com/#!/realkilahlache/status/1159484740912779265"/>
    <m/>
    <m/>
    <s v="1159484740912779265"/>
    <m/>
    <b v="0"/>
    <n v="0"/>
    <s v=""/>
    <b v="0"/>
    <s v="en"/>
    <m/>
    <s v=""/>
    <b v="0"/>
    <n v="1"/>
    <s v="1158730769751334912"/>
    <s v="Twitter for iPhone"/>
    <b v="0"/>
    <s v="1158730769751334912"/>
    <s v="Tweet"/>
    <n v="0"/>
    <n v="0"/>
    <m/>
    <m/>
    <m/>
    <m/>
    <m/>
    <m/>
    <m/>
    <m/>
    <n v="7"/>
    <s v="2"/>
    <s v="2"/>
    <n v="2"/>
    <n v="16.666666666666668"/>
    <n v="0"/>
    <n v="0"/>
    <n v="0"/>
    <n v="0"/>
    <n v="10"/>
    <n v="83.33333333333333"/>
    <n v="12"/>
  </r>
  <r>
    <s v="realkilahlache"/>
    <s v="realkilahlache"/>
    <m/>
    <m/>
    <m/>
    <m/>
    <m/>
    <m/>
    <m/>
    <m/>
    <s v="No"/>
    <n v="35"/>
    <m/>
    <m/>
    <x v="1"/>
    <d v="2019-08-11T15:41:13.000"/>
    <s v="Good morning my angel 🕊 watch over us #E20 🌹"/>
    <m/>
    <m/>
    <x v="0"/>
    <m/>
    <s v="http://pbs.twimg.com/profile_images/1154050833308192769/fqb9l0F__normal.jpg"/>
    <x v="32"/>
    <s v="https://twitter.com/#!/realkilahlache/status/1160576915457134592"/>
    <m/>
    <m/>
    <s v="1160576915457134592"/>
    <m/>
    <b v="0"/>
    <n v="1"/>
    <s v=""/>
    <b v="0"/>
    <s v="en"/>
    <m/>
    <s v=""/>
    <b v="0"/>
    <n v="0"/>
    <s v=""/>
    <s v="Twitter for iPhone"/>
    <b v="0"/>
    <s v="1160576915457134592"/>
    <s v="Tweet"/>
    <n v="0"/>
    <n v="0"/>
    <m/>
    <m/>
    <m/>
    <m/>
    <m/>
    <m/>
    <m/>
    <m/>
    <n v="7"/>
    <s v="2"/>
    <s v="2"/>
    <n v="2"/>
    <n v="25"/>
    <n v="0"/>
    <n v="0"/>
    <n v="0"/>
    <n v="0"/>
    <n v="6"/>
    <n v="75"/>
    <n v="8"/>
  </r>
  <r>
    <s v="realkilahlache"/>
    <s v="realkilahlache"/>
    <m/>
    <m/>
    <m/>
    <m/>
    <m/>
    <m/>
    <m/>
    <m/>
    <s v="No"/>
    <n v="36"/>
    <m/>
    <m/>
    <x v="1"/>
    <d v="2019-08-12T15:08:48.000"/>
    <s v="I miss you . #E20 🌹"/>
    <m/>
    <m/>
    <x v="0"/>
    <m/>
    <s v="http://pbs.twimg.com/profile_images/1154050833308192769/fqb9l0F__normal.jpg"/>
    <x v="33"/>
    <s v="https://twitter.com/#!/realkilahlache/status/1160931143165853697"/>
    <m/>
    <m/>
    <s v="1160931143165853697"/>
    <m/>
    <b v="0"/>
    <n v="0"/>
    <s v=""/>
    <b v="0"/>
    <s v="en"/>
    <m/>
    <s v=""/>
    <b v="0"/>
    <n v="0"/>
    <s v=""/>
    <s v="Twitter for iPhone"/>
    <b v="0"/>
    <s v="1160931143165853697"/>
    <s v="Tweet"/>
    <n v="0"/>
    <n v="0"/>
    <m/>
    <m/>
    <m/>
    <m/>
    <m/>
    <m/>
    <m/>
    <m/>
    <n v="7"/>
    <s v="2"/>
    <s v="2"/>
    <n v="0"/>
    <n v="0"/>
    <n v="1"/>
    <n v="25"/>
    <n v="0"/>
    <n v="0"/>
    <n v="3"/>
    <n v="75"/>
    <n v="4"/>
  </r>
  <r>
    <s v="realkilahlache"/>
    <s v="realkilahlache"/>
    <m/>
    <m/>
    <m/>
    <m/>
    <m/>
    <m/>
    <m/>
    <m/>
    <s v="No"/>
    <n v="37"/>
    <m/>
    <m/>
    <x v="1"/>
    <d v="2019-08-14T15:44:58.000"/>
    <s v="Goodmorning my angel , i wish you were here. ❤️ watch over us 🕊 #E20"/>
    <m/>
    <m/>
    <x v="0"/>
    <m/>
    <s v="http://pbs.twimg.com/profile_images/1154050833308192769/fqb9l0F__normal.jpg"/>
    <x v="34"/>
    <s v="https://twitter.com/#!/realkilahlache/status/1161665021027508225"/>
    <m/>
    <m/>
    <s v="1161665021027508225"/>
    <m/>
    <b v="0"/>
    <n v="0"/>
    <s v=""/>
    <b v="0"/>
    <s v="en"/>
    <m/>
    <s v=""/>
    <b v="0"/>
    <n v="0"/>
    <s v=""/>
    <s v="Twitter for iPhone"/>
    <b v="0"/>
    <s v="1161665021027508225"/>
    <s v="Tweet"/>
    <n v="0"/>
    <n v="0"/>
    <m/>
    <m/>
    <m/>
    <m/>
    <m/>
    <m/>
    <m/>
    <m/>
    <n v="7"/>
    <s v="2"/>
    <s v="2"/>
    <n v="1"/>
    <n v="8.333333333333334"/>
    <n v="0"/>
    <n v="0"/>
    <n v="0"/>
    <n v="0"/>
    <n v="11"/>
    <n v="91.66666666666667"/>
    <n v="12"/>
  </r>
  <r>
    <s v="realkilahlache"/>
    <s v="realkilahlache"/>
    <m/>
    <m/>
    <m/>
    <m/>
    <m/>
    <m/>
    <m/>
    <m/>
    <s v="No"/>
    <n v="38"/>
    <m/>
    <m/>
    <x v="1"/>
    <d v="2019-08-18T15:24:30.000"/>
    <s v="I miss you bro 🤞🏾🕊❤️ #E20"/>
    <m/>
    <m/>
    <x v="0"/>
    <m/>
    <s v="http://pbs.twimg.com/profile_images/1154050833308192769/fqb9l0F__normal.jpg"/>
    <x v="35"/>
    <s v="https://twitter.com/#!/realkilahlache/status/1163109422459215872"/>
    <m/>
    <m/>
    <s v="1163109422459215872"/>
    <m/>
    <b v="0"/>
    <n v="0"/>
    <s v=""/>
    <b v="0"/>
    <s v="en"/>
    <m/>
    <s v=""/>
    <b v="0"/>
    <n v="0"/>
    <s v=""/>
    <s v="Twitter for iPhone"/>
    <b v="0"/>
    <s v="1163109422459215872"/>
    <s v="Tweet"/>
    <n v="0"/>
    <n v="0"/>
    <m/>
    <m/>
    <m/>
    <m/>
    <m/>
    <m/>
    <m/>
    <m/>
    <n v="7"/>
    <s v="2"/>
    <s v="2"/>
    <n v="0"/>
    <n v="0"/>
    <n v="1"/>
    <n v="20"/>
    <n v="0"/>
    <n v="0"/>
    <n v="4"/>
    <n v="80"/>
    <n v="5"/>
  </r>
  <r>
    <s v="realkilahlache"/>
    <s v="realkilahlache"/>
    <m/>
    <m/>
    <m/>
    <m/>
    <m/>
    <m/>
    <m/>
    <m/>
    <s v="No"/>
    <n v="39"/>
    <m/>
    <m/>
    <x v="1"/>
    <d v="2019-08-20T14:03:34.000"/>
    <s v="Good morning Our Angel , we miss you . Watch over us 🕊❤️ #E20"/>
    <m/>
    <m/>
    <x v="0"/>
    <m/>
    <s v="http://pbs.twimg.com/profile_images/1154050833308192769/fqb9l0F__normal.jpg"/>
    <x v="36"/>
    <s v="https://twitter.com/#!/realkilahlache/status/1163813830712942592"/>
    <m/>
    <m/>
    <s v="1163813830712942592"/>
    <m/>
    <b v="0"/>
    <n v="0"/>
    <s v=""/>
    <b v="0"/>
    <s v="en"/>
    <m/>
    <s v=""/>
    <b v="0"/>
    <n v="1"/>
    <s v=""/>
    <s v="Twitter for iPhone"/>
    <b v="0"/>
    <s v="1163813830712942592"/>
    <s v="Tweet"/>
    <n v="0"/>
    <n v="0"/>
    <m/>
    <m/>
    <m/>
    <m/>
    <m/>
    <m/>
    <m/>
    <m/>
    <n v="7"/>
    <s v="2"/>
    <s v="2"/>
    <n v="2"/>
    <n v="18.181818181818183"/>
    <n v="1"/>
    <n v="9.090909090909092"/>
    <n v="0"/>
    <n v="0"/>
    <n v="8"/>
    <n v="72.72727272727273"/>
    <n v="11"/>
  </r>
  <r>
    <s v="per_fectionn_"/>
    <s v="realkilahlache"/>
    <m/>
    <m/>
    <m/>
    <m/>
    <m/>
    <m/>
    <m/>
    <m/>
    <s v="No"/>
    <n v="40"/>
    <m/>
    <m/>
    <x v="0"/>
    <d v="2019-08-20T14:05:43.000"/>
    <s v="RT @RealKilahLache: Good morning Our Angel , we miss you . Watch over us 🕊❤️ #E20"/>
    <m/>
    <m/>
    <x v="0"/>
    <m/>
    <s v="http://pbs.twimg.com/profile_images/1153028327944441857/tSGdHO0f_normal.jpg"/>
    <x v="37"/>
    <s v="https://twitter.com/#!/per_fectionn_/status/1163814372403060736"/>
    <m/>
    <m/>
    <s v="1163814372403060736"/>
    <m/>
    <b v="0"/>
    <n v="0"/>
    <s v=""/>
    <b v="0"/>
    <s v="en"/>
    <m/>
    <s v=""/>
    <b v="0"/>
    <n v="1"/>
    <s v="1163813830712942592"/>
    <s v="Twitter for iPhone"/>
    <b v="0"/>
    <s v="1163813830712942592"/>
    <s v="Tweet"/>
    <n v="0"/>
    <n v="0"/>
    <m/>
    <m/>
    <m/>
    <m/>
    <m/>
    <m/>
    <m/>
    <m/>
    <n v="1"/>
    <s v="2"/>
    <s v="2"/>
    <n v="2"/>
    <n v="15.384615384615385"/>
    <n v="1"/>
    <n v="7.6923076923076925"/>
    <n v="0"/>
    <n v="0"/>
    <n v="10"/>
    <n v="76.92307692307692"/>
    <n v="13"/>
  </r>
  <r>
    <s v="dankeldsen"/>
    <s v="bmosherzinck"/>
    <m/>
    <m/>
    <m/>
    <m/>
    <m/>
    <m/>
    <m/>
    <m/>
    <s v="No"/>
    <n v="41"/>
    <m/>
    <m/>
    <x v="0"/>
    <d v="2019-08-21T12:32:40.000"/>
    <s v="Had a great conversation with @bmosherzinck a few days ago, that resulted in this article &quot;From Enterprise 2.0 to the digital workplace - how far have we come?&quot; https://t.co/NaGL9sQ02O #e20 #digitalworkplace"/>
    <s v="https://diginomica.com/enterprise-20-digital-workplace-how-far-have-we-come"/>
    <s v="diginomica.com"/>
    <x v="15"/>
    <m/>
    <s v="http://pbs.twimg.com/profile_images/529774500896706560/wsUOfSHB_normal.png"/>
    <x v="38"/>
    <s v="https://twitter.com/#!/dankeldsen/status/1164153342278492160"/>
    <m/>
    <m/>
    <s v="1164153342278492160"/>
    <m/>
    <b v="0"/>
    <n v="1"/>
    <s v=""/>
    <b v="0"/>
    <s v="en"/>
    <m/>
    <s v=""/>
    <b v="0"/>
    <n v="0"/>
    <s v=""/>
    <s v="Twitter Web App"/>
    <b v="0"/>
    <s v="1164153342278492160"/>
    <s v="Tweet"/>
    <n v="0"/>
    <n v="0"/>
    <m/>
    <m/>
    <m/>
    <m/>
    <m/>
    <m/>
    <m/>
    <m/>
    <n v="1"/>
    <s v="1"/>
    <s v="1"/>
    <n v="1"/>
    <n v="3.3333333333333335"/>
    <n v="0"/>
    <n v="0"/>
    <n v="0"/>
    <n v="0"/>
    <n v="29"/>
    <n v="96.66666666666667"/>
    <n v="30"/>
  </r>
  <r>
    <s v="stuartmcintyre"/>
    <s v="bmosherzinck"/>
    <m/>
    <m/>
    <m/>
    <m/>
    <m/>
    <m/>
    <m/>
    <m/>
    <s v="No"/>
    <n v="42"/>
    <m/>
    <m/>
    <x v="0"/>
    <d v="2019-08-21T15:26:40.000"/>
    <s v="From Enterprise 2.0 to the digital workplace - how far have we come? https://t.co/RFexGILLcg @bmosherzinck is right in that E2.0 was (and still is) a movement, and that the concepts still apply, even if many of the tools have been replaced or have evolved. #e20 #esn https://t.co/4h7BVQ6qwC"/>
    <s v="https://diginomica.com/enterprise-20-digital-workplace-how-far-have-we-come"/>
    <s v="diginomica.com"/>
    <x v="16"/>
    <s v="https://pbs.twimg.com/media/ECgPHrmXoAEVQL8.jpg"/>
    <s v="https://pbs.twimg.com/media/ECgPHrmXoAEVQL8.jpg"/>
    <x v="39"/>
    <s v="https://twitter.com/#!/stuartmcintyre/status/1164197133324640256"/>
    <m/>
    <m/>
    <s v="1164197133324640256"/>
    <m/>
    <b v="0"/>
    <n v="0"/>
    <s v=""/>
    <b v="0"/>
    <s v="en"/>
    <m/>
    <s v=""/>
    <b v="0"/>
    <n v="0"/>
    <s v=""/>
    <s v="Tweetbot for Mac"/>
    <b v="0"/>
    <s v="1164197133324640256"/>
    <s v="Tweet"/>
    <n v="0"/>
    <n v="0"/>
    <s v="-1.938293,51.6637306 _x000a_-1.918346,51.6637306 _x000a_-1.918346,51.6795866 _x000a_-1.938293,51.6795866"/>
    <s v="United Kingdom"/>
    <s v="GB"/>
    <s v="South Cerney, England"/>
    <s v="1faab1b12420bf8f"/>
    <s v="South Cerney"/>
    <s v="city"/>
    <s v="https://api.twitter.com/1.1/geo/id/1faab1b12420bf8f.json"/>
    <n v="1"/>
    <s v="1"/>
    <s v="1"/>
    <n v="1"/>
    <n v="2.1739130434782608"/>
    <n v="0"/>
    <n v="0"/>
    <n v="0"/>
    <n v="0"/>
    <n v="45"/>
    <n v="97.82608695652173"/>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1">
    <i>
      <x v="1"/>
    </i>
    <i r="1">
      <x v="8"/>
    </i>
    <i r="2">
      <x v="215"/>
    </i>
    <i r="3">
      <x v="13"/>
    </i>
    <i r="2">
      <x v="219"/>
    </i>
    <i r="3">
      <x v="14"/>
    </i>
    <i r="2">
      <x v="221"/>
    </i>
    <i r="3">
      <x v="14"/>
    </i>
    <i r="3">
      <x v="16"/>
    </i>
    <i r="2">
      <x v="222"/>
    </i>
    <i r="3">
      <x v="15"/>
    </i>
    <i r="3">
      <x v="24"/>
    </i>
    <i r="2">
      <x v="223"/>
    </i>
    <i r="3">
      <x v="3"/>
    </i>
    <i r="3">
      <x v="6"/>
    </i>
    <i r="2">
      <x v="224"/>
    </i>
    <i r="3">
      <x v="16"/>
    </i>
    <i r="2">
      <x v="225"/>
    </i>
    <i r="3">
      <x v="13"/>
    </i>
    <i r="3">
      <x v="16"/>
    </i>
    <i r="3">
      <x v="17"/>
    </i>
    <i r="2">
      <x v="226"/>
    </i>
    <i r="3">
      <x v="11"/>
    </i>
    <i r="2">
      <x v="227"/>
    </i>
    <i r="3">
      <x v="10"/>
    </i>
    <i r="3">
      <x v="16"/>
    </i>
    <i r="2">
      <x v="228"/>
    </i>
    <i r="3">
      <x v="12"/>
    </i>
    <i r="3">
      <x v="16"/>
    </i>
    <i r="3">
      <x v="17"/>
    </i>
    <i r="2">
      <x v="229"/>
    </i>
    <i r="3">
      <x v="7"/>
    </i>
    <i r="3">
      <x v="15"/>
    </i>
    <i r="3">
      <x v="16"/>
    </i>
    <i r="3">
      <x v="24"/>
    </i>
    <i r="2">
      <x v="230"/>
    </i>
    <i r="3">
      <x v="3"/>
    </i>
    <i r="3">
      <x v="6"/>
    </i>
    <i r="3">
      <x v="9"/>
    </i>
    <i r="3">
      <x v="10"/>
    </i>
    <i r="3">
      <x v="21"/>
    </i>
    <i r="2">
      <x v="231"/>
    </i>
    <i r="3">
      <x v="16"/>
    </i>
    <i r="2">
      <x v="233"/>
    </i>
    <i r="3">
      <x v="11"/>
    </i>
    <i r="3">
      <x v="13"/>
    </i>
    <i r="3">
      <x v="15"/>
    </i>
    <i r="2">
      <x v="234"/>
    </i>
    <i r="3">
      <x v="13"/>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7">
        <i x="5" s="1"/>
        <i x="4" s="1"/>
        <i x="0" s="1"/>
        <i x="15" s="1"/>
        <i x="16" s="1"/>
        <i x="8" s="1"/>
        <i x="1" s="1"/>
        <i x="10" s="1"/>
        <i x="9" s="1"/>
        <i x="14" s="1"/>
        <i x="11" s="1"/>
        <i x="13" s="1"/>
        <i x="12" s="1"/>
        <i x="7" s="1"/>
        <i x="6"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2" totalsRowShown="0" headerRowDxfId="464" dataDxfId="463">
  <autoFilter ref="A2:BL42"/>
  <tableColumns count="64">
    <tableColumn id="1" name="Vertex 1" dataDxfId="462"/>
    <tableColumn id="2" name="Vertex 2" dataDxfId="461"/>
    <tableColumn id="3" name="Color" dataDxfId="460"/>
    <tableColumn id="4" name="Width" dataDxfId="459"/>
    <tableColumn id="11" name="Style" dataDxfId="458"/>
    <tableColumn id="5" name="Opacity" dataDxfId="457"/>
    <tableColumn id="6" name="Visibility" dataDxfId="456"/>
    <tableColumn id="10" name="Label" dataDxfId="455"/>
    <tableColumn id="12" name="Label Text Color" dataDxfId="454"/>
    <tableColumn id="13" name="Label Font Size" dataDxfId="453"/>
    <tableColumn id="14" name="Reciprocated?" dataDxfId="320"/>
    <tableColumn id="7" name="ID" dataDxfId="452"/>
    <tableColumn id="9" name="Dynamic Filter" dataDxfId="451"/>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Twitter Page for Tweet" dataDxfId="440"/>
    <tableColumn id="25" name="Latitude" dataDxfId="439"/>
    <tableColumn id="26" name="Longitude" dataDxfId="438"/>
    <tableColumn id="27" name="Imported ID" dataDxfId="437"/>
    <tableColumn id="28" name="In-Reply-To Tweet ID" dataDxfId="436"/>
    <tableColumn id="29" name="Favorited" dataDxfId="435"/>
    <tableColumn id="30" name="Favorite Count" dataDxfId="434"/>
    <tableColumn id="31" name="In-Reply-To User ID" dataDxfId="433"/>
    <tableColumn id="32" name="Is Quote Status" dataDxfId="432"/>
    <tableColumn id="33" name="Language" dataDxfId="431"/>
    <tableColumn id="34" name="Possibly Sensitive" dataDxfId="430"/>
    <tableColumn id="35" name="Quoted Status ID" dataDxfId="429"/>
    <tableColumn id="36" name="Retweeted" dataDxfId="428"/>
    <tableColumn id="37" name="Retweet Count" dataDxfId="427"/>
    <tableColumn id="38" name="Retweet ID" dataDxfId="426"/>
    <tableColumn id="39" name="Source" dataDxfId="425"/>
    <tableColumn id="40" name="Truncated" dataDxfId="424"/>
    <tableColumn id="41" name="Unified Twitter ID" dataDxfId="423"/>
    <tableColumn id="42" name="Imported Tweet Type" dataDxfId="422"/>
    <tableColumn id="43" name="Added By Extended Analysis" dataDxfId="421"/>
    <tableColumn id="44" name="Corrected By Extended Analysis" dataDxfId="420"/>
    <tableColumn id="45" name="Place Bounding Box" dataDxfId="419"/>
    <tableColumn id="46" name="Place Country" dataDxfId="418"/>
    <tableColumn id="47" name="Place Country Code" dataDxfId="417"/>
    <tableColumn id="48" name="Place Full Name" dataDxfId="416"/>
    <tableColumn id="49" name="Place ID" dataDxfId="415"/>
    <tableColumn id="50" name="Place Name" dataDxfId="414"/>
    <tableColumn id="51" name="Place Type" dataDxfId="413"/>
    <tableColumn id="52" name="Place URL" dataDxfId="412"/>
    <tableColumn id="53" name="Edge Weight"/>
    <tableColumn id="54" name="Vertex 1 Group" dataDxfId="33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R6" totalsRowShown="0" headerRowDxfId="319" dataDxfId="318">
  <autoFilter ref="A1:R6"/>
  <tableColumns count="18">
    <tableColumn id="1" name="Top URLs in Tweet in Entire Graph" dataDxfId="317"/>
    <tableColumn id="2" name="Entire Graph Count" dataDxfId="316"/>
    <tableColumn id="3" name="Top URLs in Tweet in G1" dataDxfId="315"/>
    <tableColumn id="4" name="G1 Count" dataDxfId="314"/>
    <tableColumn id="5" name="Top URLs in Tweet in G2" dataDxfId="313"/>
    <tableColumn id="6" name="G2 Count" dataDxfId="312"/>
    <tableColumn id="7" name="Top URLs in Tweet in G3" dataDxfId="311"/>
    <tableColumn id="8" name="G3 Count" dataDxfId="310"/>
    <tableColumn id="9" name="Top URLs in Tweet in G4" dataDxfId="309"/>
    <tableColumn id="10" name="G4 Count" dataDxfId="308"/>
    <tableColumn id="11" name="Top URLs in Tweet in G5" dataDxfId="307"/>
    <tableColumn id="12" name="G5 Count" dataDxfId="306"/>
    <tableColumn id="13" name="Top URLs in Tweet in G6" dataDxfId="305"/>
    <tableColumn id="14" name="G6 Count" dataDxfId="304"/>
    <tableColumn id="15" name="Top URLs in Tweet in G7" dataDxfId="303"/>
    <tableColumn id="16" name="G7 Count" dataDxfId="302"/>
    <tableColumn id="17" name="Top URLs in Tweet in G8" dataDxfId="301"/>
    <tableColumn id="18" name="G8 Count" dataDxfId="30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9:R14" totalsRowShown="0" headerRowDxfId="298" dataDxfId="297">
  <autoFilter ref="A9:R14"/>
  <tableColumns count="18">
    <tableColumn id="1" name="Top Domains in Tweet in Entire Graph" dataDxfId="296"/>
    <tableColumn id="2" name="Entire Graph Count" dataDxfId="295"/>
    <tableColumn id="3" name="Top Domains in Tweet in G1" dataDxfId="294"/>
    <tableColumn id="4" name="G1 Count" dataDxfId="293"/>
    <tableColumn id="5" name="Top Domains in Tweet in G2" dataDxfId="292"/>
    <tableColumn id="6" name="G2 Count" dataDxfId="291"/>
    <tableColumn id="7" name="Top Domains in Tweet in G3" dataDxfId="290"/>
    <tableColumn id="8" name="G3 Count" dataDxfId="289"/>
    <tableColumn id="9" name="Top Domains in Tweet in G4" dataDxfId="288"/>
    <tableColumn id="10" name="G4 Count" dataDxfId="287"/>
    <tableColumn id="11" name="Top Domains in Tweet in G5" dataDxfId="286"/>
    <tableColumn id="12" name="G5 Count" dataDxfId="285"/>
    <tableColumn id="13" name="Top Domains in Tweet in G6" dataDxfId="284"/>
    <tableColumn id="14" name="G6 Count" dataDxfId="283"/>
    <tableColumn id="15" name="Top Domains in Tweet in G7" dataDxfId="282"/>
    <tableColumn id="16" name="G7 Count" dataDxfId="281"/>
    <tableColumn id="17" name="Top Domains in Tweet in G8" dataDxfId="280"/>
    <tableColumn id="18" name="G8 Count" dataDxfId="27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7:R27" totalsRowShown="0" headerRowDxfId="277" dataDxfId="276">
  <autoFilter ref="A17:R27"/>
  <tableColumns count="18">
    <tableColumn id="1" name="Top Hashtags in Tweet in Entire Graph" dataDxfId="275"/>
    <tableColumn id="2" name="Entire Graph Count" dataDxfId="274"/>
    <tableColumn id="3" name="Top Hashtags in Tweet in G1" dataDxfId="273"/>
    <tableColumn id="4" name="G1 Count" dataDxfId="272"/>
    <tableColumn id="5" name="Top Hashtags in Tweet in G2" dataDxfId="271"/>
    <tableColumn id="6" name="G2 Count" dataDxfId="270"/>
    <tableColumn id="7" name="Top Hashtags in Tweet in G3" dataDxfId="269"/>
    <tableColumn id="8" name="G3 Count" dataDxfId="268"/>
    <tableColumn id="9" name="Top Hashtags in Tweet in G4" dataDxfId="267"/>
    <tableColumn id="10" name="G4 Count" dataDxfId="266"/>
    <tableColumn id="11" name="Top Hashtags in Tweet in G5" dataDxfId="265"/>
    <tableColumn id="12" name="G5 Count" dataDxfId="264"/>
    <tableColumn id="13" name="Top Hashtags in Tweet in G6" dataDxfId="263"/>
    <tableColumn id="14" name="G6 Count" dataDxfId="262"/>
    <tableColumn id="15" name="Top Hashtags in Tweet in G7" dataDxfId="261"/>
    <tableColumn id="16" name="G7 Count" dataDxfId="260"/>
    <tableColumn id="17" name="Top Hashtags in Tweet in G8" dataDxfId="259"/>
    <tableColumn id="18" name="G8 Count" dataDxfId="25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0:R40" totalsRowShown="0" headerRowDxfId="256" dataDxfId="255">
  <autoFilter ref="A30:R40"/>
  <tableColumns count="18">
    <tableColumn id="1" name="Top Words in Tweet in Entire Graph" dataDxfId="254"/>
    <tableColumn id="2" name="Entire Graph Count" dataDxfId="253"/>
    <tableColumn id="3" name="Top Words in Tweet in G1" dataDxfId="252"/>
    <tableColumn id="4" name="G1 Count" dataDxfId="251"/>
    <tableColumn id="5" name="Top Words in Tweet in G2" dataDxfId="250"/>
    <tableColumn id="6" name="G2 Count" dataDxfId="249"/>
    <tableColumn id="7" name="Top Words in Tweet in G3" dataDxfId="248"/>
    <tableColumn id="8" name="G3 Count" dataDxfId="247"/>
    <tableColumn id="9" name="Top Words in Tweet in G4" dataDxfId="246"/>
    <tableColumn id="10" name="G4 Count" dataDxfId="245"/>
    <tableColumn id="11" name="Top Words in Tweet in G5" dataDxfId="244"/>
    <tableColumn id="12" name="G5 Count" dataDxfId="243"/>
    <tableColumn id="13" name="Top Words in Tweet in G6" dataDxfId="242"/>
    <tableColumn id="14" name="G6 Count" dataDxfId="241"/>
    <tableColumn id="15" name="Top Words in Tweet in G7" dataDxfId="240"/>
    <tableColumn id="16" name="G7 Count" dataDxfId="239"/>
    <tableColumn id="17" name="Top Words in Tweet in G8" dataDxfId="238"/>
    <tableColumn id="18" name="G8 Count" dataDxfId="23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3:R53" totalsRowShown="0" headerRowDxfId="235" dataDxfId="234">
  <autoFilter ref="A43:R53"/>
  <tableColumns count="18">
    <tableColumn id="1" name="Top Word Pairs in Tweet in Entire Graph" dataDxfId="233"/>
    <tableColumn id="2" name="Entire Graph Count" dataDxfId="232"/>
    <tableColumn id="3" name="Top Word Pairs in Tweet in G1" dataDxfId="231"/>
    <tableColumn id="4" name="G1 Count" dataDxfId="230"/>
    <tableColumn id="5" name="Top Word Pairs in Tweet in G2" dataDxfId="229"/>
    <tableColumn id="6" name="G2 Count" dataDxfId="228"/>
    <tableColumn id="7" name="Top Word Pairs in Tweet in G3" dataDxfId="227"/>
    <tableColumn id="8" name="G3 Count" dataDxfId="226"/>
    <tableColumn id="9" name="Top Word Pairs in Tweet in G4" dataDxfId="225"/>
    <tableColumn id="10" name="G4 Count" dataDxfId="224"/>
    <tableColumn id="11" name="Top Word Pairs in Tweet in G5" dataDxfId="223"/>
    <tableColumn id="12" name="G5 Count" dataDxfId="222"/>
    <tableColumn id="13" name="Top Word Pairs in Tweet in G6" dataDxfId="221"/>
    <tableColumn id="14" name="G6 Count" dataDxfId="220"/>
    <tableColumn id="15" name="Top Word Pairs in Tweet in G7" dataDxfId="219"/>
    <tableColumn id="16" name="G7 Count" dataDxfId="218"/>
    <tableColumn id="17" name="Top Word Pairs in Tweet in G8" dataDxfId="217"/>
    <tableColumn id="18" name="G8 Count" dataDxfId="21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6:R57" totalsRowShown="0" headerRowDxfId="214" dataDxfId="213">
  <autoFilter ref="A56:R57"/>
  <tableColumns count="18">
    <tableColumn id="1" name="Top Replied-To in Entire Graph" dataDxfId="212"/>
    <tableColumn id="2" name="Entire Graph Count" dataDxfId="208"/>
    <tableColumn id="3" name="Top Replied-To in G1" dataDxfId="207"/>
    <tableColumn id="4" name="G1 Count" dataDxfId="204"/>
    <tableColumn id="5" name="Top Replied-To in G2" dataDxfId="203"/>
    <tableColumn id="6" name="G2 Count" dataDxfId="200"/>
    <tableColumn id="7" name="Top Replied-To in G3" dataDxfId="199"/>
    <tableColumn id="8" name="G3 Count" dataDxfId="196"/>
    <tableColumn id="9" name="Top Replied-To in G4" dataDxfId="195"/>
    <tableColumn id="10" name="G4 Count" dataDxfId="192"/>
    <tableColumn id="11" name="Top Replied-To in G5" dataDxfId="191"/>
    <tableColumn id="12" name="G5 Count" dataDxfId="188"/>
    <tableColumn id="13" name="Top Replied-To in G6" dataDxfId="187"/>
    <tableColumn id="14" name="G6 Count" dataDxfId="184"/>
    <tableColumn id="15" name="Top Replied-To in G7" dataDxfId="183"/>
    <tableColumn id="16" name="G7 Count" dataDxfId="180"/>
    <tableColumn id="17" name="Top Replied-To in G8" dataDxfId="179"/>
    <tableColumn id="18" name="G8 Count" dataDxfId="17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9:R69" totalsRowShown="0" headerRowDxfId="211" dataDxfId="210">
  <autoFilter ref="A59:R69"/>
  <tableColumns count="18">
    <tableColumn id="1" name="Top Mentioned in Entire Graph" dataDxfId="209"/>
    <tableColumn id="2" name="Entire Graph Count" dataDxfId="206"/>
    <tableColumn id="3" name="Top Mentioned in G1" dataDxfId="205"/>
    <tableColumn id="4" name="G1 Count" dataDxfId="202"/>
    <tableColumn id="5" name="Top Mentioned in G2" dataDxfId="201"/>
    <tableColumn id="6" name="G2 Count" dataDxfId="198"/>
    <tableColumn id="7" name="Top Mentioned in G3" dataDxfId="197"/>
    <tableColumn id="8" name="G3 Count" dataDxfId="194"/>
    <tableColumn id="9" name="Top Mentioned in G4" dataDxfId="193"/>
    <tableColumn id="10" name="G4 Count" dataDxfId="190"/>
    <tableColumn id="11" name="Top Mentioned in G5" dataDxfId="189"/>
    <tableColumn id="12" name="G5 Count" dataDxfId="186"/>
    <tableColumn id="13" name="Top Mentioned in G6" dataDxfId="185"/>
    <tableColumn id="14" name="G6 Count" dataDxfId="182"/>
    <tableColumn id="15" name="Top Mentioned in G7" dataDxfId="181"/>
    <tableColumn id="16" name="G7 Count" dataDxfId="177"/>
    <tableColumn id="17" name="Top Mentioned in G8" dataDxfId="176"/>
    <tableColumn id="18" name="G8 Count" dataDxfId="17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2:R82" totalsRowShown="0" headerRowDxfId="172" dataDxfId="171">
  <autoFilter ref="A72:R82"/>
  <tableColumns count="18">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 id="13" name="Top Tweeters in G6" dataDxfId="158"/>
    <tableColumn id="14" name="G6 Count" dataDxfId="157"/>
    <tableColumn id="15" name="Top Tweeters in G7" dataDxfId="156"/>
    <tableColumn id="16" name="G7 Count" dataDxfId="155"/>
    <tableColumn id="17" name="Top Tweeters in G8" dataDxfId="154"/>
    <tableColumn id="18" name="G8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38" totalsRowShown="0" headerRowDxfId="141" dataDxfId="140">
  <autoFilter ref="A1:G33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3" totalsRowShown="0" headerRowDxfId="411" dataDxfId="410">
  <autoFilter ref="A2:BS23"/>
  <tableColumns count="71">
    <tableColumn id="1" name="Vertex" dataDxfId="409"/>
    <tableColumn id="2" name="Color" dataDxfId="408"/>
    <tableColumn id="5" name="Shape" dataDxfId="407"/>
    <tableColumn id="6" name="Size" dataDxfId="406"/>
    <tableColumn id="4" name="Opacity" dataDxfId="405"/>
    <tableColumn id="7" name="Image File" dataDxfId="404"/>
    <tableColumn id="3" name="Visibility" dataDxfId="403"/>
    <tableColumn id="10" name="Label" dataDxfId="402"/>
    <tableColumn id="16" name="Label Fill Color" dataDxfId="401"/>
    <tableColumn id="9" name="Label Position" dataDxfId="400"/>
    <tableColumn id="8" name="Tooltip" dataDxfId="399"/>
    <tableColumn id="18" name="Layout Order" dataDxfId="398"/>
    <tableColumn id="13" name="X" dataDxfId="397"/>
    <tableColumn id="14" name="Y" dataDxfId="396"/>
    <tableColumn id="12" name="Locked?" dataDxfId="395"/>
    <tableColumn id="19" name="Polar R" dataDxfId="394"/>
    <tableColumn id="20" name="Polar Angle" dataDxfId="39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92"/>
    <tableColumn id="28" name="Dynamic Filter" dataDxfId="391"/>
    <tableColumn id="17" name="Add Your Own Columns Here" dataDxfId="390"/>
    <tableColumn id="30" name="Name" dataDxfId="389"/>
    <tableColumn id="31" name="Followed" dataDxfId="388"/>
    <tableColumn id="32" name="Followers" dataDxfId="387"/>
    <tableColumn id="33" name="Tweets" dataDxfId="386"/>
    <tableColumn id="34" name="Favorites" dataDxfId="385"/>
    <tableColumn id="35" name="Time Zone UTC Offset (Seconds)" dataDxfId="384"/>
    <tableColumn id="36" name="Description" dataDxfId="383"/>
    <tableColumn id="37" name="Location" dataDxfId="382"/>
    <tableColumn id="38" name="Web" dataDxfId="381"/>
    <tableColumn id="39" name="Time Zone" dataDxfId="380"/>
    <tableColumn id="40" name="Joined Twitter Date (UTC)" dataDxfId="379"/>
    <tableColumn id="41" name="Profile Banner Url" dataDxfId="378"/>
    <tableColumn id="42" name="Default Profile" dataDxfId="377"/>
    <tableColumn id="43" name="Default Profile Image" dataDxfId="376"/>
    <tableColumn id="44" name="Geo Enabled" dataDxfId="375"/>
    <tableColumn id="45" name="Language" dataDxfId="374"/>
    <tableColumn id="46" name="Listed Count" dataDxfId="373"/>
    <tableColumn id="47" name="Profile Background Image Url" dataDxfId="372"/>
    <tableColumn id="48" name="Verified" dataDxfId="371"/>
    <tableColumn id="49" name="Custom Menu Item Text" dataDxfId="370"/>
    <tableColumn id="50" name="Custom Menu Item Action" dataDxfId="369"/>
    <tableColumn id="51" name="Tweeted Search Term?" dataDxfId="33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24" totalsRowShown="0" headerRowDxfId="132" dataDxfId="131">
  <autoFilter ref="A1:L32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0" totalsRowShown="0" headerRowDxfId="88" dataDxfId="87">
  <autoFilter ref="A2:C1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2" totalsRowShown="0" headerRowDxfId="64" dataDxfId="63">
  <autoFilter ref="A2:BL4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8">
  <autoFilter ref="A2:AO10"/>
  <tableColumns count="41">
    <tableColumn id="1" name="Group" dataDxfId="343"/>
    <tableColumn id="2" name="Vertex Color" dataDxfId="342"/>
    <tableColumn id="3" name="Vertex Shape" dataDxfId="340"/>
    <tableColumn id="22" name="Visibility" dataDxfId="341"/>
    <tableColumn id="4" name="Collapsed?"/>
    <tableColumn id="18" name="Label" dataDxfId="367"/>
    <tableColumn id="20" name="Collapsed X"/>
    <tableColumn id="21" name="Collapsed Y"/>
    <tableColumn id="6" name="ID" dataDxfId="366"/>
    <tableColumn id="19" name="Collapsed Properties" dataDxfId="334"/>
    <tableColumn id="5" name="Vertices" dataDxfId="333"/>
    <tableColumn id="7" name="Unique Edges" dataDxfId="332"/>
    <tableColumn id="8" name="Edges With Duplicates" dataDxfId="331"/>
    <tableColumn id="9" name="Total Edges" dataDxfId="330"/>
    <tableColumn id="10" name="Self-Loops" dataDxfId="329"/>
    <tableColumn id="24" name="Reciprocated Vertex Pair Ratio" dataDxfId="328"/>
    <tableColumn id="25" name="Reciprocated Edge Ratio" dataDxfId="327"/>
    <tableColumn id="11" name="Connected Components" dataDxfId="326"/>
    <tableColumn id="12" name="Single-Vertex Connected Components" dataDxfId="325"/>
    <tableColumn id="13" name="Maximum Vertices in a Connected Component" dataDxfId="324"/>
    <tableColumn id="14" name="Maximum Edges in a Connected Component" dataDxfId="323"/>
    <tableColumn id="15" name="Maximum Geodesic Distance (Diameter)" dataDxfId="322"/>
    <tableColumn id="16" name="Average Geodesic Distance" dataDxfId="321"/>
    <tableColumn id="17" name="Graph Density" dataDxfId="299"/>
    <tableColumn id="23" name="Top URLs in Tweet" dataDxfId="278"/>
    <tableColumn id="26" name="Top Domains in Tweet" dataDxfId="257"/>
    <tableColumn id="27" name="Top Hashtags in Tweet" dataDxfId="236"/>
    <tableColumn id="28" name="Top Words in Tweet" dataDxfId="215"/>
    <tableColumn id="29" name="Top Word Pairs in Tweet" dataDxfId="174"/>
    <tableColumn id="30" name="Top Replied-To in Tweet" dataDxfId="17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65" dataDxfId="364">
  <autoFilter ref="A1:C22"/>
  <tableColumns count="3">
    <tableColumn id="1" name="Group" dataDxfId="339"/>
    <tableColumn id="2" name="Vertex" dataDxfId="338"/>
    <tableColumn id="3" name="Vertex ID" dataDxfId="3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63"/>
    <tableColumn id="2" name="Degree Frequency" dataDxfId="362">
      <calculatedColumnFormula>COUNTIF(Vertices[Degree], "&gt;= " &amp; D2) - COUNTIF(Vertices[Degree], "&gt;=" &amp; D3)</calculatedColumnFormula>
    </tableColumn>
    <tableColumn id="3" name="In-Degree Bin" dataDxfId="361"/>
    <tableColumn id="4" name="In-Degree Frequency" dataDxfId="360">
      <calculatedColumnFormula>COUNTIF(Vertices[In-Degree], "&gt;= " &amp; F2) - COUNTIF(Vertices[In-Degree], "&gt;=" &amp; F3)</calculatedColumnFormula>
    </tableColumn>
    <tableColumn id="5" name="Out-Degree Bin" dataDxfId="359"/>
    <tableColumn id="6" name="Out-Degree Frequency" dataDxfId="358">
      <calculatedColumnFormula>COUNTIF(Vertices[Out-Degree], "&gt;= " &amp; H2) - COUNTIF(Vertices[Out-Degree], "&gt;=" &amp; H3)</calculatedColumnFormula>
    </tableColumn>
    <tableColumn id="7" name="Betweenness Centrality Bin" dataDxfId="357"/>
    <tableColumn id="8" name="Betweenness Centrality Frequency" dataDxfId="356">
      <calculatedColumnFormula>COUNTIF(Vertices[Betweenness Centrality], "&gt;= " &amp; J2) - COUNTIF(Vertices[Betweenness Centrality], "&gt;=" &amp; J3)</calculatedColumnFormula>
    </tableColumn>
    <tableColumn id="9" name="Closeness Centrality Bin" dataDxfId="355"/>
    <tableColumn id="10" name="Closeness Centrality Frequency" dataDxfId="354">
      <calculatedColumnFormula>COUNTIF(Vertices[Closeness Centrality], "&gt;= " &amp; L2) - COUNTIF(Vertices[Closeness Centrality], "&gt;=" &amp; L3)</calculatedColumnFormula>
    </tableColumn>
    <tableColumn id="11" name="Eigenvector Centrality Bin" dataDxfId="353"/>
    <tableColumn id="12" name="Eigenvector Centrality Frequency" dataDxfId="352">
      <calculatedColumnFormula>COUNTIF(Vertices[Eigenvector Centrality], "&gt;= " &amp; N2) - COUNTIF(Vertices[Eigenvector Centrality], "&gt;=" &amp; N3)</calculatedColumnFormula>
    </tableColumn>
    <tableColumn id="18" name="PageRank Bin" dataDxfId="351"/>
    <tableColumn id="17" name="PageRank Frequency" dataDxfId="350">
      <calculatedColumnFormula>COUNTIF(Vertices[Eigenvector Centrality], "&gt;= " &amp; P2) - COUNTIF(Vertices[Eigenvector Centrality], "&gt;=" &amp; P3)</calculatedColumnFormula>
    </tableColumn>
    <tableColumn id="13" name="Clustering Coefficient Bin" dataDxfId="349"/>
    <tableColumn id="14" name="Clustering Coefficient Frequency" dataDxfId="348">
      <calculatedColumnFormula>COUNTIF(Vertices[Clustering Coefficient], "&gt;= " &amp; R2) - COUNTIF(Vertices[Clustering Coefficient], "&gt;=" &amp; R3)</calculatedColumnFormula>
    </tableColumn>
    <tableColumn id="15" name="Dynamic Filter Bin" dataDxfId="347"/>
    <tableColumn id="16" name="Dynamic Filter Frequency" dataDxfId="3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l.p-y.tm/qd13" TargetMode="External" /><Relationship Id="rId2" Type="http://schemas.openxmlformats.org/officeDocument/2006/relationships/hyperlink" Target="https://suwako-hanabi.com/usage-notes/" TargetMode="External" /><Relationship Id="rId3" Type="http://schemas.openxmlformats.org/officeDocument/2006/relationships/hyperlink" Target="https://twitter.com/SalsaDancingAng/status/1162018147580502016" TargetMode="External" /><Relationship Id="rId4" Type="http://schemas.openxmlformats.org/officeDocument/2006/relationships/hyperlink" Target="http://www.goldfishwindowcleners.co.uk/" TargetMode="External" /><Relationship Id="rId5" Type="http://schemas.openxmlformats.org/officeDocument/2006/relationships/hyperlink" Target="https://diginomica.com/enterprise-20-digital-workplace-how-far-have-we-come" TargetMode="External" /><Relationship Id="rId6" Type="http://schemas.openxmlformats.org/officeDocument/2006/relationships/hyperlink" Target="https://diginomica.com/enterprise-20-digital-workplace-how-far-have-we-come" TargetMode="External" /><Relationship Id="rId7" Type="http://schemas.openxmlformats.org/officeDocument/2006/relationships/hyperlink" Target="https://pbs.twimg.com/media/EByJYozXUAI_tu5.png" TargetMode="External" /><Relationship Id="rId8" Type="http://schemas.openxmlformats.org/officeDocument/2006/relationships/hyperlink" Target="https://pbs.twimg.com/media/EB64XDPWsAE6fkx.jpg" TargetMode="External" /><Relationship Id="rId9" Type="http://schemas.openxmlformats.org/officeDocument/2006/relationships/hyperlink" Target="https://pbs.twimg.com/media/EBxJtFlW4AIakJT.jpg" TargetMode="External" /><Relationship Id="rId10" Type="http://schemas.openxmlformats.org/officeDocument/2006/relationships/hyperlink" Target="https://pbs.twimg.com/media/ECEhFS6UwAIl0sF.jpg" TargetMode="External" /><Relationship Id="rId11" Type="http://schemas.openxmlformats.org/officeDocument/2006/relationships/hyperlink" Target="https://pbs.twimg.com/media/ECGg41OWwAAnVch.jpg" TargetMode="External" /><Relationship Id="rId12" Type="http://schemas.openxmlformats.org/officeDocument/2006/relationships/hyperlink" Target="https://pbs.twimg.com/media/ECKEqFsUYAE5KYk.jpg" TargetMode="External" /><Relationship Id="rId13" Type="http://schemas.openxmlformats.org/officeDocument/2006/relationships/hyperlink" Target="https://pbs.twimg.com/media/ECKEqFsUYAE5KYk.jpg" TargetMode="External" /><Relationship Id="rId14" Type="http://schemas.openxmlformats.org/officeDocument/2006/relationships/hyperlink" Target="https://pbs.twimg.com/media/ECKGCA1VAAEfvm-.jpg" TargetMode="External" /><Relationship Id="rId15" Type="http://schemas.openxmlformats.org/officeDocument/2006/relationships/hyperlink" Target="https://pbs.twimg.com/media/ECKEqFsUYAE5KYk.jpg" TargetMode="External" /><Relationship Id="rId16" Type="http://schemas.openxmlformats.org/officeDocument/2006/relationships/hyperlink" Target="https://pbs.twimg.com/media/EBc6bADXoAE43jU.jpg" TargetMode="External" /><Relationship Id="rId17" Type="http://schemas.openxmlformats.org/officeDocument/2006/relationships/hyperlink" Target="https://pbs.twimg.com/media/ECaISXhX4AA0z-g.jpg" TargetMode="External" /><Relationship Id="rId18" Type="http://schemas.openxmlformats.org/officeDocument/2006/relationships/hyperlink" Target="https://pbs.twimg.com/media/EA90mzAX4AEmLcK.jpg" TargetMode="External" /><Relationship Id="rId19" Type="http://schemas.openxmlformats.org/officeDocument/2006/relationships/hyperlink" Target="https://pbs.twimg.com/media/ECgPHrmXoAEVQL8.jpg" TargetMode="External" /><Relationship Id="rId20" Type="http://schemas.openxmlformats.org/officeDocument/2006/relationships/hyperlink" Target="https://pbs.twimg.com/media/EByJYozXUAI_tu5.png" TargetMode="External" /><Relationship Id="rId21" Type="http://schemas.openxmlformats.org/officeDocument/2006/relationships/hyperlink" Target="http://pbs.twimg.com/profile_images/458911131206045696/Mew4jbby_normal.jpeg" TargetMode="External" /><Relationship Id="rId22" Type="http://schemas.openxmlformats.org/officeDocument/2006/relationships/hyperlink" Target="https://pbs.twimg.com/media/EB64XDPWsAE6fkx.jpg" TargetMode="External" /><Relationship Id="rId23" Type="http://schemas.openxmlformats.org/officeDocument/2006/relationships/hyperlink" Target="http://pbs.twimg.com/profile_images/1111839946023845888/agxEitzv_normal.png" TargetMode="External" /><Relationship Id="rId24" Type="http://schemas.openxmlformats.org/officeDocument/2006/relationships/hyperlink" Target="http://pbs.twimg.com/profile_images/3319216363/b9d47b327002b43ecd87a5a0acdacfe7_normal.jpeg" TargetMode="External" /><Relationship Id="rId25" Type="http://schemas.openxmlformats.org/officeDocument/2006/relationships/hyperlink" Target="http://pbs.twimg.com/profile_images/609177410668511233/xPsoVSSl_normal.png" TargetMode="External" /><Relationship Id="rId26" Type="http://schemas.openxmlformats.org/officeDocument/2006/relationships/hyperlink" Target="http://pbs.twimg.com/profile_images/805794725118799872/xpRf4vyn_normal.jpg" TargetMode="External" /><Relationship Id="rId27" Type="http://schemas.openxmlformats.org/officeDocument/2006/relationships/hyperlink" Target="https://pbs.twimg.com/media/EBxJtFlW4AIakJT.jpg" TargetMode="External" /><Relationship Id="rId28" Type="http://schemas.openxmlformats.org/officeDocument/2006/relationships/hyperlink" Target="http://pbs.twimg.com/profile_images/682937092935147520/AY_aTc___normal.jpg" TargetMode="External" /><Relationship Id="rId29" Type="http://schemas.openxmlformats.org/officeDocument/2006/relationships/hyperlink" Target="https://pbs.twimg.com/media/ECEhFS6UwAIl0sF.jpg" TargetMode="External" /><Relationship Id="rId30" Type="http://schemas.openxmlformats.org/officeDocument/2006/relationships/hyperlink" Target="https://pbs.twimg.com/media/ECGg41OWwAAnVch.jpg" TargetMode="External" /><Relationship Id="rId31" Type="http://schemas.openxmlformats.org/officeDocument/2006/relationships/hyperlink" Target="http://pbs.twimg.com/profile_images/682937092935147520/AY_aTc___normal.jpg" TargetMode="External" /><Relationship Id="rId32" Type="http://schemas.openxmlformats.org/officeDocument/2006/relationships/hyperlink" Target="http://pbs.twimg.com/profile_images/430257039072190464/yVzmegHl_normal.png" TargetMode="External" /><Relationship Id="rId33" Type="http://schemas.openxmlformats.org/officeDocument/2006/relationships/hyperlink" Target="http://pbs.twimg.com/profile_images/430257039072190464/yVzmegHl_normal.png" TargetMode="External" /><Relationship Id="rId34" Type="http://schemas.openxmlformats.org/officeDocument/2006/relationships/hyperlink" Target="http://pbs.twimg.com/profile_images/430257039072190464/yVzmegHl_normal.png" TargetMode="External" /><Relationship Id="rId35" Type="http://schemas.openxmlformats.org/officeDocument/2006/relationships/hyperlink" Target="http://pbs.twimg.com/profile_images/430257039072190464/yVzmegHl_normal.png" TargetMode="External" /><Relationship Id="rId36" Type="http://schemas.openxmlformats.org/officeDocument/2006/relationships/hyperlink" Target="http://pbs.twimg.com/profile_images/430257039072190464/yVzmegHl_normal.png" TargetMode="External" /><Relationship Id="rId37" Type="http://schemas.openxmlformats.org/officeDocument/2006/relationships/hyperlink" Target="http://pbs.twimg.com/profile_images/430257039072190464/yVzmegHl_normal.png" TargetMode="External" /><Relationship Id="rId38" Type="http://schemas.openxmlformats.org/officeDocument/2006/relationships/hyperlink" Target="http://pbs.twimg.com/profile_images/430257039072190464/yVzmegHl_normal.png" TargetMode="External" /><Relationship Id="rId39" Type="http://schemas.openxmlformats.org/officeDocument/2006/relationships/hyperlink" Target="http://pbs.twimg.com/profile_images/430257039072190464/yVzmegHl_normal.png" TargetMode="External" /><Relationship Id="rId40" Type="http://schemas.openxmlformats.org/officeDocument/2006/relationships/hyperlink" Target="http://pbs.twimg.com/profile_images/811331509772779531/hVK2OBs1_normal.jpg" TargetMode="External" /><Relationship Id="rId41" Type="http://schemas.openxmlformats.org/officeDocument/2006/relationships/hyperlink" Target="https://pbs.twimg.com/media/ECKEqFsUYAE5KYk.jpg" TargetMode="External" /><Relationship Id="rId42" Type="http://schemas.openxmlformats.org/officeDocument/2006/relationships/hyperlink" Target="https://pbs.twimg.com/media/ECKEqFsUYAE5KYk.jpg" TargetMode="External" /><Relationship Id="rId43" Type="http://schemas.openxmlformats.org/officeDocument/2006/relationships/hyperlink" Target="https://pbs.twimg.com/media/ECKGCA1VAAEfvm-.jpg" TargetMode="External" /><Relationship Id="rId44" Type="http://schemas.openxmlformats.org/officeDocument/2006/relationships/hyperlink" Target="http://pbs.twimg.com/profile_images/1153119855341686785/hhoNeXj7_normal.jpg" TargetMode="External" /><Relationship Id="rId45" Type="http://schemas.openxmlformats.org/officeDocument/2006/relationships/hyperlink" Target="https://pbs.twimg.com/media/ECKEqFsUYAE5KYk.jpg" TargetMode="External" /><Relationship Id="rId46" Type="http://schemas.openxmlformats.org/officeDocument/2006/relationships/hyperlink" Target="https://pbs.twimg.com/media/EBc6bADXoAE43jU.jpg" TargetMode="External" /><Relationship Id="rId47" Type="http://schemas.openxmlformats.org/officeDocument/2006/relationships/hyperlink" Target="https://pbs.twimg.com/media/ECaISXhX4AA0z-g.jpg" TargetMode="External" /><Relationship Id="rId48" Type="http://schemas.openxmlformats.org/officeDocument/2006/relationships/hyperlink" Target="http://pbs.twimg.com/profile_images/1128502803935178753/bX6BDtDK_normal.jpg" TargetMode="External" /><Relationship Id="rId49" Type="http://schemas.openxmlformats.org/officeDocument/2006/relationships/hyperlink" Target="https://pbs.twimg.com/media/EA90mzAX4AEmLcK.jpg" TargetMode="External" /><Relationship Id="rId50" Type="http://schemas.openxmlformats.org/officeDocument/2006/relationships/hyperlink" Target="http://pbs.twimg.com/profile_images/1154050833308192769/fqb9l0F__normal.jpg" TargetMode="External" /><Relationship Id="rId51" Type="http://schemas.openxmlformats.org/officeDocument/2006/relationships/hyperlink" Target="http://pbs.twimg.com/profile_images/1154050833308192769/fqb9l0F__normal.jpg" TargetMode="External" /><Relationship Id="rId52" Type="http://schemas.openxmlformats.org/officeDocument/2006/relationships/hyperlink" Target="http://pbs.twimg.com/profile_images/1154050833308192769/fqb9l0F__normal.jpg" TargetMode="External" /><Relationship Id="rId53" Type="http://schemas.openxmlformats.org/officeDocument/2006/relationships/hyperlink" Target="http://pbs.twimg.com/profile_images/1154050833308192769/fqb9l0F__normal.jpg" TargetMode="External" /><Relationship Id="rId54" Type="http://schemas.openxmlformats.org/officeDocument/2006/relationships/hyperlink" Target="http://pbs.twimg.com/profile_images/1154050833308192769/fqb9l0F__normal.jpg" TargetMode="External" /><Relationship Id="rId55" Type="http://schemas.openxmlformats.org/officeDocument/2006/relationships/hyperlink" Target="http://pbs.twimg.com/profile_images/1154050833308192769/fqb9l0F__normal.jpg" TargetMode="External" /><Relationship Id="rId56" Type="http://schemas.openxmlformats.org/officeDocument/2006/relationships/hyperlink" Target="http://pbs.twimg.com/profile_images/1154050833308192769/fqb9l0F__normal.jpg" TargetMode="External" /><Relationship Id="rId57" Type="http://schemas.openxmlformats.org/officeDocument/2006/relationships/hyperlink" Target="http://pbs.twimg.com/profile_images/1153028327944441857/tSGdHO0f_normal.jpg" TargetMode="External" /><Relationship Id="rId58" Type="http://schemas.openxmlformats.org/officeDocument/2006/relationships/hyperlink" Target="http://pbs.twimg.com/profile_images/529774500896706560/wsUOfSHB_normal.png" TargetMode="External" /><Relationship Id="rId59" Type="http://schemas.openxmlformats.org/officeDocument/2006/relationships/hyperlink" Target="https://pbs.twimg.com/media/ECgPHrmXoAEVQL8.jpg" TargetMode="External" /><Relationship Id="rId60" Type="http://schemas.openxmlformats.org/officeDocument/2006/relationships/hyperlink" Target="https://twitter.com/#!/yardlocal/status/1160953866663399424" TargetMode="External" /><Relationship Id="rId61" Type="http://schemas.openxmlformats.org/officeDocument/2006/relationships/hyperlink" Target="https://twitter.com/#!/xlplondon/status/1161229221303332864" TargetMode="External" /><Relationship Id="rId62" Type="http://schemas.openxmlformats.org/officeDocument/2006/relationships/hyperlink" Target="https://twitter.com/#!/paytmmall/status/1161568462155780098" TargetMode="External" /><Relationship Id="rId63" Type="http://schemas.openxmlformats.org/officeDocument/2006/relationships/hyperlink" Target="https://twitter.com/#!/rachit_g2/status/1161568583958163456" TargetMode="External" /><Relationship Id="rId64" Type="http://schemas.openxmlformats.org/officeDocument/2006/relationships/hyperlink" Target="https://twitter.com/#!/r_468/status/1161963510009438208" TargetMode="External" /><Relationship Id="rId65" Type="http://schemas.openxmlformats.org/officeDocument/2006/relationships/hyperlink" Target="https://twitter.com/#!/salsadancingang/status/1162020213711396866" TargetMode="External" /><Relationship Id="rId66" Type="http://schemas.openxmlformats.org/officeDocument/2006/relationships/hyperlink" Target="https://twitter.com/#!/deltaprojectuk/status/1162033292549480448" TargetMode="External" /><Relationship Id="rId67" Type="http://schemas.openxmlformats.org/officeDocument/2006/relationships/hyperlink" Target="https://twitter.com/#!/goldfishw2/status/1160883844976955394" TargetMode="External" /><Relationship Id="rId68" Type="http://schemas.openxmlformats.org/officeDocument/2006/relationships/hyperlink" Target="https://twitter.com/#!/hackneywick/status/1160943044830646278" TargetMode="External" /><Relationship Id="rId69" Type="http://schemas.openxmlformats.org/officeDocument/2006/relationships/hyperlink" Target="https://twitter.com/#!/skgardendesign/status/1162246562518409216" TargetMode="External" /><Relationship Id="rId70" Type="http://schemas.openxmlformats.org/officeDocument/2006/relationships/hyperlink" Target="https://twitter.com/#!/skgardendesign/status/1162387099280166912" TargetMode="External" /><Relationship Id="rId71" Type="http://schemas.openxmlformats.org/officeDocument/2006/relationships/hyperlink" Target="https://twitter.com/#!/hackneywick/status/1162389026034331649" TargetMode="External" /><Relationship Id="rId72" Type="http://schemas.openxmlformats.org/officeDocument/2006/relationships/hyperlink" Target="https://twitter.com/#!/yourgod_bot/status/1159832577286406147" TargetMode="External" /><Relationship Id="rId73" Type="http://schemas.openxmlformats.org/officeDocument/2006/relationships/hyperlink" Target="https://twitter.com/#!/yourgod_bot/status/1159968471863767041" TargetMode="External" /><Relationship Id="rId74" Type="http://schemas.openxmlformats.org/officeDocument/2006/relationships/hyperlink" Target="https://twitter.com/#!/yourgod_bot/status/1160013768564150273" TargetMode="External" /><Relationship Id="rId75" Type="http://schemas.openxmlformats.org/officeDocument/2006/relationships/hyperlink" Target="https://twitter.com/#!/yourgod_bot/status/1160059071891828736" TargetMode="External" /><Relationship Id="rId76" Type="http://schemas.openxmlformats.org/officeDocument/2006/relationships/hyperlink" Target="https://twitter.com/#!/yourgod_bot/status/1162369289174712323" TargetMode="External" /><Relationship Id="rId77" Type="http://schemas.openxmlformats.org/officeDocument/2006/relationships/hyperlink" Target="https://twitter.com/#!/yourgod_bot/status/1162505188403380224" TargetMode="External" /><Relationship Id="rId78" Type="http://schemas.openxmlformats.org/officeDocument/2006/relationships/hyperlink" Target="https://twitter.com/#!/yourgod_bot/status/1162550484449689600" TargetMode="External" /><Relationship Id="rId79" Type="http://schemas.openxmlformats.org/officeDocument/2006/relationships/hyperlink" Target="https://twitter.com/#!/yourgod_bot/status/1162595786997112833" TargetMode="External" /><Relationship Id="rId80" Type="http://schemas.openxmlformats.org/officeDocument/2006/relationships/hyperlink" Target="https://twitter.com/#!/soooo_fia/status/1162650242128535552" TargetMode="External" /><Relationship Id="rId81" Type="http://schemas.openxmlformats.org/officeDocument/2006/relationships/hyperlink" Target="https://twitter.com/#!/soooo_fia/status/1162650313284829184" TargetMode="External" /><Relationship Id="rId82" Type="http://schemas.openxmlformats.org/officeDocument/2006/relationships/hyperlink" Target="https://twitter.com/#!/nephilimdemon/status/1162637526336540672" TargetMode="External" /><Relationship Id="rId83" Type="http://schemas.openxmlformats.org/officeDocument/2006/relationships/hyperlink" Target="https://twitter.com/#!/nephilimdemon/status/1162639047807758336" TargetMode="External" /><Relationship Id="rId84" Type="http://schemas.openxmlformats.org/officeDocument/2006/relationships/hyperlink" Target="https://twitter.com/#!/taemint_5hawol/status/1162829212451004417" TargetMode="External" /><Relationship Id="rId85" Type="http://schemas.openxmlformats.org/officeDocument/2006/relationships/hyperlink" Target="https://twitter.com/#!/taemint_5hawol/status/1162829342096973825" TargetMode="External" /><Relationship Id="rId86" Type="http://schemas.openxmlformats.org/officeDocument/2006/relationships/hyperlink" Target="https://twitter.com/#!/pressefotosdk/status/1159459673776545792" TargetMode="External" /><Relationship Id="rId87" Type="http://schemas.openxmlformats.org/officeDocument/2006/relationships/hyperlink" Target="https://twitter.com/#!/pressefotosdk/status/1163767468718006273" TargetMode="External" /><Relationship Id="rId88" Type="http://schemas.openxmlformats.org/officeDocument/2006/relationships/hyperlink" Target="https://twitter.com/#!/f15eman/status/1163797443533824008" TargetMode="External" /><Relationship Id="rId89" Type="http://schemas.openxmlformats.org/officeDocument/2006/relationships/hyperlink" Target="https://twitter.com/#!/realkilahlache/status/1157271844891873280" TargetMode="External" /><Relationship Id="rId90" Type="http://schemas.openxmlformats.org/officeDocument/2006/relationships/hyperlink" Target="https://twitter.com/#!/realkilahlache/status/1158730769751334912" TargetMode="External" /><Relationship Id="rId91" Type="http://schemas.openxmlformats.org/officeDocument/2006/relationships/hyperlink" Target="https://twitter.com/#!/realkilahlache/status/1159484740912779265" TargetMode="External" /><Relationship Id="rId92" Type="http://schemas.openxmlformats.org/officeDocument/2006/relationships/hyperlink" Target="https://twitter.com/#!/realkilahlache/status/1160576915457134592" TargetMode="External" /><Relationship Id="rId93" Type="http://schemas.openxmlformats.org/officeDocument/2006/relationships/hyperlink" Target="https://twitter.com/#!/realkilahlache/status/1160931143165853697" TargetMode="External" /><Relationship Id="rId94" Type="http://schemas.openxmlformats.org/officeDocument/2006/relationships/hyperlink" Target="https://twitter.com/#!/realkilahlache/status/1161665021027508225" TargetMode="External" /><Relationship Id="rId95" Type="http://schemas.openxmlformats.org/officeDocument/2006/relationships/hyperlink" Target="https://twitter.com/#!/realkilahlache/status/1163109422459215872" TargetMode="External" /><Relationship Id="rId96" Type="http://schemas.openxmlformats.org/officeDocument/2006/relationships/hyperlink" Target="https://twitter.com/#!/realkilahlache/status/1163813830712942592" TargetMode="External" /><Relationship Id="rId97" Type="http://schemas.openxmlformats.org/officeDocument/2006/relationships/hyperlink" Target="https://twitter.com/#!/per_fectionn_/status/1163814372403060736" TargetMode="External" /><Relationship Id="rId98" Type="http://schemas.openxmlformats.org/officeDocument/2006/relationships/hyperlink" Target="https://twitter.com/#!/dankeldsen/status/1164153342278492160" TargetMode="External" /><Relationship Id="rId99" Type="http://schemas.openxmlformats.org/officeDocument/2006/relationships/hyperlink" Target="https://twitter.com/#!/stuartmcintyre/status/1164197133324640256" TargetMode="External" /><Relationship Id="rId100" Type="http://schemas.openxmlformats.org/officeDocument/2006/relationships/hyperlink" Target="https://api.twitter.com/1.1/geo/id/9118abeb47fc6408.json" TargetMode="External" /><Relationship Id="rId101" Type="http://schemas.openxmlformats.org/officeDocument/2006/relationships/hyperlink" Target="https://api.twitter.com/1.1/geo/id/9118abeb47fc6408.json" TargetMode="External" /><Relationship Id="rId102" Type="http://schemas.openxmlformats.org/officeDocument/2006/relationships/hyperlink" Target="https://api.twitter.com/1.1/geo/id/1faab1b12420bf8f.json" TargetMode="External" /><Relationship Id="rId103" Type="http://schemas.openxmlformats.org/officeDocument/2006/relationships/comments" Target="../comments1.xml" /><Relationship Id="rId104" Type="http://schemas.openxmlformats.org/officeDocument/2006/relationships/vmlDrawing" Target="../drawings/vmlDrawing1.vml" /><Relationship Id="rId105" Type="http://schemas.openxmlformats.org/officeDocument/2006/relationships/table" Target="../tables/table1.xml" /><Relationship Id="rId10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ml.p-y.tm/qd13" TargetMode="External" /><Relationship Id="rId2" Type="http://schemas.openxmlformats.org/officeDocument/2006/relationships/hyperlink" Target="https://suwako-hanabi.com/usage-notes/" TargetMode="External" /><Relationship Id="rId3" Type="http://schemas.openxmlformats.org/officeDocument/2006/relationships/hyperlink" Target="https://twitter.com/SalsaDancingAng/status/1162018147580502016" TargetMode="External" /><Relationship Id="rId4" Type="http://schemas.openxmlformats.org/officeDocument/2006/relationships/hyperlink" Target="http://www.goldfishwindowcleners.co.uk/" TargetMode="External" /><Relationship Id="rId5" Type="http://schemas.openxmlformats.org/officeDocument/2006/relationships/hyperlink" Target="https://diginomica.com/enterprise-20-digital-workplace-how-far-have-we-come" TargetMode="External" /><Relationship Id="rId6" Type="http://schemas.openxmlformats.org/officeDocument/2006/relationships/hyperlink" Target="https://diginomica.com/enterprise-20-digital-workplace-how-far-have-we-come" TargetMode="External" /><Relationship Id="rId7" Type="http://schemas.openxmlformats.org/officeDocument/2006/relationships/hyperlink" Target="https://pbs.twimg.com/media/EByJYozXUAI_tu5.png" TargetMode="External" /><Relationship Id="rId8" Type="http://schemas.openxmlformats.org/officeDocument/2006/relationships/hyperlink" Target="https://pbs.twimg.com/media/EB64XDPWsAE6fkx.jpg" TargetMode="External" /><Relationship Id="rId9" Type="http://schemas.openxmlformats.org/officeDocument/2006/relationships/hyperlink" Target="https://pbs.twimg.com/media/EBxJtFlW4AIakJT.jpg" TargetMode="External" /><Relationship Id="rId10" Type="http://schemas.openxmlformats.org/officeDocument/2006/relationships/hyperlink" Target="https://pbs.twimg.com/media/ECEhFS6UwAIl0sF.jpg" TargetMode="External" /><Relationship Id="rId11" Type="http://schemas.openxmlformats.org/officeDocument/2006/relationships/hyperlink" Target="https://pbs.twimg.com/media/ECGg41OWwAAnVch.jpg" TargetMode="External" /><Relationship Id="rId12" Type="http://schemas.openxmlformats.org/officeDocument/2006/relationships/hyperlink" Target="https://pbs.twimg.com/media/ECKEqFsUYAE5KYk.jpg" TargetMode="External" /><Relationship Id="rId13" Type="http://schemas.openxmlformats.org/officeDocument/2006/relationships/hyperlink" Target="https://pbs.twimg.com/media/ECKEqFsUYAE5KYk.jpg" TargetMode="External" /><Relationship Id="rId14" Type="http://schemas.openxmlformats.org/officeDocument/2006/relationships/hyperlink" Target="https://pbs.twimg.com/media/ECKGCA1VAAEfvm-.jpg" TargetMode="External" /><Relationship Id="rId15" Type="http://schemas.openxmlformats.org/officeDocument/2006/relationships/hyperlink" Target="https://pbs.twimg.com/media/ECKEqFsUYAE5KYk.jpg" TargetMode="External" /><Relationship Id="rId16" Type="http://schemas.openxmlformats.org/officeDocument/2006/relationships/hyperlink" Target="https://pbs.twimg.com/media/EBc6bADXoAE43jU.jpg" TargetMode="External" /><Relationship Id="rId17" Type="http://schemas.openxmlformats.org/officeDocument/2006/relationships/hyperlink" Target="https://pbs.twimg.com/media/ECaISXhX4AA0z-g.jpg" TargetMode="External" /><Relationship Id="rId18" Type="http://schemas.openxmlformats.org/officeDocument/2006/relationships/hyperlink" Target="https://pbs.twimg.com/media/EA90mzAX4AEmLcK.jpg" TargetMode="External" /><Relationship Id="rId19" Type="http://schemas.openxmlformats.org/officeDocument/2006/relationships/hyperlink" Target="https://pbs.twimg.com/media/ECgPHrmXoAEVQL8.jpg" TargetMode="External" /><Relationship Id="rId20" Type="http://schemas.openxmlformats.org/officeDocument/2006/relationships/hyperlink" Target="https://pbs.twimg.com/media/EByJYozXUAI_tu5.png" TargetMode="External" /><Relationship Id="rId21" Type="http://schemas.openxmlformats.org/officeDocument/2006/relationships/hyperlink" Target="http://pbs.twimg.com/profile_images/458911131206045696/Mew4jbby_normal.jpeg" TargetMode="External" /><Relationship Id="rId22" Type="http://schemas.openxmlformats.org/officeDocument/2006/relationships/hyperlink" Target="https://pbs.twimg.com/media/EB64XDPWsAE6fkx.jpg" TargetMode="External" /><Relationship Id="rId23" Type="http://schemas.openxmlformats.org/officeDocument/2006/relationships/hyperlink" Target="http://pbs.twimg.com/profile_images/1111839946023845888/agxEitzv_normal.png" TargetMode="External" /><Relationship Id="rId24" Type="http://schemas.openxmlformats.org/officeDocument/2006/relationships/hyperlink" Target="http://pbs.twimg.com/profile_images/3319216363/b9d47b327002b43ecd87a5a0acdacfe7_normal.jpeg" TargetMode="External" /><Relationship Id="rId25" Type="http://schemas.openxmlformats.org/officeDocument/2006/relationships/hyperlink" Target="http://pbs.twimg.com/profile_images/609177410668511233/xPsoVSSl_normal.png" TargetMode="External" /><Relationship Id="rId26" Type="http://schemas.openxmlformats.org/officeDocument/2006/relationships/hyperlink" Target="http://pbs.twimg.com/profile_images/805794725118799872/xpRf4vyn_normal.jpg" TargetMode="External" /><Relationship Id="rId27" Type="http://schemas.openxmlformats.org/officeDocument/2006/relationships/hyperlink" Target="https://pbs.twimg.com/media/EBxJtFlW4AIakJT.jpg" TargetMode="External" /><Relationship Id="rId28" Type="http://schemas.openxmlformats.org/officeDocument/2006/relationships/hyperlink" Target="http://pbs.twimg.com/profile_images/682937092935147520/AY_aTc___normal.jpg" TargetMode="External" /><Relationship Id="rId29" Type="http://schemas.openxmlformats.org/officeDocument/2006/relationships/hyperlink" Target="https://pbs.twimg.com/media/ECEhFS6UwAIl0sF.jpg" TargetMode="External" /><Relationship Id="rId30" Type="http://schemas.openxmlformats.org/officeDocument/2006/relationships/hyperlink" Target="https://pbs.twimg.com/media/ECGg41OWwAAnVch.jpg" TargetMode="External" /><Relationship Id="rId31" Type="http://schemas.openxmlformats.org/officeDocument/2006/relationships/hyperlink" Target="http://pbs.twimg.com/profile_images/682937092935147520/AY_aTc___normal.jpg" TargetMode="External" /><Relationship Id="rId32" Type="http://schemas.openxmlformats.org/officeDocument/2006/relationships/hyperlink" Target="http://pbs.twimg.com/profile_images/430257039072190464/yVzmegHl_normal.png" TargetMode="External" /><Relationship Id="rId33" Type="http://schemas.openxmlformats.org/officeDocument/2006/relationships/hyperlink" Target="http://pbs.twimg.com/profile_images/430257039072190464/yVzmegHl_normal.png" TargetMode="External" /><Relationship Id="rId34" Type="http://schemas.openxmlformats.org/officeDocument/2006/relationships/hyperlink" Target="http://pbs.twimg.com/profile_images/430257039072190464/yVzmegHl_normal.png" TargetMode="External" /><Relationship Id="rId35" Type="http://schemas.openxmlformats.org/officeDocument/2006/relationships/hyperlink" Target="http://pbs.twimg.com/profile_images/430257039072190464/yVzmegHl_normal.png" TargetMode="External" /><Relationship Id="rId36" Type="http://schemas.openxmlformats.org/officeDocument/2006/relationships/hyperlink" Target="http://pbs.twimg.com/profile_images/430257039072190464/yVzmegHl_normal.png" TargetMode="External" /><Relationship Id="rId37" Type="http://schemas.openxmlformats.org/officeDocument/2006/relationships/hyperlink" Target="http://pbs.twimg.com/profile_images/430257039072190464/yVzmegHl_normal.png" TargetMode="External" /><Relationship Id="rId38" Type="http://schemas.openxmlformats.org/officeDocument/2006/relationships/hyperlink" Target="http://pbs.twimg.com/profile_images/430257039072190464/yVzmegHl_normal.png" TargetMode="External" /><Relationship Id="rId39" Type="http://schemas.openxmlformats.org/officeDocument/2006/relationships/hyperlink" Target="http://pbs.twimg.com/profile_images/430257039072190464/yVzmegHl_normal.png" TargetMode="External" /><Relationship Id="rId40" Type="http://schemas.openxmlformats.org/officeDocument/2006/relationships/hyperlink" Target="http://pbs.twimg.com/profile_images/811331509772779531/hVK2OBs1_normal.jpg" TargetMode="External" /><Relationship Id="rId41" Type="http://schemas.openxmlformats.org/officeDocument/2006/relationships/hyperlink" Target="https://pbs.twimg.com/media/ECKEqFsUYAE5KYk.jpg" TargetMode="External" /><Relationship Id="rId42" Type="http://schemas.openxmlformats.org/officeDocument/2006/relationships/hyperlink" Target="https://pbs.twimg.com/media/ECKEqFsUYAE5KYk.jpg" TargetMode="External" /><Relationship Id="rId43" Type="http://schemas.openxmlformats.org/officeDocument/2006/relationships/hyperlink" Target="https://pbs.twimg.com/media/ECKGCA1VAAEfvm-.jpg" TargetMode="External" /><Relationship Id="rId44" Type="http://schemas.openxmlformats.org/officeDocument/2006/relationships/hyperlink" Target="http://pbs.twimg.com/profile_images/1153119855341686785/hhoNeXj7_normal.jpg" TargetMode="External" /><Relationship Id="rId45" Type="http://schemas.openxmlformats.org/officeDocument/2006/relationships/hyperlink" Target="https://pbs.twimg.com/media/ECKEqFsUYAE5KYk.jpg" TargetMode="External" /><Relationship Id="rId46" Type="http://schemas.openxmlformats.org/officeDocument/2006/relationships/hyperlink" Target="https://pbs.twimg.com/media/EBc6bADXoAE43jU.jpg" TargetMode="External" /><Relationship Id="rId47" Type="http://schemas.openxmlformats.org/officeDocument/2006/relationships/hyperlink" Target="https://pbs.twimg.com/media/ECaISXhX4AA0z-g.jpg" TargetMode="External" /><Relationship Id="rId48" Type="http://schemas.openxmlformats.org/officeDocument/2006/relationships/hyperlink" Target="http://pbs.twimg.com/profile_images/1128502803935178753/bX6BDtDK_normal.jpg" TargetMode="External" /><Relationship Id="rId49" Type="http://schemas.openxmlformats.org/officeDocument/2006/relationships/hyperlink" Target="https://pbs.twimg.com/media/EA90mzAX4AEmLcK.jpg" TargetMode="External" /><Relationship Id="rId50" Type="http://schemas.openxmlformats.org/officeDocument/2006/relationships/hyperlink" Target="http://pbs.twimg.com/profile_images/1154050833308192769/fqb9l0F__normal.jpg" TargetMode="External" /><Relationship Id="rId51" Type="http://schemas.openxmlformats.org/officeDocument/2006/relationships/hyperlink" Target="http://pbs.twimg.com/profile_images/1154050833308192769/fqb9l0F__normal.jpg" TargetMode="External" /><Relationship Id="rId52" Type="http://schemas.openxmlformats.org/officeDocument/2006/relationships/hyperlink" Target="http://pbs.twimg.com/profile_images/1154050833308192769/fqb9l0F__normal.jpg" TargetMode="External" /><Relationship Id="rId53" Type="http://schemas.openxmlformats.org/officeDocument/2006/relationships/hyperlink" Target="http://pbs.twimg.com/profile_images/1154050833308192769/fqb9l0F__normal.jpg" TargetMode="External" /><Relationship Id="rId54" Type="http://schemas.openxmlformats.org/officeDocument/2006/relationships/hyperlink" Target="http://pbs.twimg.com/profile_images/1154050833308192769/fqb9l0F__normal.jpg" TargetMode="External" /><Relationship Id="rId55" Type="http://schemas.openxmlformats.org/officeDocument/2006/relationships/hyperlink" Target="http://pbs.twimg.com/profile_images/1154050833308192769/fqb9l0F__normal.jpg" TargetMode="External" /><Relationship Id="rId56" Type="http://schemas.openxmlformats.org/officeDocument/2006/relationships/hyperlink" Target="http://pbs.twimg.com/profile_images/1154050833308192769/fqb9l0F__normal.jpg" TargetMode="External" /><Relationship Id="rId57" Type="http://schemas.openxmlformats.org/officeDocument/2006/relationships/hyperlink" Target="http://pbs.twimg.com/profile_images/1153028327944441857/tSGdHO0f_normal.jpg" TargetMode="External" /><Relationship Id="rId58" Type="http://schemas.openxmlformats.org/officeDocument/2006/relationships/hyperlink" Target="http://pbs.twimg.com/profile_images/529774500896706560/wsUOfSHB_normal.png" TargetMode="External" /><Relationship Id="rId59" Type="http://schemas.openxmlformats.org/officeDocument/2006/relationships/hyperlink" Target="https://pbs.twimg.com/media/ECgPHrmXoAEVQL8.jpg" TargetMode="External" /><Relationship Id="rId60" Type="http://schemas.openxmlformats.org/officeDocument/2006/relationships/hyperlink" Target="https://twitter.com/#!/yardlocal/status/1160953866663399424" TargetMode="External" /><Relationship Id="rId61" Type="http://schemas.openxmlformats.org/officeDocument/2006/relationships/hyperlink" Target="https://twitter.com/#!/xlplondon/status/1161229221303332864" TargetMode="External" /><Relationship Id="rId62" Type="http://schemas.openxmlformats.org/officeDocument/2006/relationships/hyperlink" Target="https://twitter.com/#!/paytmmall/status/1161568462155780098" TargetMode="External" /><Relationship Id="rId63" Type="http://schemas.openxmlformats.org/officeDocument/2006/relationships/hyperlink" Target="https://twitter.com/#!/rachit_g2/status/1161568583958163456" TargetMode="External" /><Relationship Id="rId64" Type="http://schemas.openxmlformats.org/officeDocument/2006/relationships/hyperlink" Target="https://twitter.com/#!/r_468/status/1161963510009438208" TargetMode="External" /><Relationship Id="rId65" Type="http://schemas.openxmlformats.org/officeDocument/2006/relationships/hyperlink" Target="https://twitter.com/#!/salsadancingang/status/1162020213711396866" TargetMode="External" /><Relationship Id="rId66" Type="http://schemas.openxmlformats.org/officeDocument/2006/relationships/hyperlink" Target="https://twitter.com/#!/deltaprojectuk/status/1162033292549480448" TargetMode="External" /><Relationship Id="rId67" Type="http://schemas.openxmlformats.org/officeDocument/2006/relationships/hyperlink" Target="https://twitter.com/#!/goldfishw2/status/1160883844976955394" TargetMode="External" /><Relationship Id="rId68" Type="http://schemas.openxmlformats.org/officeDocument/2006/relationships/hyperlink" Target="https://twitter.com/#!/hackneywick/status/1160943044830646278" TargetMode="External" /><Relationship Id="rId69" Type="http://schemas.openxmlformats.org/officeDocument/2006/relationships/hyperlink" Target="https://twitter.com/#!/skgardendesign/status/1162246562518409216" TargetMode="External" /><Relationship Id="rId70" Type="http://schemas.openxmlformats.org/officeDocument/2006/relationships/hyperlink" Target="https://twitter.com/#!/skgardendesign/status/1162387099280166912" TargetMode="External" /><Relationship Id="rId71" Type="http://schemas.openxmlformats.org/officeDocument/2006/relationships/hyperlink" Target="https://twitter.com/#!/hackneywick/status/1162389026034331649" TargetMode="External" /><Relationship Id="rId72" Type="http://schemas.openxmlformats.org/officeDocument/2006/relationships/hyperlink" Target="https://twitter.com/#!/yourgod_bot/status/1159832577286406147" TargetMode="External" /><Relationship Id="rId73" Type="http://schemas.openxmlformats.org/officeDocument/2006/relationships/hyperlink" Target="https://twitter.com/#!/yourgod_bot/status/1159968471863767041" TargetMode="External" /><Relationship Id="rId74" Type="http://schemas.openxmlformats.org/officeDocument/2006/relationships/hyperlink" Target="https://twitter.com/#!/yourgod_bot/status/1160013768564150273" TargetMode="External" /><Relationship Id="rId75" Type="http://schemas.openxmlformats.org/officeDocument/2006/relationships/hyperlink" Target="https://twitter.com/#!/yourgod_bot/status/1160059071891828736" TargetMode="External" /><Relationship Id="rId76" Type="http://schemas.openxmlformats.org/officeDocument/2006/relationships/hyperlink" Target="https://twitter.com/#!/yourgod_bot/status/1162369289174712323" TargetMode="External" /><Relationship Id="rId77" Type="http://schemas.openxmlformats.org/officeDocument/2006/relationships/hyperlink" Target="https://twitter.com/#!/yourgod_bot/status/1162505188403380224" TargetMode="External" /><Relationship Id="rId78" Type="http://schemas.openxmlformats.org/officeDocument/2006/relationships/hyperlink" Target="https://twitter.com/#!/yourgod_bot/status/1162550484449689600" TargetMode="External" /><Relationship Id="rId79" Type="http://schemas.openxmlformats.org/officeDocument/2006/relationships/hyperlink" Target="https://twitter.com/#!/yourgod_bot/status/1162595786997112833" TargetMode="External" /><Relationship Id="rId80" Type="http://schemas.openxmlformats.org/officeDocument/2006/relationships/hyperlink" Target="https://twitter.com/#!/soooo_fia/status/1162650242128535552" TargetMode="External" /><Relationship Id="rId81" Type="http://schemas.openxmlformats.org/officeDocument/2006/relationships/hyperlink" Target="https://twitter.com/#!/soooo_fia/status/1162650313284829184" TargetMode="External" /><Relationship Id="rId82" Type="http://schemas.openxmlformats.org/officeDocument/2006/relationships/hyperlink" Target="https://twitter.com/#!/nephilimdemon/status/1162637526336540672" TargetMode="External" /><Relationship Id="rId83" Type="http://schemas.openxmlformats.org/officeDocument/2006/relationships/hyperlink" Target="https://twitter.com/#!/nephilimdemon/status/1162639047807758336" TargetMode="External" /><Relationship Id="rId84" Type="http://schemas.openxmlformats.org/officeDocument/2006/relationships/hyperlink" Target="https://twitter.com/#!/taemint_5hawol/status/1162829212451004417" TargetMode="External" /><Relationship Id="rId85" Type="http://schemas.openxmlformats.org/officeDocument/2006/relationships/hyperlink" Target="https://twitter.com/#!/taemint_5hawol/status/1162829342096973825" TargetMode="External" /><Relationship Id="rId86" Type="http://schemas.openxmlformats.org/officeDocument/2006/relationships/hyperlink" Target="https://twitter.com/#!/pressefotosdk/status/1159459673776545792" TargetMode="External" /><Relationship Id="rId87" Type="http://schemas.openxmlformats.org/officeDocument/2006/relationships/hyperlink" Target="https://twitter.com/#!/pressefotosdk/status/1163767468718006273" TargetMode="External" /><Relationship Id="rId88" Type="http://schemas.openxmlformats.org/officeDocument/2006/relationships/hyperlink" Target="https://twitter.com/#!/f15eman/status/1163797443533824008" TargetMode="External" /><Relationship Id="rId89" Type="http://schemas.openxmlformats.org/officeDocument/2006/relationships/hyperlink" Target="https://twitter.com/#!/realkilahlache/status/1157271844891873280" TargetMode="External" /><Relationship Id="rId90" Type="http://schemas.openxmlformats.org/officeDocument/2006/relationships/hyperlink" Target="https://twitter.com/#!/realkilahlache/status/1158730769751334912" TargetMode="External" /><Relationship Id="rId91" Type="http://schemas.openxmlformats.org/officeDocument/2006/relationships/hyperlink" Target="https://twitter.com/#!/realkilahlache/status/1159484740912779265" TargetMode="External" /><Relationship Id="rId92" Type="http://schemas.openxmlformats.org/officeDocument/2006/relationships/hyperlink" Target="https://twitter.com/#!/realkilahlache/status/1160576915457134592" TargetMode="External" /><Relationship Id="rId93" Type="http://schemas.openxmlformats.org/officeDocument/2006/relationships/hyperlink" Target="https://twitter.com/#!/realkilahlache/status/1160931143165853697" TargetMode="External" /><Relationship Id="rId94" Type="http://schemas.openxmlformats.org/officeDocument/2006/relationships/hyperlink" Target="https://twitter.com/#!/realkilahlache/status/1161665021027508225" TargetMode="External" /><Relationship Id="rId95" Type="http://schemas.openxmlformats.org/officeDocument/2006/relationships/hyperlink" Target="https://twitter.com/#!/realkilahlache/status/1163109422459215872" TargetMode="External" /><Relationship Id="rId96" Type="http://schemas.openxmlformats.org/officeDocument/2006/relationships/hyperlink" Target="https://twitter.com/#!/realkilahlache/status/1163813830712942592" TargetMode="External" /><Relationship Id="rId97" Type="http://schemas.openxmlformats.org/officeDocument/2006/relationships/hyperlink" Target="https://twitter.com/#!/per_fectionn_/status/1163814372403060736" TargetMode="External" /><Relationship Id="rId98" Type="http://schemas.openxmlformats.org/officeDocument/2006/relationships/hyperlink" Target="https://twitter.com/#!/dankeldsen/status/1164153342278492160" TargetMode="External" /><Relationship Id="rId99" Type="http://schemas.openxmlformats.org/officeDocument/2006/relationships/hyperlink" Target="https://twitter.com/#!/stuartmcintyre/status/1164197133324640256" TargetMode="External" /><Relationship Id="rId100" Type="http://schemas.openxmlformats.org/officeDocument/2006/relationships/hyperlink" Target="https://api.twitter.com/1.1/geo/id/9118abeb47fc6408.json" TargetMode="External" /><Relationship Id="rId101" Type="http://schemas.openxmlformats.org/officeDocument/2006/relationships/hyperlink" Target="https://api.twitter.com/1.1/geo/id/9118abeb47fc6408.json" TargetMode="External" /><Relationship Id="rId102" Type="http://schemas.openxmlformats.org/officeDocument/2006/relationships/hyperlink" Target="https://api.twitter.com/1.1/geo/id/1faab1b12420bf8f.json" TargetMode="External" /><Relationship Id="rId103" Type="http://schemas.openxmlformats.org/officeDocument/2006/relationships/comments" Target="../comments13.xml" /><Relationship Id="rId104" Type="http://schemas.openxmlformats.org/officeDocument/2006/relationships/vmlDrawing" Target="../drawings/vmlDrawing6.vml" /><Relationship Id="rId105" Type="http://schemas.openxmlformats.org/officeDocument/2006/relationships/table" Target="../tables/table23.xml" /><Relationship Id="rId10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yhJpkAjVO" TargetMode="External" /><Relationship Id="rId2" Type="http://schemas.openxmlformats.org/officeDocument/2006/relationships/hyperlink" Target="http://t.co/P3ESvPCP74" TargetMode="External" /><Relationship Id="rId3" Type="http://schemas.openxmlformats.org/officeDocument/2006/relationships/hyperlink" Target="https://t.co/sI7R4cVyCR" TargetMode="External" /><Relationship Id="rId4" Type="http://schemas.openxmlformats.org/officeDocument/2006/relationships/hyperlink" Target="https://facebook.com/RFIndia" TargetMode="External" /><Relationship Id="rId5" Type="http://schemas.openxmlformats.org/officeDocument/2006/relationships/hyperlink" Target="https://t.co/fb2OYgGXZp" TargetMode="External" /><Relationship Id="rId6" Type="http://schemas.openxmlformats.org/officeDocument/2006/relationships/hyperlink" Target="http://t.co/DdTfpg7prv" TargetMode="External" /><Relationship Id="rId7" Type="http://schemas.openxmlformats.org/officeDocument/2006/relationships/hyperlink" Target="http://www.deltaproject.co.uk/" TargetMode="External" /><Relationship Id="rId8" Type="http://schemas.openxmlformats.org/officeDocument/2006/relationships/hyperlink" Target="https://t.co/14e2j3jAdz" TargetMode="External" /><Relationship Id="rId9" Type="http://schemas.openxmlformats.org/officeDocument/2006/relationships/hyperlink" Target="https://t.co/7Oz4UNqNEb" TargetMode="External" /><Relationship Id="rId10" Type="http://schemas.openxmlformats.org/officeDocument/2006/relationships/hyperlink" Target="https://t.co/4ZNoRkv7vb" TargetMode="External" /><Relationship Id="rId11" Type="http://schemas.openxmlformats.org/officeDocument/2006/relationships/hyperlink" Target="http://t.co/daDPdWbVN3" TargetMode="External" /><Relationship Id="rId12" Type="http://schemas.openxmlformats.org/officeDocument/2006/relationships/hyperlink" Target="https://t.co/A4LoHXUOow" TargetMode="External" /><Relationship Id="rId13" Type="http://schemas.openxmlformats.org/officeDocument/2006/relationships/hyperlink" Target="https://t.co/Ueo6xW45YI" TargetMode="External" /><Relationship Id="rId14" Type="http://schemas.openxmlformats.org/officeDocument/2006/relationships/hyperlink" Target="https://pbs.twimg.com/profile_banners/1562790126/1553779075" TargetMode="External" /><Relationship Id="rId15" Type="http://schemas.openxmlformats.org/officeDocument/2006/relationships/hyperlink" Target="https://pbs.twimg.com/profile_banners/54499775/1398244212" TargetMode="External" /><Relationship Id="rId16" Type="http://schemas.openxmlformats.org/officeDocument/2006/relationships/hyperlink" Target="https://pbs.twimg.com/profile_banners/834968066819678208/1565924362" TargetMode="External" /><Relationship Id="rId17" Type="http://schemas.openxmlformats.org/officeDocument/2006/relationships/hyperlink" Target="https://pbs.twimg.com/profile_banners/142204001/1523604071" TargetMode="External" /><Relationship Id="rId18" Type="http://schemas.openxmlformats.org/officeDocument/2006/relationships/hyperlink" Target="https://pbs.twimg.com/profile_banners/163392455/1449814519" TargetMode="External" /><Relationship Id="rId19" Type="http://schemas.openxmlformats.org/officeDocument/2006/relationships/hyperlink" Target="https://pbs.twimg.com/profile_banners/73389535/1411298897" TargetMode="External" /><Relationship Id="rId20" Type="http://schemas.openxmlformats.org/officeDocument/2006/relationships/hyperlink" Target="https://pbs.twimg.com/profile_banners/604647998/1480951410" TargetMode="External" /><Relationship Id="rId21" Type="http://schemas.openxmlformats.org/officeDocument/2006/relationships/hyperlink" Target="https://pbs.twimg.com/profile_banners/2778428738/1558789074" TargetMode="External" /><Relationship Id="rId22" Type="http://schemas.openxmlformats.org/officeDocument/2006/relationships/hyperlink" Target="https://pbs.twimg.com/profile_banners/20841895/1423510520" TargetMode="External" /><Relationship Id="rId23" Type="http://schemas.openxmlformats.org/officeDocument/2006/relationships/hyperlink" Target="https://pbs.twimg.com/profile_banners/364167994/1362662105" TargetMode="External" /><Relationship Id="rId24" Type="http://schemas.openxmlformats.org/officeDocument/2006/relationships/hyperlink" Target="https://pbs.twimg.com/profile_banners/811328080878899200/1482278950" TargetMode="External" /><Relationship Id="rId25" Type="http://schemas.openxmlformats.org/officeDocument/2006/relationships/hyperlink" Target="https://pbs.twimg.com/profile_banners/559650603/1564836882" TargetMode="External" /><Relationship Id="rId26" Type="http://schemas.openxmlformats.org/officeDocument/2006/relationships/hyperlink" Target="https://pbs.twimg.com/profile_banners/935124218446057472/1563759910" TargetMode="External" /><Relationship Id="rId27" Type="http://schemas.openxmlformats.org/officeDocument/2006/relationships/hyperlink" Target="https://pbs.twimg.com/profile_banners/2296184217/1515702138" TargetMode="External" /><Relationship Id="rId28" Type="http://schemas.openxmlformats.org/officeDocument/2006/relationships/hyperlink" Target="https://pbs.twimg.com/profile_banners/2874365942/1547236208" TargetMode="External" /><Relationship Id="rId29" Type="http://schemas.openxmlformats.org/officeDocument/2006/relationships/hyperlink" Target="https://pbs.twimg.com/profile_banners/363799714/1563995689" TargetMode="External" /><Relationship Id="rId30" Type="http://schemas.openxmlformats.org/officeDocument/2006/relationships/hyperlink" Target="https://pbs.twimg.com/profile_banners/350740243/1493697892" TargetMode="External" /><Relationship Id="rId31" Type="http://schemas.openxmlformats.org/officeDocument/2006/relationships/hyperlink" Target="https://pbs.twimg.com/profile_banners/17425624/1564749731" TargetMode="External" /><Relationship Id="rId32" Type="http://schemas.openxmlformats.org/officeDocument/2006/relationships/hyperlink" Target="https://pbs.twimg.com/profile_banners/9819862/1482441283"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4/bg.gif"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9/bg.gif"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4/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9/bg.gif"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4/bg.gif" TargetMode="External" /><Relationship Id="rId51" Type="http://schemas.openxmlformats.org/officeDocument/2006/relationships/hyperlink" Target="http://abs.twimg.com/images/themes/theme7/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pbs.twimg.com/profile_images/1111302930689417217/XUstxLbx_normal.png" TargetMode="External" /><Relationship Id="rId54" Type="http://schemas.openxmlformats.org/officeDocument/2006/relationships/hyperlink" Target="http://pbs.twimg.com/profile_images/458911131206045696/Mew4jbby_normal.jpeg" TargetMode="External" /><Relationship Id="rId55" Type="http://schemas.openxmlformats.org/officeDocument/2006/relationships/hyperlink" Target="http://pbs.twimg.com/profile_images/1090187200925437953/ci4kVvf6_normal.jpg" TargetMode="External" /><Relationship Id="rId56" Type="http://schemas.openxmlformats.org/officeDocument/2006/relationships/hyperlink" Target="http://pbs.twimg.com/profile_images/1111839946023845888/agxEitzv_normal.png" TargetMode="External" /><Relationship Id="rId57" Type="http://schemas.openxmlformats.org/officeDocument/2006/relationships/hyperlink" Target="http://pbs.twimg.com/profile_images/3319216363/b9d47b327002b43ecd87a5a0acdacfe7_normal.jpeg" TargetMode="External" /><Relationship Id="rId58" Type="http://schemas.openxmlformats.org/officeDocument/2006/relationships/hyperlink" Target="http://pbs.twimg.com/profile_images/609177410668511233/xPsoVSSl_normal.png" TargetMode="External" /><Relationship Id="rId59" Type="http://schemas.openxmlformats.org/officeDocument/2006/relationships/hyperlink" Target="http://pbs.twimg.com/profile_images/805794725118799872/xpRf4vyn_normal.jpg" TargetMode="External" /><Relationship Id="rId60" Type="http://schemas.openxmlformats.org/officeDocument/2006/relationships/hyperlink" Target="http://pbs.twimg.com/profile_images/1055150970664050689/VXWUWkl1_normal.jpg" TargetMode="External" /><Relationship Id="rId61" Type="http://schemas.openxmlformats.org/officeDocument/2006/relationships/hyperlink" Target="http://pbs.twimg.com/profile_images/682937092935147520/AY_aTc___normal.jpg" TargetMode="External" /><Relationship Id="rId62" Type="http://schemas.openxmlformats.org/officeDocument/2006/relationships/hyperlink" Target="http://pbs.twimg.com/profile_images/1046821658189807616/KwGhNEu2_normal.jpg" TargetMode="External" /><Relationship Id="rId63" Type="http://schemas.openxmlformats.org/officeDocument/2006/relationships/hyperlink" Target="http://pbs.twimg.com/profile_images/430257039072190464/yVzmegHl_normal.png" TargetMode="External" /><Relationship Id="rId64" Type="http://schemas.openxmlformats.org/officeDocument/2006/relationships/hyperlink" Target="http://pbs.twimg.com/profile_images/811331509772779531/hVK2OBs1_normal.jpg" TargetMode="External" /><Relationship Id="rId65" Type="http://schemas.openxmlformats.org/officeDocument/2006/relationships/hyperlink" Target="http://pbs.twimg.com/profile_images/1159997447403261953/Z0ZmuvHO_normal.jpg" TargetMode="External" /><Relationship Id="rId66" Type="http://schemas.openxmlformats.org/officeDocument/2006/relationships/hyperlink" Target="http://pbs.twimg.com/profile_images/1153119855341686785/hhoNeXj7_normal.jpg" TargetMode="External" /><Relationship Id="rId67" Type="http://schemas.openxmlformats.org/officeDocument/2006/relationships/hyperlink" Target="http://pbs.twimg.com/profile_images/928889989169106944/LFtehZyQ_normal.jpg" TargetMode="External" /><Relationship Id="rId68" Type="http://schemas.openxmlformats.org/officeDocument/2006/relationships/hyperlink" Target="http://pbs.twimg.com/profile_images/1128502803935178753/bX6BDtDK_normal.jpg" TargetMode="External" /><Relationship Id="rId69" Type="http://schemas.openxmlformats.org/officeDocument/2006/relationships/hyperlink" Target="http://pbs.twimg.com/profile_images/1154050833308192769/fqb9l0F__normal.jpg" TargetMode="External" /><Relationship Id="rId70" Type="http://schemas.openxmlformats.org/officeDocument/2006/relationships/hyperlink" Target="http://pbs.twimg.com/profile_images/1153028327944441857/tSGdHO0f_normal.jpg" TargetMode="External" /><Relationship Id="rId71" Type="http://schemas.openxmlformats.org/officeDocument/2006/relationships/hyperlink" Target="http://pbs.twimg.com/profile_images/529774500896706560/wsUOfSHB_normal.png" TargetMode="External" /><Relationship Id="rId72" Type="http://schemas.openxmlformats.org/officeDocument/2006/relationships/hyperlink" Target="http://pbs.twimg.com/profile_images/2970713495/fb3161877e6ce0db4f0b441d71285c85_normal.jpeg" TargetMode="External" /><Relationship Id="rId73" Type="http://schemas.openxmlformats.org/officeDocument/2006/relationships/hyperlink" Target="http://pbs.twimg.com/profile_images/846434601350447104/uOO26TEL_normal.jpg" TargetMode="External" /><Relationship Id="rId74" Type="http://schemas.openxmlformats.org/officeDocument/2006/relationships/hyperlink" Target="https://twitter.com/yardlocal" TargetMode="External" /><Relationship Id="rId75" Type="http://schemas.openxmlformats.org/officeDocument/2006/relationships/hyperlink" Target="https://twitter.com/xlplondon" TargetMode="External" /><Relationship Id="rId76" Type="http://schemas.openxmlformats.org/officeDocument/2006/relationships/hyperlink" Target="https://twitter.com/paytmmall" TargetMode="External" /><Relationship Id="rId77" Type="http://schemas.openxmlformats.org/officeDocument/2006/relationships/hyperlink" Target="https://twitter.com/rachit_g2" TargetMode="External" /><Relationship Id="rId78" Type="http://schemas.openxmlformats.org/officeDocument/2006/relationships/hyperlink" Target="https://twitter.com/r_468" TargetMode="External" /><Relationship Id="rId79" Type="http://schemas.openxmlformats.org/officeDocument/2006/relationships/hyperlink" Target="https://twitter.com/salsadancingang" TargetMode="External" /><Relationship Id="rId80" Type="http://schemas.openxmlformats.org/officeDocument/2006/relationships/hyperlink" Target="https://twitter.com/deltaprojectuk" TargetMode="External" /><Relationship Id="rId81" Type="http://schemas.openxmlformats.org/officeDocument/2006/relationships/hyperlink" Target="https://twitter.com/goldfishw2" TargetMode="External" /><Relationship Id="rId82" Type="http://schemas.openxmlformats.org/officeDocument/2006/relationships/hyperlink" Target="https://twitter.com/hackneywick" TargetMode="External" /><Relationship Id="rId83" Type="http://schemas.openxmlformats.org/officeDocument/2006/relationships/hyperlink" Target="https://twitter.com/skgardendesign" TargetMode="External" /><Relationship Id="rId84" Type="http://schemas.openxmlformats.org/officeDocument/2006/relationships/hyperlink" Target="https://twitter.com/yourgod_bot" TargetMode="External" /><Relationship Id="rId85" Type="http://schemas.openxmlformats.org/officeDocument/2006/relationships/hyperlink" Target="https://twitter.com/soooo_fia" TargetMode="External" /><Relationship Id="rId86" Type="http://schemas.openxmlformats.org/officeDocument/2006/relationships/hyperlink" Target="https://twitter.com/nephilimdemon" TargetMode="External" /><Relationship Id="rId87" Type="http://schemas.openxmlformats.org/officeDocument/2006/relationships/hyperlink" Target="https://twitter.com/taemint_5hawol" TargetMode="External" /><Relationship Id="rId88" Type="http://schemas.openxmlformats.org/officeDocument/2006/relationships/hyperlink" Target="https://twitter.com/pressefotosdk" TargetMode="External" /><Relationship Id="rId89" Type="http://schemas.openxmlformats.org/officeDocument/2006/relationships/hyperlink" Target="https://twitter.com/f15eman" TargetMode="External" /><Relationship Id="rId90" Type="http://schemas.openxmlformats.org/officeDocument/2006/relationships/hyperlink" Target="https://twitter.com/realkilahlache" TargetMode="External" /><Relationship Id="rId91" Type="http://schemas.openxmlformats.org/officeDocument/2006/relationships/hyperlink" Target="https://twitter.com/per_fectionn_" TargetMode="External" /><Relationship Id="rId92" Type="http://schemas.openxmlformats.org/officeDocument/2006/relationships/hyperlink" Target="https://twitter.com/dankeldsen" TargetMode="External" /><Relationship Id="rId93" Type="http://schemas.openxmlformats.org/officeDocument/2006/relationships/hyperlink" Target="https://twitter.com/bmosherzinck" TargetMode="External" /><Relationship Id="rId94" Type="http://schemas.openxmlformats.org/officeDocument/2006/relationships/hyperlink" Target="https://twitter.com/stuartmcintyre" TargetMode="External" /><Relationship Id="rId95" Type="http://schemas.openxmlformats.org/officeDocument/2006/relationships/comments" Target="../comments2.xml" /><Relationship Id="rId96" Type="http://schemas.openxmlformats.org/officeDocument/2006/relationships/vmlDrawing" Target="../drawings/vmlDrawing2.vml" /><Relationship Id="rId97" Type="http://schemas.openxmlformats.org/officeDocument/2006/relationships/table" Target="../tables/table2.xml" /><Relationship Id="rId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diginomica.com/enterprise-20-digital-workplace-how-far-have-we-come" TargetMode="External" /><Relationship Id="rId2" Type="http://schemas.openxmlformats.org/officeDocument/2006/relationships/hyperlink" Target="http://www.goldfishwindowcleners.co.uk/" TargetMode="External" /><Relationship Id="rId3" Type="http://schemas.openxmlformats.org/officeDocument/2006/relationships/hyperlink" Target="https://twitter.com/SalsaDancingAng/status/1162018147580502016" TargetMode="External" /><Relationship Id="rId4" Type="http://schemas.openxmlformats.org/officeDocument/2006/relationships/hyperlink" Target="https://suwako-hanabi.com/usage-notes/" TargetMode="External" /><Relationship Id="rId5" Type="http://schemas.openxmlformats.org/officeDocument/2006/relationships/hyperlink" Target="https://ml.p-y.tm/qd13" TargetMode="External" /><Relationship Id="rId6" Type="http://schemas.openxmlformats.org/officeDocument/2006/relationships/hyperlink" Target="https://diginomica.com/enterprise-20-digital-workplace-how-far-have-we-come" TargetMode="External" /><Relationship Id="rId7" Type="http://schemas.openxmlformats.org/officeDocument/2006/relationships/hyperlink" Target="http://www.goldfishwindowcleners.co.uk/" TargetMode="External" /><Relationship Id="rId8" Type="http://schemas.openxmlformats.org/officeDocument/2006/relationships/hyperlink" Target="https://suwako-hanabi.com/usage-notes/" TargetMode="External" /><Relationship Id="rId9" Type="http://schemas.openxmlformats.org/officeDocument/2006/relationships/hyperlink" Target="https://twitter.com/SalsaDancingAng/status/1162018147580502016" TargetMode="External" /><Relationship Id="rId10" Type="http://schemas.openxmlformats.org/officeDocument/2006/relationships/hyperlink" Target="https://ml.p-y.tm/qd13"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636</v>
      </c>
      <c r="BB2" s="13" t="s">
        <v>654</v>
      </c>
      <c r="BC2" s="13" t="s">
        <v>655</v>
      </c>
      <c r="BD2" s="67" t="s">
        <v>1119</v>
      </c>
      <c r="BE2" s="67" t="s">
        <v>1120</v>
      </c>
      <c r="BF2" s="67" t="s">
        <v>1121</v>
      </c>
      <c r="BG2" s="67" t="s">
        <v>1122</v>
      </c>
      <c r="BH2" s="67" t="s">
        <v>1123</v>
      </c>
      <c r="BI2" s="67" t="s">
        <v>1124</v>
      </c>
      <c r="BJ2" s="67" t="s">
        <v>1125</v>
      </c>
      <c r="BK2" s="67" t="s">
        <v>1126</v>
      </c>
      <c r="BL2" s="67" t="s">
        <v>1127</v>
      </c>
    </row>
    <row r="3" spans="1:64" ht="15" customHeight="1">
      <c r="A3" s="84" t="s">
        <v>212</v>
      </c>
      <c r="B3" s="84" t="s">
        <v>213</v>
      </c>
      <c r="C3" s="53" t="s">
        <v>1185</v>
      </c>
      <c r="D3" s="54">
        <v>3</v>
      </c>
      <c r="E3" s="65" t="s">
        <v>132</v>
      </c>
      <c r="F3" s="55">
        <v>35</v>
      </c>
      <c r="G3" s="53"/>
      <c r="H3" s="57"/>
      <c r="I3" s="56"/>
      <c r="J3" s="56"/>
      <c r="K3" s="36" t="s">
        <v>66</v>
      </c>
      <c r="L3" s="62">
        <v>3</v>
      </c>
      <c r="M3" s="62"/>
      <c r="N3" s="63"/>
      <c r="O3" s="85" t="s">
        <v>233</v>
      </c>
      <c r="P3" s="87">
        <v>43689.69380787037</v>
      </c>
      <c r="Q3" s="85" t="s">
        <v>234</v>
      </c>
      <c r="R3" s="85"/>
      <c r="S3" s="85"/>
      <c r="T3" s="85" t="s">
        <v>278</v>
      </c>
      <c r="U3" s="91" t="s">
        <v>294</v>
      </c>
      <c r="V3" s="91" t="s">
        <v>294</v>
      </c>
      <c r="W3" s="87">
        <v>43689.69380787037</v>
      </c>
      <c r="X3" s="91" t="s">
        <v>318</v>
      </c>
      <c r="Y3" s="85"/>
      <c r="Z3" s="85"/>
      <c r="AA3" s="92" t="s">
        <v>358</v>
      </c>
      <c r="AB3" s="85"/>
      <c r="AC3" s="85" t="b">
        <v>0</v>
      </c>
      <c r="AD3" s="85">
        <v>2</v>
      </c>
      <c r="AE3" s="92" t="s">
        <v>399</v>
      </c>
      <c r="AF3" s="85" t="b">
        <v>0</v>
      </c>
      <c r="AG3" s="85" t="s">
        <v>401</v>
      </c>
      <c r="AH3" s="85"/>
      <c r="AI3" s="92" t="s">
        <v>399</v>
      </c>
      <c r="AJ3" s="85" t="b">
        <v>0</v>
      </c>
      <c r="AK3" s="85">
        <v>0</v>
      </c>
      <c r="AL3" s="92" t="s">
        <v>399</v>
      </c>
      <c r="AM3" s="85" t="s">
        <v>407</v>
      </c>
      <c r="AN3" s="85" t="b">
        <v>0</v>
      </c>
      <c r="AO3" s="92" t="s">
        <v>358</v>
      </c>
      <c r="AP3" s="85" t="s">
        <v>176</v>
      </c>
      <c r="AQ3" s="85">
        <v>0</v>
      </c>
      <c r="AR3" s="85">
        <v>0</v>
      </c>
      <c r="AS3" s="85"/>
      <c r="AT3" s="85"/>
      <c r="AU3" s="85"/>
      <c r="AV3" s="85"/>
      <c r="AW3" s="85"/>
      <c r="AX3" s="85"/>
      <c r="AY3" s="85"/>
      <c r="AZ3" s="85"/>
      <c r="BA3">
        <v>1</v>
      </c>
      <c r="BB3" s="85" t="str">
        <f>REPLACE(INDEX(GroupVertices[Group],MATCH(Edges[[#This Row],[Vertex 1]],GroupVertices[Vertex],0)),1,1,"")</f>
        <v>8</v>
      </c>
      <c r="BC3" s="85" t="str">
        <f>REPLACE(INDEX(GroupVertices[Group],MATCH(Edges[[#This Row],[Vertex 2]],GroupVertices[Vertex],0)),1,1,"")</f>
        <v>8</v>
      </c>
      <c r="BD3" s="51">
        <v>2</v>
      </c>
      <c r="BE3" s="52">
        <v>7.6923076923076925</v>
      </c>
      <c r="BF3" s="51">
        <v>0</v>
      </c>
      <c r="BG3" s="52">
        <v>0</v>
      </c>
      <c r="BH3" s="51">
        <v>0</v>
      </c>
      <c r="BI3" s="52">
        <v>0</v>
      </c>
      <c r="BJ3" s="51">
        <v>24</v>
      </c>
      <c r="BK3" s="52">
        <v>92.3076923076923</v>
      </c>
      <c r="BL3" s="51">
        <v>26</v>
      </c>
    </row>
    <row r="4" spans="1:64" ht="15" customHeight="1">
      <c r="A4" s="84" t="s">
        <v>213</v>
      </c>
      <c r="B4" s="84" t="s">
        <v>212</v>
      </c>
      <c r="C4" s="53" t="s">
        <v>1185</v>
      </c>
      <c r="D4" s="54">
        <v>3</v>
      </c>
      <c r="E4" s="65" t="s">
        <v>132</v>
      </c>
      <c r="F4" s="55">
        <v>35</v>
      </c>
      <c r="G4" s="53"/>
      <c r="H4" s="57"/>
      <c r="I4" s="56"/>
      <c r="J4" s="56"/>
      <c r="K4" s="36" t="s">
        <v>66</v>
      </c>
      <c r="L4" s="83">
        <v>4</v>
      </c>
      <c r="M4" s="83"/>
      <c r="N4" s="63"/>
      <c r="O4" s="86" t="s">
        <v>233</v>
      </c>
      <c r="P4" s="88">
        <v>43690.45364583333</v>
      </c>
      <c r="Q4" s="86" t="s">
        <v>235</v>
      </c>
      <c r="R4" s="86"/>
      <c r="S4" s="86"/>
      <c r="T4" s="86" t="s">
        <v>278</v>
      </c>
      <c r="U4" s="86"/>
      <c r="V4" s="90" t="s">
        <v>305</v>
      </c>
      <c r="W4" s="88">
        <v>43690.45364583333</v>
      </c>
      <c r="X4" s="90" t="s">
        <v>319</v>
      </c>
      <c r="Y4" s="86"/>
      <c r="Z4" s="86"/>
      <c r="AA4" s="89" t="s">
        <v>359</v>
      </c>
      <c r="AB4" s="86"/>
      <c r="AC4" s="86" t="b">
        <v>0</v>
      </c>
      <c r="AD4" s="86">
        <v>0</v>
      </c>
      <c r="AE4" s="89" t="s">
        <v>399</v>
      </c>
      <c r="AF4" s="86" t="b">
        <v>0</v>
      </c>
      <c r="AG4" s="86" t="s">
        <v>401</v>
      </c>
      <c r="AH4" s="86"/>
      <c r="AI4" s="89" t="s">
        <v>399</v>
      </c>
      <c r="AJ4" s="86" t="b">
        <v>0</v>
      </c>
      <c r="AK4" s="86">
        <v>0</v>
      </c>
      <c r="AL4" s="89" t="s">
        <v>358</v>
      </c>
      <c r="AM4" s="86" t="s">
        <v>407</v>
      </c>
      <c r="AN4" s="86" t="b">
        <v>0</v>
      </c>
      <c r="AO4" s="89" t="s">
        <v>358</v>
      </c>
      <c r="AP4" s="86" t="s">
        <v>176</v>
      </c>
      <c r="AQ4" s="86">
        <v>0</v>
      </c>
      <c r="AR4" s="86">
        <v>0</v>
      </c>
      <c r="AS4" s="86"/>
      <c r="AT4" s="86"/>
      <c r="AU4" s="86"/>
      <c r="AV4" s="86"/>
      <c r="AW4" s="86"/>
      <c r="AX4" s="86"/>
      <c r="AY4" s="86"/>
      <c r="AZ4" s="86"/>
      <c r="BA4">
        <v>1</v>
      </c>
      <c r="BB4" s="85" t="str">
        <f>REPLACE(INDEX(GroupVertices[Group],MATCH(Edges[[#This Row],[Vertex 1]],GroupVertices[Vertex],0)),1,1,"")</f>
        <v>8</v>
      </c>
      <c r="BC4" s="85" t="str">
        <f>REPLACE(INDEX(GroupVertices[Group],MATCH(Edges[[#This Row],[Vertex 2]],GroupVertices[Vertex],0)),1,1,"")</f>
        <v>8</v>
      </c>
      <c r="BD4" s="51">
        <v>2</v>
      </c>
      <c r="BE4" s="52">
        <v>8.695652173913043</v>
      </c>
      <c r="BF4" s="51">
        <v>0</v>
      </c>
      <c r="BG4" s="52">
        <v>0</v>
      </c>
      <c r="BH4" s="51">
        <v>0</v>
      </c>
      <c r="BI4" s="52">
        <v>0</v>
      </c>
      <c r="BJ4" s="51">
        <v>21</v>
      </c>
      <c r="BK4" s="52">
        <v>91.30434782608695</v>
      </c>
      <c r="BL4" s="51">
        <v>23</v>
      </c>
    </row>
    <row r="5" spans="1:64" ht="45">
      <c r="A5" s="84" t="s">
        <v>214</v>
      </c>
      <c r="B5" s="84" t="s">
        <v>214</v>
      </c>
      <c r="C5" s="53" t="s">
        <v>1185</v>
      </c>
      <c r="D5" s="54">
        <v>3</v>
      </c>
      <c r="E5" s="65" t="s">
        <v>132</v>
      </c>
      <c r="F5" s="55">
        <v>35</v>
      </c>
      <c r="G5" s="53"/>
      <c r="H5" s="57"/>
      <c r="I5" s="56"/>
      <c r="J5" s="56"/>
      <c r="K5" s="36" t="s">
        <v>65</v>
      </c>
      <c r="L5" s="83">
        <v>5</v>
      </c>
      <c r="M5" s="83"/>
      <c r="N5" s="63"/>
      <c r="O5" s="86" t="s">
        <v>176</v>
      </c>
      <c r="P5" s="88">
        <v>43691.38976851852</v>
      </c>
      <c r="Q5" s="86" t="s">
        <v>236</v>
      </c>
      <c r="R5" s="90" t="s">
        <v>268</v>
      </c>
      <c r="S5" s="86" t="s">
        <v>273</v>
      </c>
      <c r="T5" s="86" t="s">
        <v>279</v>
      </c>
      <c r="U5" s="90" t="s">
        <v>295</v>
      </c>
      <c r="V5" s="90" t="s">
        <v>295</v>
      </c>
      <c r="W5" s="88">
        <v>43691.38976851852</v>
      </c>
      <c r="X5" s="90" t="s">
        <v>320</v>
      </c>
      <c r="Y5" s="86"/>
      <c r="Z5" s="86"/>
      <c r="AA5" s="89" t="s">
        <v>360</v>
      </c>
      <c r="AB5" s="86"/>
      <c r="AC5" s="86" t="b">
        <v>0</v>
      </c>
      <c r="AD5" s="86">
        <v>4</v>
      </c>
      <c r="AE5" s="89" t="s">
        <v>399</v>
      </c>
      <c r="AF5" s="86" t="b">
        <v>0</v>
      </c>
      <c r="AG5" s="86" t="s">
        <v>401</v>
      </c>
      <c r="AH5" s="86"/>
      <c r="AI5" s="89" t="s">
        <v>399</v>
      </c>
      <c r="AJ5" s="86" t="b">
        <v>0</v>
      </c>
      <c r="AK5" s="86">
        <v>1</v>
      </c>
      <c r="AL5" s="89" t="s">
        <v>399</v>
      </c>
      <c r="AM5" s="86" t="s">
        <v>408</v>
      </c>
      <c r="AN5" s="86" t="b">
        <v>0</v>
      </c>
      <c r="AO5" s="89" t="s">
        <v>360</v>
      </c>
      <c r="AP5" s="86" t="s">
        <v>176</v>
      </c>
      <c r="AQ5" s="86">
        <v>0</v>
      </c>
      <c r="AR5" s="86">
        <v>0</v>
      </c>
      <c r="AS5" s="86"/>
      <c r="AT5" s="86"/>
      <c r="AU5" s="86"/>
      <c r="AV5" s="86"/>
      <c r="AW5" s="86"/>
      <c r="AX5" s="86"/>
      <c r="AY5" s="86"/>
      <c r="AZ5" s="86"/>
      <c r="BA5">
        <v>1</v>
      </c>
      <c r="BB5" s="85" t="str">
        <f>REPLACE(INDEX(GroupVertices[Group],MATCH(Edges[[#This Row],[Vertex 1]],GroupVertices[Vertex],0)),1,1,"")</f>
        <v>7</v>
      </c>
      <c r="BC5" s="85" t="str">
        <f>REPLACE(INDEX(GroupVertices[Group],MATCH(Edges[[#This Row],[Vertex 2]],GroupVertices[Vertex],0)),1,1,"")</f>
        <v>7</v>
      </c>
      <c r="BD5" s="51">
        <v>1</v>
      </c>
      <c r="BE5" s="52">
        <v>2.6315789473684212</v>
      </c>
      <c r="BF5" s="51">
        <v>0</v>
      </c>
      <c r="BG5" s="52">
        <v>0</v>
      </c>
      <c r="BH5" s="51">
        <v>0</v>
      </c>
      <c r="BI5" s="52">
        <v>0</v>
      </c>
      <c r="BJ5" s="51">
        <v>37</v>
      </c>
      <c r="BK5" s="52">
        <v>97.36842105263158</v>
      </c>
      <c r="BL5" s="51">
        <v>38</v>
      </c>
    </row>
    <row r="6" spans="1:64" ht="45">
      <c r="A6" s="84" t="s">
        <v>215</v>
      </c>
      <c r="B6" s="84" t="s">
        <v>214</v>
      </c>
      <c r="C6" s="53" t="s">
        <v>1185</v>
      </c>
      <c r="D6" s="54">
        <v>3</v>
      </c>
      <c r="E6" s="65" t="s">
        <v>132</v>
      </c>
      <c r="F6" s="55">
        <v>35</v>
      </c>
      <c r="G6" s="53"/>
      <c r="H6" s="57"/>
      <c r="I6" s="56"/>
      <c r="J6" s="56"/>
      <c r="K6" s="36" t="s">
        <v>65</v>
      </c>
      <c r="L6" s="83">
        <v>6</v>
      </c>
      <c r="M6" s="83"/>
      <c r="N6" s="63"/>
      <c r="O6" s="86" t="s">
        <v>233</v>
      </c>
      <c r="P6" s="88">
        <v>43691.39010416667</v>
      </c>
      <c r="Q6" s="86" t="s">
        <v>237</v>
      </c>
      <c r="R6" s="86"/>
      <c r="S6" s="86"/>
      <c r="T6" s="86"/>
      <c r="U6" s="86"/>
      <c r="V6" s="90" t="s">
        <v>306</v>
      </c>
      <c r="W6" s="88">
        <v>43691.39010416667</v>
      </c>
      <c r="X6" s="90" t="s">
        <v>321</v>
      </c>
      <c r="Y6" s="86"/>
      <c r="Z6" s="86"/>
      <c r="AA6" s="89" t="s">
        <v>361</v>
      </c>
      <c r="AB6" s="86"/>
      <c r="AC6" s="86" t="b">
        <v>0</v>
      </c>
      <c r="AD6" s="86">
        <v>0</v>
      </c>
      <c r="AE6" s="89" t="s">
        <v>399</v>
      </c>
      <c r="AF6" s="86" t="b">
        <v>0</v>
      </c>
      <c r="AG6" s="86" t="s">
        <v>401</v>
      </c>
      <c r="AH6" s="86"/>
      <c r="AI6" s="89" t="s">
        <v>399</v>
      </c>
      <c r="AJ6" s="86" t="b">
        <v>0</v>
      </c>
      <c r="AK6" s="86">
        <v>1</v>
      </c>
      <c r="AL6" s="89" t="s">
        <v>360</v>
      </c>
      <c r="AM6" s="86" t="s">
        <v>409</v>
      </c>
      <c r="AN6" s="86" t="b">
        <v>0</v>
      </c>
      <c r="AO6" s="89" t="s">
        <v>360</v>
      </c>
      <c r="AP6" s="86" t="s">
        <v>176</v>
      </c>
      <c r="AQ6" s="86">
        <v>0</v>
      </c>
      <c r="AR6" s="86">
        <v>0</v>
      </c>
      <c r="AS6" s="86"/>
      <c r="AT6" s="86"/>
      <c r="AU6" s="86"/>
      <c r="AV6" s="86"/>
      <c r="AW6" s="86"/>
      <c r="AX6" s="86"/>
      <c r="AY6" s="86"/>
      <c r="AZ6" s="86"/>
      <c r="BA6">
        <v>1</v>
      </c>
      <c r="BB6" s="85" t="str">
        <f>REPLACE(INDEX(GroupVertices[Group],MATCH(Edges[[#This Row],[Vertex 1]],GroupVertices[Vertex],0)),1,1,"")</f>
        <v>7</v>
      </c>
      <c r="BC6" s="85" t="str">
        <f>REPLACE(INDEX(GroupVertices[Group],MATCH(Edges[[#This Row],[Vertex 2]],GroupVertices[Vertex],0)),1,1,"")</f>
        <v>7</v>
      </c>
      <c r="BD6" s="51">
        <v>1</v>
      </c>
      <c r="BE6" s="52">
        <v>3.8461538461538463</v>
      </c>
      <c r="BF6" s="51">
        <v>0</v>
      </c>
      <c r="BG6" s="52">
        <v>0</v>
      </c>
      <c r="BH6" s="51">
        <v>0</v>
      </c>
      <c r="BI6" s="52">
        <v>0</v>
      </c>
      <c r="BJ6" s="51">
        <v>25</v>
      </c>
      <c r="BK6" s="52">
        <v>96.15384615384616</v>
      </c>
      <c r="BL6" s="51">
        <v>26</v>
      </c>
    </row>
    <row r="7" spans="1:64" ht="45">
      <c r="A7" s="84" t="s">
        <v>216</v>
      </c>
      <c r="B7" s="84" t="s">
        <v>216</v>
      </c>
      <c r="C7" s="53" t="s">
        <v>1185</v>
      </c>
      <c r="D7" s="54">
        <v>3</v>
      </c>
      <c r="E7" s="65" t="s">
        <v>132</v>
      </c>
      <c r="F7" s="55">
        <v>35</v>
      </c>
      <c r="G7" s="53"/>
      <c r="H7" s="57"/>
      <c r="I7" s="56"/>
      <c r="J7" s="56"/>
      <c r="K7" s="36" t="s">
        <v>65</v>
      </c>
      <c r="L7" s="83">
        <v>7</v>
      </c>
      <c r="M7" s="83"/>
      <c r="N7" s="63"/>
      <c r="O7" s="86" t="s">
        <v>176</v>
      </c>
      <c r="P7" s="88">
        <v>43692.479895833334</v>
      </c>
      <c r="Q7" s="86" t="s">
        <v>238</v>
      </c>
      <c r="R7" s="90" t="s">
        <v>269</v>
      </c>
      <c r="S7" s="86" t="s">
        <v>274</v>
      </c>
      <c r="T7" s="86" t="s">
        <v>280</v>
      </c>
      <c r="U7" s="86"/>
      <c r="V7" s="90" t="s">
        <v>307</v>
      </c>
      <c r="W7" s="88">
        <v>43692.479895833334</v>
      </c>
      <c r="X7" s="90" t="s">
        <v>322</v>
      </c>
      <c r="Y7" s="86"/>
      <c r="Z7" s="86"/>
      <c r="AA7" s="89" t="s">
        <v>362</v>
      </c>
      <c r="AB7" s="86"/>
      <c r="AC7" s="86" t="b">
        <v>0</v>
      </c>
      <c r="AD7" s="86">
        <v>0</v>
      </c>
      <c r="AE7" s="89" t="s">
        <v>399</v>
      </c>
      <c r="AF7" s="86" t="b">
        <v>0</v>
      </c>
      <c r="AG7" s="86" t="s">
        <v>402</v>
      </c>
      <c r="AH7" s="86"/>
      <c r="AI7" s="89" t="s">
        <v>399</v>
      </c>
      <c r="AJ7" s="86" t="b">
        <v>0</v>
      </c>
      <c r="AK7" s="86">
        <v>0</v>
      </c>
      <c r="AL7" s="89" t="s">
        <v>399</v>
      </c>
      <c r="AM7" s="86" t="s">
        <v>410</v>
      </c>
      <c r="AN7" s="86" t="b">
        <v>0</v>
      </c>
      <c r="AO7" s="89" t="s">
        <v>362</v>
      </c>
      <c r="AP7" s="86" t="s">
        <v>176</v>
      </c>
      <c r="AQ7" s="86">
        <v>0</v>
      </c>
      <c r="AR7" s="86">
        <v>0</v>
      </c>
      <c r="AS7" s="86"/>
      <c r="AT7" s="86"/>
      <c r="AU7" s="86"/>
      <c r="AV7" s="86"/>
      <c r="AW7" s="86"/>
      <c r="AX7" s="86"/>
      <c r="AY7" s="86"/>
      <c r="AZ7" s="86"/>
      <c r="BA7">
        <v>1</v>
      </c>
      <c r="BB7" s="85" t="str">
        <f>REPLACE(INDEX(GroupVertices[Group],MATCH(Edges[[#This Row],[Vertex 1]],GroupVertices[Vertex],0)),1,1,"")</f>
        <v>5</v>
      </c>
      <c r="BC7" s="85" t="str">
        <f>REPLACE(INDEX(GroupVertices[Group],MATCH(Edges[[#This Row],[Vertex 2]],GroupVertices[Vertex],0)),1,1,"")</f>
        <v>5</v>
      </c>
      <c r="BD7" s="51">
        <v>0</v>
      </c>
      <c r="BE7" s="52">
        <v>0</v>
      </c>
      <c r="BF7" s="51">
        <v>0</v>
      </c>
      <c r="BG7" s="52">
        <v>0</v>
      </c>
      <c r="BH7" s="51">
        <v>0</v>
      </c>
      <c r="BI7" s="52">
        <v>0</v>
      </c>
      <c r="BJ7" s="51">
        <v>7</v>
      </c>
      <c r="BK7" s="52">
        <v>100</v>
      </c>
      <c r="BL7" s="51">
        <v>7</v>
      </c>
    </row>
    <row r="8" spans="1:64" ht="45">
      <c r="A8" s="84" t="s">
        <v>217</v>
      </c>
      <c r="B8" s="84" t="s">
        <v>217</v>
      </c>
      <c r="C8" s="53" t="s">
        <v>1185</v>
      </c>
      <c r="D8" s="54">
        <v>3</v>
      </c>
      <c r="E8" s="65" t="s">
        <v>132</v>
      </c>
      <c r="F8" s="55">
        <v>35</v>
      </c>
      <c r="G8" s="53"/>
      <c r="H8" s="57"/>
      <c r="I8" s="56"/>
      <c r="J8" s="56"/>
      <c r="K8" s="36" t="s">
        <v>65</v>
      </c>
      <c r="L8" s="83">
        <v>8</v>
      </c>
      <c r="M8" s="83"/>
      <c r="N8" s="63"/>
      <c r="O8" s="86" t="s">
        <v>176</v>
      </c>
      <c r="P8" s="88">
        <v>43692.63636574074</v>
      </c>
      <c r="Q8" s="86" t="s">
        <v>239</v>
      </c>
      <c r="R8" s="90" t="s">
        <v>270</v>
      </c>
      <c r="S8" s="86" t="s">
        <v>275</v>
      </c>
      <c r="T8" s="86" t="s">
        <v>281</v>
      </c>
      <c r="U8" s="86"/>
      <c r="V8" s="90" t="s">
        <v>308</v>
      </c>
      <c r="W8" s="88">
        <v>43692.63636574074</v>
      </c>
      <c r="X8" s="90" t="s">
        <v>323</v>
      </c>
      <c r="Y8" s="86"/>
      <c r="Z8" s="86"/>
      <c r="AA8" s="89" t="s">
        <v>363</v>
      </c>
      <c r="AB8" s="86"/>
      <c r="AC8" s="86" t="b">
        <v>0</v>
      </c>
      <c r="AD8" s="86">
        <v>0</v>
      </c>
      <c r="AE8" s="89" t="s">
        <v>399</v>
      </c>
      <c r="AF8" s="86" t="b">
        <v>1</v>
      </c>
      <c r="AG8" s="86" t="s">
        <v>403</v>
      </c>
      <c r="AH8" s="86"/>
      <c r="AI8" s="89" t="s">
        <v>406</v>
      </c>
      <c r="AJ8" s="86" t="b">
        <v>0</v>
      </c>
      <c r="AK8" s="86">
        <v>0</v>
      </c>
      <c r="AL8" s="89" t="s">
        <v>399</v>
      </c>
      <c r="AM8" s="86" t="s">
        <v>407</v>
      </c>
      <c r="AN8" s="86" t="b">
        <v>0</v>
      </c>
      <c r="AO8" s="89" t="s">
        <v>363</v>
      </c>
      <c r="AP8" s="86" t="s">
        <v>176</v>
      </c>
      <c r="AQ8" s="86">
        <v>0</v>
      </c>
      <c r="AR8" s="86">
        <v>0</v>
      </c>
      <c r="AS8" s="86"/>
      <c r="AT8" s="86"/>
      <c r="AU8" s="86"/>
      <c r="AV8" s="86"/>
      <c r="AW8" s="86"/>
      <c r="AX8" s="86"/>
      <c r="AY8" s="86"/>
      <c r="AZ8" s="86"/>
      <c r="BA8">
        <v>1</v>
      </c>
      <c r="BB8" s="85" t="str">
        <f>REPLACE(INDEX(GroupVertices[Group],MATCH(Edges[[#This Row],[Vertex 1]],GroupVertices[Vertex],0)),1,1,"")</f>
        <v>6</v>
      </c>
      <c r="BC8" s="85" t="str">
        <f>REPLACE(INDEX(GroupVertices[Group],MATCH(Edges[[#This Row],[Vertex 2]],GroupVertices[Vertex],0)),1,1,"")</f>
        <v>6</v>
      </c>
      <c r="BD8" s="51">
        <v>0</v>
      </c>
      <c r="BE8" s="52">
        <v>0</v>
      </c>
      <c r="BF8" s="51">
        <v>0</v>
      </c>
      <c r="BG8" s="52">
        <v>0</v>
      </c>
      <c r="BH8" s="51">
        <v>0</v>
      </c>
      <c r="BI8" s="52">
        <v>0</v>
      </c>
      <c r="BJ8" s="51">
        <v>31</v>
      </c>
      <c r="BK8" s="52">
        <v>100</v>
      </c>
      <c r="BL8" s="51">
        <v>31</v>
      </c>
    </row>
    <row r="9" spans="1:64" ht="45">
      <c r="A9" s="84" t="s">
        <v>218</v>
      </c>
      <c r="B9" s="84" t="s">
        <v>217</v>
      </c>
      <c r="C9" s="53" t="s">
        <v>1185</v>
      </c>
      <c r="D9" s="54">
        <v>3</v>
      </c>
      <c r="E9" s="65" t="s">
        <v>132</v>
      </c>
      <c r="F9" s="55">
        <v>35</v>
      </c>
      <c r="G9" s="53"/>
      <c r="H9" s="57"/>
      <c r="I9" s="56"/>
      <c r="J9" s="56"/>
      <c r="K9" s="36" t="s">
        <v>65</v>
      </c>
      <c r="L9" s="83">
        <v>9</v>
      </c>
      <c r="M9" s="83"/>
      <c r="N9" s="63"/>
      <c r="O9" s="86" t="s">
        <v>233</v>
      </c>
      <c r="P9" s="88">
        <v>43692.67246527778</v>
      </c>
      <c r="Q9" s="86" t="s">
        <v>240</v>
      </c>
      <c r="R9" s="86"/>
      <c r="S9" s="86"/>
      <c r="T9" s="86" t="s">
        <v>282</v>
      </c>
      <c r="U9" s="86"/>
      <c r="V9" s="90" t="s">
        <v>309</v>
      </c>
      <c r="W9" s="88">
        <v>43692.67246527778</v>
      </c>
      <c r="X9" s="90" t="s">
        <v>324</v>
      </c>
      <c r="Y9" s="86"/>
      <c r="Z9" s="86"/>
      <c r="AA9" s="89" t="s">
        <v>364</v>
      </c>
      <c r="AB9" s="86"/>
      <c r="AC9" s="86" t="b">
        <v>0</v>
      </c>
      <c r="AD9" s="86">
        <v>0</v>
      </c>
      <c r="AE9" s="89" t="s">
        <v>399</v>
      </c>
      <c r="AF9" s="86" t="b">
        <v>1</v>
      </c>
      <c r="AG9" s="86" t="s">
        <v>403</v>
      </c>
      <c r="AH9" s="86"/>
      <c r="AI9" s="89" t="s">
        <v>406</v>
      </c>
      <c r="AJ9" s="86" t="b">
        <v>0</v>
      </c>
      <c r="AK9" s="86">
        <v>1</v>
      </c>
      <c r="AL9" s="89" t="s">
        <v>363</v>
      </c>
      <c r="AM9" s="86" t="s">
        <v>411</v>
      </c>
      <c r="AN9" s="86" t="b">
        <v>0</v>
      </c>
      <c r="AO9" s="89" t="s">
        <v>363</v>
      </c>
      <c r="AP9" s="86" t="s">
        <v>176</v>
      </c>
      <c r="AQ9" s="86">
        <v>0</v>
      </c>
      <c r="AR9" s="86">
        <v>0</v>
      </c>
      <c r="AS9" s="86"/>
      <c r="AT9" s="86"/>
      <c r="AU9" s="86"/>
      <c r="AV9" s="86"/>
      <c r="AW9" s="86"/>
      <c r="AX9" s="86"/>
      <c r="AY9" s="86"/>
      <c r="AZ9" s="86"/>
      <c r="BA9">
        <v>1</v>
      </c>
      <c r="BB9" s="85" t="str">
        <f>REPLACE(INDEX(GroupVertices[Group],MATCH(Edges[[#This Row],[Vertex 1]],GroupVertices[Vertex],0)),1,1,"")</f>
        <v>6</v>
      </c>
      <c r="BC9" s="85" t="str">
        <f>REPLACE(INDEX(GroupVertices[Group],MATCH(Edges[[#This Row],[Vertex 2]],GroupVertices[Vertex],0)),1,1,"")</f>
        <v>6</v>
      </c>
      <c r="BD9" s="51">
        <v>0</v>
      </c>
      <c r="BE9" s="52">
        <v>0</v>
      </c>
      <c r="BF9" s="51">
        <v>0</v>
      </c>
      <c r="BG9" s="52">
        <v>0</v>
      </c>
      <c r="BH9" s="51">
        <v>0</v>
      </c>
      <c r="BI9" s="52">
        <v>0</v>
      </c>
      <c r="BJ9" s="51">
        <v>24</v>
      </c>
      <c r="BK9" s="52">
        <v>100</v>
      </c>
      <c r="BL9" s="51">
        <v>24</v>
      </c>
    </row>
    <row r="10" spans="1:64" ht="45">
      <c r="A10" s="84" t="s">
        <v>219</v>
      </c>
      <c r="B10" s="84" t="s">
        <v>219</v>
      </c>
      <c r="C10" s="53" t="s">
        <v>1185</v>
      </c>
      <c r="D10" s="54">
        <v>3</v>
      </c>
      <c r="E10" s="65" t="s">
        <v>132</v>
      </c>
      <c r="F10" s="55">
        <v>35</v>
      </c>
      <c r="G10" s="53"/>
      <c r="H10" s="57"/>
      <c r="I10" s="56"/>
      <c r="J10" s="56"/>
      <c r="K10" s="36" t="s">
        <v>65</v>
      </c>
      <c r="L10" s="83">
        <v>10</v>
      </c>
      <c r="M10" s="83"/>
      <c r="N10" s="63"/>
      <c r="O10" s="86" t="s">
        <v>176</v>
      </c>
      <c r="P10" s="88">
        <v>43689.50059027778</v>
      </c>
      <c r="Q10" s="86" t="s">
        <v>241</v>
      </c>
      <c r="R10" s="90" t="s">
        <v>271</v>
      </c>
      <c r="S10" s="86" t="s">
        <v>276</v>
      </c>
      <c r="T10" s="86" t="s">
        <v>283</v>
      </c>
      <c r="U10" s="90" t="s">
        <v>296</v>
      </c>
      <c r="V10" s="90" t="s">
        <v>296</v>
      </c>
      <c r="W10" s="88">
        <v>43689.50059027778</v>
      </c>
      <c r="X10" s="90" t="s">
        <v>325</v>
      </c>
      <c r="Y10" s="86"/>
      <c r="Z10" s="86"/>
      <c r="AA10" s="89" t="s">
        <v>365</v>
      </c>
      <c r="AB10" s="86"/>
      <c r="AC10" s="86" t="b">
        <v>0</v>
      </c>
      <c r="AD10" s="86">
        <v>1</v>
      </c>
      <c r="AE10" s="89" t="s">
        <v>399</v>
      </c>
      <c r="AF10" s="86" t="b">
        <v>0</v>
      </c>
      <c r="AG10" s="86" t="s">
        <v>401</v>
      </c>
      <c r="AH10" s="86"/>
      <c r="AI10" s="89" t="s">
        <v>399</v>
      </c>
      <c r="AJ10" s="86" t="b">
        <v>0</v>
      </c>
      <c r="AK10" s="86">
        <v>0</v>
      </c>
      <c r="AL10" s="89" t="s">
        <v>399</v>
      </c>
      <c r="AM10" s="86" t="s">
        <v>412</v>
      </c>
      <c r="AN10" s="86" t="b">
        <v>0</v>
      </c>
      <c r="AO10" s="89" t="s">
        <v>365</v>
      </c>
      <c r="AP10" s="86" t="s">
        <v>176</v>
      </c>
      <c r="AQ10" s="86">
        <v>0</v>
      </c>
      <c r="AR10" s="86">
        <v>0</v>
      </c>
      <c r="AS10" s="86"/>
      <c r="AT10" s="86"/>
      <c r="AU10" s="86"/>
      <c r="AV10" s="86"/>
      <c r="AW10" s="86"/>
      <c r="AX10" s="86"/>
      <c r="AY10" s="86"/>
      <c r="AZ10" s="86"/>
      <c r="BA10">
        <v>1</v>
      </c>
      <c r="BB10" s="85" t="str">
        <f>REPLACE(INDEX(GroupVertices[Group],MATCH(Edges[[#This Row],[Vertex 1]],GroupVertices[Vertex],0)),1,1,"")</f>
        <v>4</v>
      </c>
      <c r="BC10" s="85" t="str">
        <f>REPLACE(INDEX(GroupVertices[Group],MATCH(Edges[[#This Row],[Vertex 2]],GroupVertices[Vertex],0)),1,1,"")</f>
        <v>4</v>
      </c>
      <c r="BD10" s="51">
        <v>0</v>
      </c>
      <c r="BE10" s="52">
        <v>0</v>
      </c>
      <c r="BF10" s="51">
        <v>0</v>
      </c>
      <c r="BG10" s="52">
        <v>0</v>
      </c>
      <c r="BH10" s="51">
        <v>0</v>
      </c>
      <c r="BI10" s="52">
        <v>0</v>
      </c>
      <c r="BJ10" s="51">
        <v>47</v>
      </c>
      <c r="BK10" s="52">
        <v>100</v>
      </c>
      <c r="BL10" s="51">
        <v>47</v>
      </c>
    </row>
    <row r="11" spans="1:64" ht="45">
      <c r="A11" s="84" t="s">
        <v>220</v>
      </c>
      <c r="B11" s="84" t="s">
        <v>219</v>
      </c>
      <c r="C11" s="53" t="s">
        <v>1185</v>
      </c>
      <c r="D11" s="54">
        <v>3</v>
      </c>
      <c r="E11" s="65" t="s">
        <v>132</v>
      </c>
      <c r="F11" s="55">
        <v>35</v>
      </c>
      <c r="G11" s="53"/>
      <c r="H11" s="57"/>
      <c r="I11" s="56"/>
      <c r="J11" s="56"/>
      <c r="K11" s="36" t="s">
        <v>65</v>
      </c>
      <c r="L11" s="83">
        <v>11</v>
      </c>
      <c r="M11" s="83"/>
      <c r="N11" s="63"/>
      <c r="O11" s="86" t="s">
        <v>233</v>
      </c>
      <c r="P11" s="88">
        <v>43689.66394675926</v>
      </c>
      <c r="Q11" s="86" t="s">
        <v>242</v>
      </c>
      <c r="R11" s="86"/>
      <c r="S11" s="86"/>
      <c r="T11" s="86" t="s">
        <v>284</v>
      </c>
      <c r="U11" s="86"/>
      <c r="V11" s="90" t="s">
        <v>310</v>
      </c>
      <c r="W11" s="88">
        <v>43689.66394675926</v>
      </c>
      <c r="X11" s="90" t="s">
        <v>326</v>
      </c>
      <c r="Y11" s="86"/>
      <c r="Z11" s="86"/>
      <c r="AA11" s="89" t="s">
        <v>366</v>
      </c>
      <c r="AB11" s="86"/>
      <c r="AC11" s="86" t="b">
        <v>0</v>
      </c>
      <c r="AD11" s="86">
        <v>0</v>
      </c>
      <c r="AE11" s="89" t="s">
        <v>399</v>
      </c>
      <c r="AF11" s="86" t="b">
        <v>0</v>
      </c>
      <c r="AG11" s="86" t="s">
        <v>401</v>
      </c>
      <c r="AH11" s="86"/>
      <c r="AI11" s="89" t="s">
        <v>399</v>
      </c>
      <c r="AJ11" s="86" t="b">
        <v>0</v>
      </c>
      <c r="AK11" s="86">
        <v>1</v>
      </c>
      <c r="AL11" s="89" t="s">
        <v>365</v>
      </c>
      <c r="AM11" s="86" t="s">
        <v>407</v>
      </c>
      <c r="AN11" s="86" t="b">
        <v>0</v>
      </c>
      <c r="AO11" s="89" t="s">
        <v>365</v>
      </c>
      <c r="AP11" s="86" t="s">
        <v>176</v>
      </c>
      <c r="AQ11" s="86">
        <v>0</v>
      </c>
      <c r="AR11" s="86">
        <v>0</v>
      </c>
      <c r="AS11" s="86"/>
      <c r="AT11" s="86"/>
      <c r="AU11" s="86"/>
      <c r="AV11" s="86"/>
      <c r="AW11" s="86"/>
      <c r="AX11" s="86"/>
      <c r="AY11" s="86"/>
      <c r="AZ11" s="86"/>
      <c r="BA11">
        <v>1</v>
      </c>
      <c r="BB11" s="85" t="str">
        <f>REPLACE(INDEX(GroupVertices[Group],MATCH(Edges[[#This Row],[Vertex 1]],GroupVertices[Vertex],0)),1,1,"")</f>
        <v>4</v>
      </c>
      <c r="BC11" s="85" t="str">
        <f>REPLACE(INDEX(GroupVertices[Group],MATCH(Edges[[#This Row],[Vertex 2]],GroupVertices[Vertex],0)),1,1,"")</f>
        <v>4</v>
      </c>
      <c r="BD11" s="51">
        <v>0</v>
      </c>
      <c r="BE11" s="52">
        <v>0</v>
      </c>
      <c r="BF11" s="51">
        <v>0</v>
      </c>
      <c r="BG11" s="52">
        <v>0</v>
      </c>
      <c r="BH11" s="51">
        <v>0</v>
      </c>
      <c r="BI11" s="52">
        <v>0</v>
      </c>
      <c r="BJ11" s="51">
        <v>28</v>
      </c>
      <c r="BK11" s="52">
        <v>100</v>
      </c>
      <c r="BL11" s="51">
        <v>28</v>
      </c>
    </row>
    <row r="12" spans="1:64" ht="30">
      <c r="A12" s="84" t="s">
        <v>221</v>
      </c>
      <c r="B12" s="84" t="s">
        <v>221</v>
      </c>
      <c r="C12" s="53" t="s">
        <v>1186</v>
      </c>
      <c r="D12" s="54">
        <v>10</v>
      </c>
      <c r="E12" s="65" t="s">
        <v>136</v>
      </c>
      <c r="F12" s="55">
        <v>12</v>
      </c>
      <c r="G12" s="53"/>
      <c r="H12" s="57"/>
      <c r="I12" s="56"/>
      <c r="J12" s="56"/>
      <c r="K12" s="36" t="s">
        <v>65</v>
      </c>
      <c r="L12" s="83">
        <v>12</v>
      </c>
      <c r="M12" s="83"/>
      <c r="N12" s="63"/>
      <c r="O12" s="86" t="s">
        <v>176</v>
      </c>
      <c r="P12" s="88">
        <v>43693.26097222222</v>
      </c>
      <c r="Q12" s="86" t="s">
        <v>243</v>
      </c>
      <c r="R12" s="86"/>
      <c r="S12" s="86"/>
      <c r="T12" s="86" t="s">
        <v>285</v>
      </c>
      <c r="U12" s="90" t="s">
        <v>297</v>
      </c>
      <c r="V12" s="90" t="s">
        <v>297</v>
      </c>
      <c r="W12" s="88">
        <v>43693.26097222222</v>
      </c>
      <c r="X12" s="90" t="s">
        <v>327</v>
      </c>
      <c r="Y12" s="86"/>
      <c r="Z12" s="86"/>
      <c r="AA12" s="89" t="s">
        <v>367</v>
      </c>
      <c r="AB12" s="86"/>
      <c r="AC12" s="86" t="b">
        <v>0</v>
      </c>
      <c r="AD12" s="86">
        <v>1</v>
      </c>
      <c r="AE12" s="89" t="s">
        <v>399</v>
      </c>
      <c r="AF12" s="86" t="b">
        <v>0</v>
      </c>
      <c r="AG12" s="86" t="s">
        <v>401</v>
      </c>
      <c r="AH12" s="86"/>
      <c r="AI12" s="89" t="s">
        <v>399</v>
      </c>
      <c r="AJ12" s="86" t="b">
        <v>0</v>
      </c>
      <c r="AK12" s="86">
        <v>0</v>
      </c>
      <c r="AL12" s="89" t="s">
        <v>399</v>
      </c>
      <c r="AM12" s="86" t="s">
        <v>413</v>
      </c>
      <c r="AN12" s="86" t="b">
        <v>0</v>
      </c>
      <c r="AO12" s="89" t="s">
        <v>367</v>
      </c>
      <c r="AP12" s="86" t="s">
        <v>176</v>
      </c>
      <c r="AQ12" s="86">
        <v>0</v>
      </c>
      <c r="AR12" s="86">
        <v>0</v>
      </c>
      <c r="AS12" s="86"/>
      <c r="AT12" s="86"/>
      <c r="AU12" s="86"/>
      <c r="AV12" s="86"/>
      <c r="AW12" s="86"/>
      <c r="AX12" s="86"/>
      <c r="AY12" s="86"/>
      <c r="AZ12" s="86"/>
      <c r="BA12">
        <v>2</v>
      </c>
      <c r="BB12" s="85" t="str">
        <f>REPLACE(INDEX(GroupVertices[Group],MATCH(Edges[[#This Row],[Vertex 1]],GroupVertices[Vertex],0)),1,1,"")</f>
        <v>4</v>
      </c>
      <c r="BC12" s="85" t="str">
        <f>REPLACE(INDEX(GroupVertices[Group],MATCH(Edges[[#This Row],[Vertex 2]],GroupVertices[Vertex],0)),1,1,"")</f>
        <v>4</v>
      </c>
      <c r="BD12" s="51">
        <v>1</v>
      </c>
      <c r="BE12" s="52">
        <v>6.666666666666667</v>
      </c>
      <c r="BF12" s="51">
        <v>0</v>
      </c>
      <c r="BG12" s="52">
        <v>0</v>
      </c>
      <c r="BH12" s="51">
        <v>0</v>
      </c>
      <c r="BI12" s="52">
        <v>0</v>
      </c>
      <c r="BJ12" s="51">
        <v>14</v>
      </c>
      <c r="BK12" s="52">
        <v>93.33333333333333</v>
      </c>
      <c r="BL12" s="51">
        <v>15</v>
      </c>
    </row>
    <row r="13" spans="1:64" ht="30">
      <c r="A13" s="84" t="s">
        <v>221</v>
      </c>
      <c r="B13" s="84" t="s">
        <v>221</v>
      </c>
      <c r="C13" s="53" t="s">
        <v>1186</v>
      </c>
      <c r="D13" s="54">
        <v>10</v>
      </c>
      <c r="E13" s="65" t="s">
        <v>136</v>
      </c>
      <c r="F13" s="55">
        <v>12</v>
      </c>
      <c r="G13" s="53"/>
      <c r="H13" s="57"/>
      <c r="I13" s="56"/>
      <c r="J13" s="56"/>
      <c r="K13" s="36" t="s">
        <v>65</v>
      </c>
      <c r="L13" s="83">
        <v>13</v>
      </c>
      <c r="M13" s="83"/>
      <c r="N13" s="63"/>
      <c r="O13" s="86" t="s">
        <v>176</v>
      </c>
      <c r="P13" s="88">
        <v>43693.64878472222</v>
      </c>
      <c r="Q13" s="86" t="s">
        <v>244</v>
      </c>
      <c r="R13" s="86"/>
      <c r="S13" s="86"/>
      <c r="T13" s="86" t="s">
        <v>286</v>
      </c>
      <c r="U13" s="90" t="s">
        <v>298</v>
      </c>
      <c r="V13" s="90" t="s">
        <v>298</v>
      </c>
      <c r="W13" s="88">
        <v>43693.64878472222</v>
      </c>
      <c r="X13" s="90" t="s">
        <v>328</v>
      </c>
      <c r="Y13" s="86"/>
      <c r="Z13" s="86"/>
      <c r="AA13" s="89" t="s">
        <v>368</v>
      </c>
      <c r="AB13" s="86"/>
      <c r="AC13" s="86" t="b">
        <v>0</v>
      </c>
      <c r="AD13" s="86">
        <v>3</v>
      </c>
      <c r="AE13" s="89" t="s">
        <v>399</v>
      </c>
      <c r="AF13" s="86" t="b">
        <v>0</v>
      </c>
      <c r="AG13" s="86" t="s">
        <v>401</v>
      </c>
      <c r="AH13" s="86"/>
      <c r="AI13" s="89" t="s">
        <v>399</v>
      </c>
      <c r="AJ13" s="86" t="b">
        <v>0</v>
      </c>
      <c r="AK13" s="86">
        <v>1</v>
      </c>
      <c r="AL13" s="89" t="s">
        <v>399</v>
      </c>
      <c r="AM13" s="86" t="s">
        <v>413</v>
      </c>
      <c r="AN13" s="86" t="b">
        <v>0</v>
      </c>
      <c r="AO13" s="89" t="s">
        <v>368</v>
      </c>
      <c r="AP13" s="86" t="s">
        <v>176</v>
      </c>
      <c r="AQ13" s="86">
        <v>0</v>
      </c>
      <c r="AR13" s="86">
        <v>0</v>
      </c>
      <c r="AS13" s="86"/>
      <c r="AT13" s="86"/>
      <c r="AU13" s="86"/>
      <c r="AV13" s="86"/>
      <c r="AW13" s="86"/>
      <c r="AX13" s="86"/>
      <c r="AY13" s="86"/>
      <c r="AZ13" s="86"/>
      <c r="BA13">
        <v>2</v>
      </c>
      <c r="BB13" s="85" t="str">
        <f>REPLACE(INDEX(GroupVertices[Group],MATCH(Edges[[#This Row],[Vertex 1]],GroupVertices[Vertex],0)),1,1,"")</f>
        <v>4</v>
      </c>
      <c r="BC13" s="85" t="str">
        <f>REPLACE(INDEX(GroupVertices[Group],MATCH(Edges[[#This Row],[Vertex 2]],GroupVertices[Vertex],0)),1,1,"")</f>
        <v>4</v>
      </c>
      <c r="BD13" s="51">
        <v>1</v>
      </c>
      <c r="BE13" s="52">
        <v>5.555555555555555</v>
      </c>
      <c r="BF13" s="51">
        <v>0</v>
      </c>
      <c r="BG13" s="52">
        <v>0</v>
      </c>
      <c r="BH13" s="51">
        <v>0</v>
      </c>
      <c r="BI13" s="52">
        <v>0</v>
      </c>
      <c r="BJ13" s="51">
        <v>17</v>
      </c>
      <c r="BK13" s="52">
        <v>94.44444444444444</v>
      </c>
      <c r="BL13" s="51">
        <v>18</v>
      </c>
    </row>
    <row r="14" spans="1:64" ht="45">
      <c r="A14" s="84" t="s">
        <v>220</v>
      </c>
      <c r="B14" s="84" t="s">
        <v>221</v>
      </c>
      <c r="C14" s="53" t="s">
        <v>1185</v>
      </c>
      <c r="D14" s="54">
        <v>3</v>
      </c>
      <c r="E14" s="65" t="s">
        <v>132</v>
      </c>
      <c r="F14" s="55">
        <v>35</v>
      </c>
      <c r="G14" s="53"/>
      <c r="H14" s="57"/>
      <c r="I14" s="56"/>
      <c r="J14" s="56"/>
      <c r="K14" s="36" t="s">
        <v>65</v>
      </c>
      <c r="L14" s="83">
        <v>14</v>
      </c>
      <c r="M14" s="83"/>
      <c r="N14" s="63"/>
      <c r="O14" s="86" t="s">
        <v>233</v>
      </c>
      <c r="P14" s="88">
        <v>43693.65409722222</v>
      </c>
      <c r="Q14" s="86" t="s">
        <v>245</v>
      </c>
      <c r="R14" s="86"/>
      <c r="S14" s="86"/>
      <c r="T14" s="86" t="s">
        <v>287</v>
      </c>
      <c r="U14" s="86"/>
      <c r="V14" s="90" t="s">
        <v>310</v>
      </c>
      <c r="W14" s="88">
        <v>43693.65409722222</v>
      </c>
      <c r="X14" s="90" t="s">
        <v>329</v>
      </c>
      <c r="Y14" s="86"/>
      <c r="Z14" s="86"/>
      <c r="AA14" s="89" t="s">
        <v>369</v>
      </c>
      <c r="AB14" s="86"/>
      <c r="AC14" s="86" t="b">
        <v>0</v>
      </c>
      <c r="AD14" s="86">
        <v>0</v>
      </c>
      <c r="AE14" s="89" t="s">
        <v>399</v>
      </c>
      <c r="AF14" s="86" t="b">
        <v>0</v>
      </c>
      <c r="AG14" s="86" t="s">
        <v>401</v>
      </c>
      <c r="AH14" s="86"/>
      <c r="AI14" s="89" t="s">
        <v>399</v>
      </c>
      <c r="AJ14" s="86" t="b">
        <v>0</v>
      </c>
      <c r="AK14" s="86">
        <v>1</v>
      </c>
      <c r="AL14" s="89" t="s">
        <v>368</v>
      </c>
      <c r="AM14" s="86" t="s">
        <v>407</v>
      </c>
      <c r="AN14" s="86" t="b">
        <v>0</v>
      </c>
      <c r="AO14" s="89" t="s">
        <v>368</v>
      </c>
      <c r="AP14" s="86" t="s">
        <v>176</v>
      </c>
      <c r="AQ14" s="86">
        <v>0</v>
      </c>
      <c r="AR14" s="86">
        <v>0</v>
      </c>
      <c r="AS14" s="86"/>
      <c r="AT14" s="86"/>
      <c r="AU14" s="86"/>
      <c r="AV14" s="86"/>
      <c r="AW14" s="86"/>
      <c r="AX14" s="86"/>
      <c r="AY14" s="86"/>
      <c r="AZ14" s="86"/>
      <c r="BA14">
        <v>1</v>
      </c>
      <c r="BB14" s="85" t="str">
        <f>REPLACE(INDEX(GroupVertices[Group],MATCH(Edges[[#This Row],[Vertex 1]],GroupVertices[Vertex],0)),1,1,"")</f>
        <v>4</v>
      </c>
      <c r="BC14" s="85" t="str">
        <f>REPLACE(INDEX(GroupVertices[Group],MATCH(Edges[[#This Row],[Vertex 2]],GroupVertices[Vertex],0)),1,1,"")</f>
        <v>4</v>
      </c>
      <c r="BD14" s="51">
        <v>1</v>
      </c>
      <c r="BE14" s="52">
        <v>5</v>
      </c>
      <c r="BF14" s="51">
        <v>0</v>
      </c>
      <c r="BG14" s="52">
        <v>0</v>
      </c>
      <c r="BH14" s="51">
        <v>0</v>
      </c>
      <c r="BI14" s="52">
        <v>0</v>
      </c>
      <c r="BJ14" s="51">
        <v>19</v>
      </c>
      <c r="BK14" s="52">
        <v>95</v>
      </c>
      <c r="BL14" s="51">
        <v>20</v>
      </c>
    </row>
    <row r="15" spans="1:64" ht="30">
      <c r="A15" s="84" t="s">
        <v>222</v>
      </c>
      <c r="B15" s="84" t="s">
        <v>222</v>
      </c>
      <c r="C15" s="53" t="s">
        <v>1186</v>
      </c>
      <c r="D15" s="54">
        <v>10</v>
      </c>
      <c r="E15" s="65" t="s">
        <v>136</v>
      </c>
      <c r="F15" s="55">
        <v>12</v>
      </c>
      <c r="G15" s="53"/>
      <c r="H15" s="57"/>
      <c r="I15" s="56"/>
      <c r="J15" s="56"/>
      <c r="K15" s="36" t="s">
        <v>65</v>
      </c>
      <c r="L15" s="83">
        <v>15</v>
      </c>
      <c r="M15" s="83"/>
      <c r="N15" s="63"/>
      <c r="O15" s="86" t="s">
        <v>176</v>
      </c>
      <c r="P15" s="88">
        <v>43686.599641203706</v>
      </c>
      <c r="Q15" s="89" t="s">
        <v>246</v>
      </c>
      <c r="R15" s="86"/>
      <c r="S15" s="86"/>
      <c r="T15" s="86" t="s">
        <v>278</v>
      </c>
      <c r="U15" s="86"/>
      <c r="V15" s="90" t="s">
        <v>311</v>
      </c>
      <c r="W15" s="88">
        <v>43686.599641203706</v>
      </c>
      <c r="X15" s="90" t="s">
        <v>330</v>
      </c>
      <c r="Y15" s="86"/>
      <c r="Z15" s="86"/>
      <c r="AA15" s="89" t="s">
        <v>370</v>
      </c>
      <c r="AB15" s="86"/>
      <c r="AC15" s="86" t="b">
        <v>0</v>
      </c>
      <c r="AD15" s="86">
        <v>0</v>
      </c>
      <c r="AE15" s="89" t="s">
        <v>399</v>
      </c>
      <c r="AF15" s="86" t="b">
        <v>0</v>
      </c>
      <c r="AG15" s="86" t="s">
        <v>404</v>
      </c>
      <c r="AH15" s="86"/>
      <c r="AI15" s="89" t="s">
        <v>399</v>
      </c>
      <c r="AJ15" s="86" t="b">
        <v>0</v>
      </c>
      <c r="AK15" s="86">
        <v>0</v>
      </c>
      <c r="AL15" s="89" t="s">
        <v>399</v>
      </c>
      <c r="AM15" s="86" t="s">
        <v>414</v>
      </c>
      <c r="AN15" s="86" t="b">
        <v>0</v>
      </c>
      <c r="AO15" s="89" t="s">
        <v>370</v>
      </c>
      <c r="AP15" s="86" t="s">
        <v>176</v>
      </c>
      <c r="AQ15" s="86">
        <v>0</v>
      </c>
      <c r="AR15" s="86">
        <v>0</v>
      </c>
      <c r="AS15" s="86"/>
      <c r="AT15" s="86"/>
      <c r="AU15" s="86"/>
      <c r="AV15" s="86"/>
      <c r="AW15" s="86"/>
      <c r="AX15" s="86"/>
      <c r="AY15" s="86"/>
      <c r="AZ15" s="86"/>
      <c r="BA15">
        <v>8</v>
      </c>
      <c r="BB15" s="85" t="str">
        <f>REPLACE(INDEX(GroupVertices[Group],MATCH(Edges[[#This Row],[Vertex 1]],GroupVertices[Vertex],0)),1,1,"")</f>
        <v>5</v>
      </c>
      <c r="BC15" s="85" t="str">
        <f>REPLACE(INDEX(GroupVertices[Group],MATCH(Edges[[#This Row],[Vertex 2]],GroupVertices[Vertex],0)),1,1,"")</f>
        <v>5</v>
      </c>
      <c r="BD15" s="51">
        <v>0</v>
      </c>
      <c r="BE15" s="52">
        <v>0</v>
      </c>
      <c r="BF15" s="51">
        <v>0</v>
      </c>
      <c r="BG15" s="52">
        <v>0</v>
      </c>
      <c r="BH15" s="51">
        <v>0</v>
      </c>
      <c r="BI15" s="52">
        <v>0</v>
      </c>
      <c r="BJ15" s="51">
        <v>10</v>
      </c>
      <c r="BK15" s="52">
        <v>100</v>
      </c>
      <c r="BL15" s="51">
        <v>10</v>
      </c>
    </row>
    <row r="16" spans="1:64" ht="30">
      <c r="A16" s="84" t="s">
        <v>222</v>
      </c>
      <c r="B16" s="84" t="s">
        <v>222</v>
      </c>
      <c r="C16" s="53" t="s">
        <v>1186</v>
      </c>
      <c r="D16" s="54">
        <v>10</v>
      </c>
      <c r="E16" s="65" t="s">
        <v>136</v>
      </c>
      <c r="F16" s="55">
        <v>12</v>
      </c>
      <c r="G16" s="53"/>
      <c r="H16" s="57"/>
      <c r="I16" s="56"/>
      <c r="J16" s="56"/>
      <c r="K16" s="36" t="s">
        <v>65</v>
      </c>
      <c r="L16" s="83">
        <v>16</v>
      </c>
      <c r="M16" s="83"/>
      <c r="N16" s="63"/>
      <c r="O16" s="86" t="s">
        <v>176</v>
      </c>
      <c r="P16" s="88">
        <v>43686.974641203706</v>
      </c>
      <c r="Q16" s="86" t="s">
        <v>247</v>
      </c>
      <c r="R16" s="86"/>
      <c r="S16" s="86"/>
      <c r="T16" s="86" t="s">
        <v>278</v>
      </c>
      <c r="U16" s="86"/>
      <c r="V16" s="90" t="s">
        <v>311</v>
      </c>
      <c r="W16" s="88">
        <v>43686.974641203706</v>
      </c>
      <c r="X16" s="90" t="s">
        <v>331</v>
      </c>
      <c r="Y16" s="86"/>
      <c r="Z16" s="86"/>
      <c r="AA16" s="89" t="s">
        <v>371</v>
      </c>
      <c r="AB16" s="86"/>
      <c r="AC16" s="86" t="b">
        <v>0</v>
      </c>
      <c r="AD16" s="86">
        <v>0</v>
      </c>
      <c r="AE16" s="89" t="s">
        <v>399</v>
      </c>
      <c r="AF16" s="86" t="b">
        <v>0</v>
      </c>
      <c r="AG16" s="86" t="s">
        <v>404</v>
      </c>
      <c r="AH16" s="86"/>
      <c r="AI16" s="89" t="s">
        <v>399</v>
      </c>
      <c r="AJ16" s="86" t="b">
        <v>0</v>
      </c>
      <c r="AK16" s="86">
        <v>0</v>
      </c>
      <c r="AL16" s="89" t="s">
        <v>399</v>
      </c>
      <c r="AM16" s="86" t="s">
        <v>414</v>
      </c>
      <c r="AN16" s="86" t="b">
        <v>0</v>
      </c>
      <c r="AO16" s="89" t="s">
        <v>371</v>
      </c>
      <c r="AP16" s="86" t="s">
        <v>176</v>
      </c>
      <c r="AQ16" s="86">
        <v>0</v>
      </c>
      <c r="AR16" s="86">
        <v>0</v>
      </c>
      <c r="AS16" s="86"/>
      <c r="AT16" s="86"/>
      <c r="AU16" s="86"/>
      <c r="AV16" s="86"/>
      <c r="AW16" s="86"/>
      <c r="AX16" s="86"/>
      <c r="AY16" s="86"/>
      <c r="AZ16" s="86"/>
      <c r="BA16">
        <v>8</v>
      </c>
      <c r="BB16" s="85" t="str">
        <f>REPLACE(INDEX(GroupVertices[Group],MATCH(Edges[[#This Row],[Vertex 1]],GroupVertices[Vertex],0)),1,1,"")</f>
        <v>5</v>
      </c>
      <c r="BC16" s="85" t="str">
        <f>REPLACE(INDEX(GroupVertices[Group],MATCH(Edges[[#This Row],[Vertex 2]],GroupVertices[Vertex],0)),1,1,"")</f>
        <v>5</v>
      </c>
      <c r="BD16" s="51">
        <v>0</v>
      </c>
      <c r="BE16" s="52">
        <v>0</v>
      </c>
      <c r="BF16" s="51">
        <v>0</v>
      </c>
      <c r="BG16" s="52">
        <v>0</v>
      </c>
      <c r="BH16" s="51">
        <v>0</v>
      </c>
      <c r="BI16" s="52">
        <v>0</v>
      </c>
      <c r="BJ16" s="51">
        <v>14</v>
      </c>
      <c r="BK16" s="52">
        <v>100</v>
      </c>
      <c r="BL16" s="51">
        <v>14</v>
      </c>
    </row>
    <row r="17" spans="1:64" ht="30">
      <c r="A17" s="84" t="s">
        <v>222</v>
      </c>
      <c r="B17" s="84" t="s">
        <v>222</v>
      </c>
      <c r="C17" s="53" t="s">
        <v>1186</v>
      </c>
      <c r="D17" s="54">
        <v>10</v>
      </c>
      <c r="E17" s="65" t="s">
        <v>136</v>
      </c>
      <c r="F17" s="55">
        <v>12</v>
      </c>
      <c r="G17" s="53"/>
      <c r="H17" s="57"/>
      <c r="I17" s="56"/>
      <c r="J17" s="56"/>
      <c r="K17" s="36" t="s">
        <v>65</v>
      </c>
      <c r="L17" s="83">
        <v>17</v>
      </c>
      <c r="M17" s="83"/>
      <c r="N17" s="63"/>
      <c r="O17" s="86" t="s">
        <v>176</v>
      </c>
      <c r="P17" s="88">
        <v>43687.099641203706</v>
      </c>
      <c r="Q17" s="86" t="s">
        <v>248</v>
      </c>
      <c r="R17" s="86"/>
      <c r="S17" s="86"/>
      <c r="T17" s="86" t="s">
        <v>278</v>
      </c>
      <c r="U17" s="86"/>
      <c r="V17" s="90" t="s">
        <v>311</v>
      </c>
      <c r="W17" s="88">
        <v>43687.099641203706</v>
      </c>
      <c r="X17" s="90" t="s">
        <v>332</v>
      </c>
      <c r="Y17" s="86"/>
      <c r="Z17" s="86"/>
      <c r="AA17" s="89" t="s">
        <v>372</v>
      </c>
      <c r="AB17" s="86"/>
      <c r="AC17" s="86" t="b">
        <v>0</v>
      </c>
      <c r="AD17" s="86">
        <v>0</v>
      </c>
      <c r="AE17" s="89" t="s">
        <v>399</v>
      </c>
      <c r="AF17" s="86" t="b">
        <v>0</v>
      </c>
      <c r="AG17" s="86" t="s">
        <v>404</v>
      </c>
      <c r="AH17" s="86"/>
      <c r="AI17" s="89" t="s">
        <v>399</v>
      </c>
      <c r="AJ17" s="86" t="b">
        <v>0</v>
      </c>
      <c r="AK17" s="86">
        <v>0</v>
      </c>
      <c r="AL17" s="89" t="s">
        <v>399</v>
      </c>
      <c r="AM17" s="86" t="s">
        <v>414</v>
      </c>
      <c r="AN17" s="86" t="b">
        <v>0</v>
      </c>
      <c r="AO17" s="89" t="s">
        <v>372</v>
      </c>
      <c r="AP17" s="86" t="s">
        <v>176</v>
      </c>
      <c r="AQ17" s="86">
        <v>0</v>
      </c>
      <c r="AR17" s="86">
        <v>0</v>
      </c>
      <c r="AS17" s="86"/>
      <c r="AT17" s="86"/>
      <c r="AU17" s="86"/>
      <c r="AV17" s="86"/>
      <c r="AW17" s="86"/>
      <c r="AX17" s="86"/>
      <c r="AY17" s="86"/>
      <c r="AZ17" s="86"/>
      <c r="BA17">
        <v>8</v>
      </c>
      <c r="BB17" s="85" t="str">
        <f>REPLACE(INDEX(GroupVertices[Group],MATCH(Edges[[#This Row],[Vertex 1]],GroupVertices[Vertex],0)),1,1,"")</f>
        <v>5</v>
      </c>
      <c r="BC17" s="85" t="str">
        <f>REPLACE(INDEX(GroupVertices[Group],MATCH(Edges[[#This Row],[Vertex 2]],GroupVertices[Vertex],0)),1,1,"")</f>
        <v>5</v>
      </c>
      <c r="BD17" s="51">
        <v>0</v>
      </c>
      <c r="BE17" s="52">
        <v>0</v>
      </c>
      <c r="BF17" s="51">
        <v>0</v>
      </c>
      <c r="BG17" s="52">
        <v>0</v>
      </c>
      <c r="BH17" s="51">
        <v>0</v>
      </c>
      <c r="BI17" s="52">
        <v>0</v>
      </c>
      <c r="BJ17" s="51">
        <v>6</v>
      </c>
      <c r="BK17" s="52">
        <v>100</v>
      </c>
      <c r="BL17" s="51">
        <v>6</v>
      </c>
    </row>
    <row r="18" spans="1:64" ht="30">
      <c r="A18" s="84" t="s">
        <v>222</v>
      </c>
      <c r="B18" s="84" t="s">
        <v>222</v>
      </c>
      <c r="C18" s="53" t="s">
        <v>1186</v>
      </c>
      <c r="D18" s="54">
        <v>10</v>
      </c>
      <c r="E18" s="65" t="s">
        <v>136</v>
      </c>
      <c r="F18" s="55">
        <v>12</v>
      </c>
      <c r="G18" s="53"/>
      <c r="H18" s="57"/>
      <c r="I18" s="56"/>
      <c r="J18" s="56"/>
      <c r="K18" s="36" t="s">
        <v>65</v>
      </c>
      <c r="L18" s="83">
        <v>18</v>
      </c>
      <c r="M18" s="83"/>
      <c r="N18" s="63"/>
      <c r="O18" s="86" t="s">
        <v>176</v>
      </c>
      <c r="P18" s="88">
        <v>43687.224652777775</v>
      </c>
      <c r="Q18" s="86" t="s">
        <v>249</v>
      </c>
      <c r="R18" s="86"/>
      <c r="S18" s="86"/>
      <c r="T18" s="86" t="s">
        <v>278</v>
      </c>
      <c r="U18" s="86"/>
      <c r="V18" s="90" t="s">
        <v>311</v>
      </c>
      <c r="W18" s="88">
        <v>43687.224652777775</v>
      </c>
      <c r="X18" s="90" t="s">
        <v>333</v>
      </c>
      <c r="Y18" s="86"/>
      <c r="Z18" s="86"/>
      <c r="AA18" s="89" t="s">
        <v>373</v>
      </c>
      <c r="AB18" s="86"/>
      <c r="AC18" s="86" t="b">
        <v>0</v>
      </c>
      <c r="AD18" s="86">
        <v>0</v>
      </c>
      <c r="AE18" s="89" t="s">
        <v>399</v>
      </c>
      <c r="AF18" s="86" t="b">
        <v>0</v>
      </c>
      <c r="AG18" s="86" t="s">
        <v>404</v>
      </c>
      <c r="AH18" s="86"/>
      <c r="AI18" s="89" t="s">
        <v>399</v>
      </c>
      <c r="AJ18" s="86" t="b">
        <v>0</v>
      </c>
      <c r="AK18" s="86">
        <v>0</v>
      </c>
      <c r="AL18" s="89" t="s">
        <v>399</v>
      </c>
      <c r="AM18" s="86" t="s">
        <v>414</v>
      </c>
      <c r="AN18" s="86" t="b">
        <v>0</v>
      </c>
      <c r="AO18" s="89" t="s">
        <v>373</v>
      </c>
      <c r="AP18" s="86" t="s">
        <v>176</v>
      </c>
      <c r="AQ18" s="86">
        <v>0</v>
      </c>
      <c r="AR18" s="86">
        <v>0</v>
      </c>
      <c r="AS18" s="86"/>
      <c r="AT18" s="86"/>
      <c r="AU18" s="86"/>
      <c r="AV18" s="86"/>
      <c r="AW18" s="86"/>
      <c r="AX18" s="86"/>
      <c r="AY18" s="86"/>
      <c r="AZ18" s="86"/>
      <c r="BA18">
        <v>8</v>
      </c>
      <c r="BB18" s="85" t="str">
        <f>REPLACE(INDEX(GroupVertices[Group],MATCH(Edges[[#This Row],[Vertex 1]],GroupVertices[Vertex],0)),1,1,"")</f>
        <v>5</v>
      </c>
      <c r="BC18" s="85" t="str">
        <f>REPLACE(INDEX(GroupVertices[Group],MATCH(Edges[[#This Row],[Vertex 2]],GroupVertices[Vertex],0)),1,1,"")</f>
        <v>5</v>
      </c>
      <c r="BD18" s="51">
        <v>0</v>
      </c>
      <c r="BE18" s="52">
        <v>0</v>
      </c>
      <c r="BF18" s="51">
        <v>0</v>
      </c>
      <c r="BG18" s="52">
        <v>0</v>
      </c>
      <c r="BH18" s="51">
        <v>0</v>
      </c>
      <c r="BI18" s="52">
        <v>0</v>
      </c>
      <c r="BJ18" s="51">
        <v>4</v>
      </c>
      <c r="BK18" s="52">
        <v>100</v>
      </c>
      <c r="BL18" s="51">
        <v>4</v>
      </c>
    </row>
    <row r="19" spans="1:64" ht="30">
      <c r="A19" s="84" t="s">
        <v>222</v>
      </c>
      <c r="B19" s="84" t="s">
        <v>222</v>
      </c>
      <c r="C19" s="53" t="s">
        <v>1186</v>
      </c>
      <c r="D19" s="54">
        <v>10</v>
      </c>
      <c r="E19" s="65" t="s">
        <v>136</v>
      </c>
      <c r="F19" s="55">
        <v>12</v>
      </c>
      <c r="G19" s="53"/>
      <c r="H19" s="57"/>
      <c r="I19" s="56"/>
      <c r="J19" s="56"/>
      <c r="K19" s="36" t="s">
        <v>65</v>
      </c>
      <c r="L19" s="83">
        <v>19</v>
      </c>
      <c r="M19" s="83"/>
      <c r="N19" s="63"/>
      <c r="O19" s="86" t="s">
        <v>176</v>
      </c>
      <c r="P19" s="88">
        <v>43693.59962962963</v>
      </c>
      <c r="Q19" s="89" t="s">
        <v>246</v>
      </c>
      <c r="R19" s="86"/>
      <c r="S19" s="86"/>
      <c r="T19" s="86" t="s">
        <v>278</v>
      </c>
      <c r="U19" s="86"/>
      <c r="V19" s="90" t="s">
        <v>311</v>
      </c>
      <c r="W19" s="88">
        <v>43693.59962962963</v>
      </c>
      <c r="X19" s="90" t="s">
        <v>334</v>
      </c>
      <c r="Y19" s="86"/>
      <c r="Z19" s="86"/>
      <c r="AA19" s="89" t="s">
        <v>374</v>
      </c>
      <c r="AB19" s="86"/>
      <c r="AC19" s="86" t="b">
        <v>0</v>
      </c>
      <c r="AD19" s="86">
        <v>0</v>
      </c>
      <c r="AE19" s="89" t="s">
        <v>399</v>
      </c>
      <c r="AF19" s="86" t="b">
        <v>0</v>
      </c>
      <c r="AG19" s="86" t="s">
        <v>404</v>
      </c>
      <c r="AH19" s="86"/>
      <c r="AI19" s="89" t="s">
        <v>399</v>
      </c>
      <c r="AJ19" s="86" t="b">
        <v>0</v>
      </c>
      <c r="AK19" s="86">
        <v>0</v>
      </c>
      <c r="AL19" s="89" t="s">
        <v>399</v>
      </c>
      <c r="AM19" s="86" t="s">
        <v>414</v>
      </c>
      <c r="AN19" s="86" t="b">
        <v>0</v>
      </c>
      <c r="AO19" s="89" t="s">
        <v>374</v>
      </c>
      <c r="AP19" s="86" t="s">
        <v>176</v>
      </c>
      <c r="AQ19" s="86">
        <v>0</v>
      </c>
      <c r="AR19" s="86">
        <v>0</v>
      </c>
      <c r="AS19" s="86"/>
      <c r="AT19" s="86"/>
      <c r="AU19" s="86"/>
      <c r="AV19" s="86"/>
      <c r="AW19" s="86"/>
      <c r="AX19" s="86"/>
      <c r="AY19" s="86"/>
      <c r="AZ19" s="86"/>
      <c r="BA19">
        <v>8</v>
      </c>
      <c r="BB19" s="85" t="str">
        <f>REPLACE(INDEX(GroupVertices[Group],MATCH(Edges[[#This Row],[Vertex 1]],GroupVertices[Vertex],0)),1,1,"")</f>
        <v>5</v>
      </c>
      <c r="BC19" s="85" t="str">
        <f>REPLACE(INDEX(GroupVertices[Group],MATCH(Edges[[#This Row],[Vertex 2]],GroupVertices[Vertex],0)),1,1,"")</f>
        <v>5</v>
      </c>
      <c r="BD19" s="51">
        <v>0</v>
      </c>
      <c r="BE19" s="52">
        <v>0</v>
      </c>
      <c r="BF19" s="51">
        <v>0</v>
      </c>
      <c r="BG19" s="52">
        <v>0</v>
      </c>
      <c r="BH19" s="51">
        <v>0</v>
      </c>
      <c r="BI19" s="52">
        <v>0</v>
      </c>
      <c r="BJ19" s="51">
        <v>10</v>
      </c>
      <c r="BK19" s="52">
        <v>100</v>
      </c>
      <c r="BL19" s="51">
        <v>10</v>
      </c>
    </row>
    <row r="20" spans="1:64" ht="30">
      <c r="A20" s="84" t="s">
        <v>222</v>
      </c>
      <c r="B20" s="84" t="s">
        <v>222</v>
      </c>
      <c r="C20" s="53" t="s">
        <v>1186</v>
      </c>
      <c r="D20" s="54">
        <v>10</v>
      </c>
      <c r="E20" s="65" t="s">
        <v>136</v>
      </c>
      <c r="F20" s="55">
        <v>12</v>
      </c>
      <c r="G20" s="53"/>
      <c r="H20" s="57"/>
      <c r="I20" s="56"/>
      <c r="J20" s="56"/>
      <c r="K20" s="36" t="s">
        <v>65</v>
      </c>
      <c r="L20" s="83">
        <v>20</v>
      </c>
      <c r="M20" s="83"/>
      <c r="N20" s="63"/>
      <c r="O20" s="86" t="s">
        <v>176</v>
      </c>
      <c r="P20" s="88">
        <v>43693.974641203706</v>
      </c>
      <c r="Q20" s="86" t="s">
        <v>247</v>
      </c>
      <c r="R20" s="86"/>
      <c r="S20" s="86"/>
      <c r="T20" s="86" t="s">
        <v>278</v>
      </c>
      <c r="U20" s="86"/>
      <c r="V20" s="90" t="s">
        <v>311</v>
      </c>
      <c r="W20" s="88">
        <v>43693.974641203706</v>
      </c>
      <c r="X20" s="90" t="s">
        <v>335</v>
      </c>
      <c r="Y20" s="86"/>
      <c r="Z20" s="86"/>
      <c r="AA20" s="89" t="s">
        <v>375</v>
      </c>
      <c r="AB20" s="86"/>
      <c r="AC20" s="86" t="b">
        <v>0</v>
      </c>
      <c r="AD20" s="86">
        <v>0</v>
      </c>
      <c r="AE20" s="89" t="s">
        <v>399</v>
      </c>
      <c r="AF20" s="86" t="b">
        <v>0</v>
      </c>
      <c r="AG20" s="86" t="s">
        <v>404</v>
      </c>
      <c r="AH20" s="86"/>
      <c r="AI20" s="89" t="s">
        <v>399</v>
      </c>
      <c r="AJ20" s="86" t="b">
        <v>0</v>
      </c>
      <c r="AK20" s="86">
        <v>0</v>
      </c>
      <c r="AL20" s="89" t="s">
        <v>399</v>
      </c>
      <c r="AM20" s="86" t="s">
        <v>414</v>
      </c>
      <c r="AN20" s="86" t="b">
        <v>0</v>
      </c>
      <c r="AO20" s="89" t="s">
        <v>375</v>
      </c>
      <c r="AP20" s="86" t="s">
        <v>176</v>
      </c>
      <c r="AQ20" s="86">
        <v>0</v>
      </c>
      <c r="AR20" s="86">
        <v>0</v>
      </c>
      <c r="AS20" s="86"/>
      <c r="AT20" s="86"/>
      <c r="AU20" s="86"/>
      <c r="AV20" s="86"/>
      <c r="AW20" s="86"/>
      <c r="AX20" s="86"/>
      <c r="AY20" s="86"/>
      <c r="AZ20" s="86"/>
      <c r="BA20">
        <v>8</v>
      </c>
      <c r="BB20" s="85" t="str">
        <f>REPLACE(INDEX(GroupVertices[Group],MATCH(Edges[[#This Row],[Vertex 1]],GroupVertices[Vertex],0)),1,1,"")</f>
        <v>5</v>
      </c>
      <c r="BC20" s="85" t="str">
        <f>REPLACE(INDEX(GroupVertices[Group],MATCH(Edges[[#This Row],[Vertex 2]],GroupVertices[Vertex],0)),1,1,"")</f>
        <v>5</v>
      </c>
      <c r="BD20" s="51">
        <v>0</v>
      </c>
      <c r="BE20" s="52">
        <v>0</v>
      </c>
      <c r="BF20" s="51">
        <v>0</v>
      </c>
      <c r="BG20" s="52">
        <v>0</v>
      </c>
      <c r="BH20" s="51">
        <v>0</v>
      </c>
      <c r="BI20" s="52">
        <v>0</v>
      </c>
      <c r="BJ20" s="51">
        <v>14</v>
      </c>
      <c r="BK20" s="52">
        <v>100</v>
      </c>
      <c r="BL20" s="51">
        <v>14</v>
      </c>
    </row>
    <row r="21" spans="1:64" ht="30">
      <c r="A21" s="84" t="s">
        <v>222</v>
      </c>
      <c r="B21" s="84" t="s">
        <v>222</v>
      </c>
      <c r="C21" s="53" t="s">
        <v>1186</v>
      </c>
      <c r="D21" s="54">
        <v>10</v>
      </c>
      <c r="E21" s="65" t="s">
        <v>136</v>
      </c>
      <c r="F21" s="55">
        <v>12</v>
      </c>
      <c r="G21" s="53"/>
      <c r="H21" s="57"/>
      <c r="I21" s="56"/>
      <c r="J21" s="56"/>
      <c r="K21" s="36" t="s">
        <v>65</v>
      </c>
      <c r="L21" s="83">
        <v>21</v>
      </c>
      <c r="M21" s="83"/>
      <c r="N21" s="63"/>
      <c r="O21" s="86" t="s">
        <v>176</v>
      </c>
      <c r="P21" s="88">
        <v>43694.099641203706</v>
      </c>
      <c r="Q21" s="86" t="s">
        <v>248</v>
      </c>
      <c r="R21" s="86"/>
      <c r="S21" s="86"/>
      <c r="T21" s="86" t="s">
        <v>278</v>
      </c>
      <c r="U21" s="86"/>
      <c r="V21" s="90" t="s">
        <v>311</v>
      </c>
      <c r="W21" s="88">
        <v>43694.099641203706</v>
      </c>
      <c r="X21" s="90" t="s">
        <v>336</v>
      </c>
      <c r="Y21" s="86"/>
      <c r="Z21" s="86"/>
      <c r="AA21" s="89" t="s">
        <v>376</v>
      </c>
      <c r="AB21" s="86"/>
      <c r="AC21" s="86" t="b">
        <v>0</v>
      </c>
      <c r="AD21" s="86">
        <v>0</v>
      </c>
      <c r="AE21" s="89" t="s">
        <v>399</v>
      </c>
      <c r="AF21" s="86" t="b">
        <v>0</v>
      </c>
      <c r="AG21" s="86" t="s">
        <v>404</v>
      </c>
      <c r="AH21" s="86"/>
      <c r="AI21" s="89" t="s">
        <v>399</v>
      </c>
      <c r="AJ21" s="86" t="b">
        <v>0</v>
      </c>
      <c r="AK21" s="86">
        <v>0</v>
      </c>
      <c r="AL21" s="89" t="s">
        <v>399</v>
      </c>
      <c r="AM21" s="86" t="s">
        <v>414</v>
      </c>
      <c r="AN21" s="86" t="b">
        <v>0</v>
      </c>
      <c r="AO21" s="89" t="s">
        <v>376</v>
      </c>
      <c r="AP21" s="86" t="s">
        <v>176</v>
      </c>
      <c r="AQ21" s="86">
        <v>0</v>
      </c>
      <c r="AR21" s="86">
        <v>0</v>
      </c>
      <c r="AS21" s="86"/>
      <c r="AT21" s="86"/>
      <c r="AU21" s="86"/>
      <c r="AV21" s="86"/>
      <c r="AW21" s="86"/>
      <c r="AX21" s="86"/>
      <c r="AY21" s="86"/>
      <c r="AZ21" s="86"/>
      <c r="BA21">
        <v>8</v>
      </c>
      <c r="BB21" s="85" t="str">
        <f>REPLACE(INDEX(GroupVertices[Group],MATCH(Edges[[#This Row],[Vertex 1]],GroupVertices[Vertex],0)),1,1,"")</f>
        <v>5</v>
      </c>
      <c r="BC21" s="85" t="str">
        <f>REPLACE(INDEX(GroupVertices[Group],MATCH(Edges[[#This Row],[Vertex 2]],GroupVertices[Vertex],0)),1,1,"")</f>
        <v>5</v>
      </c>
      <c r="BD21" s="51">
        <v>0</v>
      </c>
      <c r="BE21" s="52">
        <v>0</v>
      </c>
      <c r="BF21" s="51">
        <v>0</v>
      </c>
      <c r="BG21" s="52">
        <v>0</v>
      </c>
      <c r="BH21" s="51">
        <v>0</v>
      </c>
      <c r="BI21" s="52">
        <v>0</v>
      </c>
      <c r="BJ21" s="51">
        <v>6</v>
      </c>
      <c r="BK21" s="52">
        <v>100</v>
      </c>
      <c r="BL21" s="51">
        <v>6</v>
      </c>
    </row>
    <row r="22" spans="1:64" ht="30">
      <c r="A22" s="84" t="s">
        <v>222</v>
      </c>
      <c r="B22" s="84" t="s">
        <v>222</v>
      </c>
      <c r="C22" s="53" t="s">
        <v>1186</v>
      </c>
      <c r="D22" s="54">
        <v>10</v>
      </c>
      <c r="E22" s="65" t="s">
        <v>136</v>
      </c>
      <c r="F22" s="55">
        <v>12</v>
      </c>
      <c r="G22" s="53"/>
      <c r="H22" s="57"/>
      <c r="I22" s="56"/>
      <c r="J22" s="56"/>
      <c r="K22" s="36" t="s">
        <v>65</v>
      </c>
      <c r="L22" s="83">
        <v>22</v>
      </c>
      <c r="M22" s="83"/>
      <c r="N22" s="63"/>
      <c r="O22" s="86" t="s">
        <v>176</v>
      </c>
      <c r="P22" s="88">
        <v>43694.224652777775</v>
      </c>
      <c r="Q22" s="86" t="s">
        <v>249</v>
      </c>
      <c r="R22" s="86"/>
      <c r="S22" s="86"/>
      <c r="T22" s="86" t="s">
        <v>278</v>
      </c>
      <c r="U22" s="86"/>
      <c r="V22" s="90" t="s">
        <v>311</v>
      </c>
      <c r="W22" s="88">
        <v>43694.224652777775</v>
      </c>
      <c r="X22" s="90" t="s">
        <v>337</v>
      </c>
      <c r="Y22" s="86"/>
      <c r="Z22" s="86"/>
      <c r="AA22" s="89" t="s">
        <v>377</v>
      </c>
      <c r="AB22" s="86"/>
      <c r="AC22" s="86" t="b">
        <v>0</v>
      </c>
      <c r="AD22" s="86">
        <v>0</v>
      </c>
      <c r="AE22" s="89" t="s">
        <v>399</v>
      </c>
      <c r="AF22" s="86" t="b">
        <v>0</v>
      </c>
      <c r="AG22" s="86" t="s">
        <v>404</v>
      </c>
      <c r="AH22" s="86"/>
      <c r="AI22" s="89" t="s">
        <v>399</v>
      </c>
      <c r="AJ22" s="86" t="b">
        <v>0</v>
      </c>
      <c r="AK22" s="86">
        <v>0</v>
      </c>
      <c r="AL22" s="89" t="s">
        <v>399</v>
      </c>
      <c r="AM22" s="86" t="s">
        <v>414</v>
      </c>
      <c r="AN22" s="86" t="b">
        <v>0</v>
      </c>
      <c r="AO22" s="89" t="s">
        <v>377</v>
      </c>
      <c r="AP22" s="86" t="s">
        <v>176</v>
      </c>
      <c r="AQ22" s="86">
        <v>0</v>
      </c>
      <c r="AR22" s="86">
        <v>0</v>
      </c>
      <c r="AS22" s="86"/>
      <c r="AT22" s="86"/>
      <c r="AU22" s="86"/>
      <c r="AV22" s="86"/>
      <c r="AW22" s="86"/>
      <c r="AX22" s="86"/>
      <c r="AY22" s="86"/>
      <c r="AZ22" s="86"/>
      <c r="BA22">
        <v>8</v>
      </c>
      <c r="BB22" s="85" t="str">
        <f>REPLACE(INDEX(GroupVertices[Group],MATCH(Edges[[#This Row],[Vertex 1]],GroupVertices[Vertex],0)),1,1,"")</f>
        <v>5</v>
      </c>
      <c r="BC22" s="85" t="str">
        <f>REPLACE(INDEX(GroupVertices[Group],MATCH(Edges[[#This Row],[Vertex 2]],GroupVertices[Vertex],0)),1,1,"")</f>
        <v>5</v>
      </c>
      <c r="BD22" s="51">
        <v>0</v>
      </c>
      <c r="BE22" s="52">
        <v>0</v>
      </c>
      <c r="BF22" s="51">
        <v>0</v>
      </c>
      <c r="BG22" s="52">
        <v>0</v>
      </c>
      <c r="BH22" s="51">
        <v>0</v>
      </c>
      <c r="BI22" s="52">
        <v>0</v>
      </c>
      <c r="BJ22" s="51">
        <v>4</v>
      </c>
      <c r="BK22" s="52">
        <v>100</v>
      </c>
      <c r="BL22" s="51">
        <v>4</v>
      </c>
    </row>
    <row r="23" spans="1:64" ht="30">
      <c r="A23" s="84" t="s">
        <v>223</v>
      </c>
      <c r="B23" s="84" t="s">
        <v>224</v>
      </c>
      <c r="C23" s="53" t="s">
        <v>1186</v>
      </c>
      <c r="D23" s="54">
        <v>10</v>
      </c>
      <c r="E23" s="65" t="s">
        <v>136</v>
      </c>
      <c r="F23" s="55">
        <v>12</v>
      </c>
      <c r="G23" s="53"/>
      <c r="H23" s="57"/>
      <c r="I23" s="56"/>
      <c r="J23" s="56"/>
      <c r="K23" s="36" t="s">
        <v>65</v>
      </c>
      <c r="L23" s="83">
        <v>23</v>
      </c>
      <c r="M23" s="83"/>
      <c r="N23" s="63"/>
      <c r="O23" s="86" t="s">
        <v>233</v>
      </c>
      <c r="P23" s="88">
        <v>43694.374918981484</v>
      </c>
      <c r="Q23" s="86" t="s">
        <v>250</v>
      </c>
      <c r="R23" s="86"/>
      <c r="S23" s="86"/>
      <c r="T23" s="86" t="s">
        <v>288</v>
      </c>
      <c r="U23" s="86"/>
      <c r="V23" s="90" t="s">
        <v>312</v>
      </c>
      <c r="W23" s="88">
        <v>43694.374918981484</v>
      </c>
      <c r="X23" s="90" t="s">
        <v>338</v>
      </c>
      <c r="Y23" s="86"/>
      <c r="Z23" s="86"/>
      <c r="AA23" s="89" t="s">
        <v>378</v>
      </c>
      <c r="AB23" s="86"/>
      <c r="AC23" s="86" t="b">
        <v>0</v>
      </c>
      <c r="AD23" s="86">
        <v>0</v>
      </c>
      <c r="AE23" s="89" t="s">
        <v>399</v>
      </c>
      <c r="AF23" s="86" t="b">
        <v>0</v>
      </c>
      <c r="AG23" s="86" t="s">
        <v>401</v>
      </c>
      <c r="AH23" s="86"/>
      <c r="AI23" s="89" t="s">
        <v>399</v>
      </c>
      <c r="AJ23" s="86" t="b">
        <v>0</v>
      </c>
      <c r="AK23" s="86">
        <v>1</v>
      </c>
      <c r="AL23" s="89" t="s">
        <v>381</v>
      </c>
      <c r="AM23" s="86" t="s">
        <v>410</v>
      </c>
      <c r="AN23" s="86" t="b">
        <v>0</v>
      </c>
      <c r="AO23" s="89" t="s">
        <v>381</v>
      </c>
      <c r="AP23" s="86" t="s">
        <v>176</v>
      </c>
      <c r="AQ23" s="86">
        <v>0</v>
      </c>
      <c r="AR23" s="86">
        <v>0</v>
      </c>
      <c r="AS23" s="86"/>
      <c r="AT23" s="86"/>
      <c r="AU23" s="86"/>
      <c r="AV23" s="86"/>
      <c r="AW23" s="86"/>
      <c r="AX23" s="86"/>
      <c r="AY23" s="86"/>
      <c r="AZ23" s="86"/>
      <c r="BA23">
        <v>2</v>
      </c>
      <c r="BB23" s="85" t="str">
        <f>REPLACE(INDEX(GroupVertices[Group],MATCH(Edges[[#This Row],[Vertex 1]],GroupVertices[Vertex],0)),1,1,"")</f>
        <v>3</v>
      </c>
      <c r="BC23" s="85" t="str">
        <f>REPLACE(INDEX(GroupVertices[Group],MATCH(Edges[[#This Row],[Vertex 2]],GroupVertices[Vertex],0)),1,1,"")</f>
        <v>3</v>
      </c>
      <c r="BD23" s="51">
        <v>1</v>
      </c>
      <c r="BE23" s="52">
        <v>4</v>
      </c>
      <c r="BF23" s="51">
        <v>0</v>
      </c>
      <c r="BG23" s="52">
        <v>0</v>
      </c>
      <c r="BH23" s="51">
        <v>0</v>
      </c>
      <c r="BI23" s="52">
        <v>0</v>
      </c>
      <c r="BJ23" s="51">
        <v>24</v>
      </c>
      <c r="BK23" s="52">
        <v>96</v>
      </c>
      <c r="BL23" s="51">
        <v>25</v>
      </c>
    </row>
    <row r="24" spans="1:64" ht="30">
      <c r="A24" s="84" t="s">
        <v>223</v>
      </c>
      <c r="B24" s="84" t="s">
        <v>224</v>
      </c>
      <c r="C24" s="53" t="s">
        <v>1186</v>
      </c>
      <c r="D24" s="54">
        <v>10</v>
      </c>
      <c r="E24" s="65" t="s">
        <v>136</v>
      </c>
      <c r="F24" s="55">
        <v>12</v>
      </c>
      <c r="G24" s="53"/>
      <c r="H24" s="57"/>
      <c r="I24" s="56"/>
      <c r="J24" s="56"/>
      <c r="K24" s="36" t="s">
        <v>65</v>
      </c>
      <c r="L24" s="83">
        <v>24</v>
      </c>
      <c r="M24" s="83"/>
      <c r="N24" s="63"/>
      <c r="O24" s="86" t="s">
        <v>233</v>
      </c>
      <c r="P24" s="88">
        <v>43694.37511574074</v>
      </c>
      <c r="Q24" s="86" t="s">
        <v>251</v>
      </c>
      <c r="R24" s="86"/>
      <c r="S24" s="86"/>
      <c r="T24" s="86" t="s">
        <v>289</v>
      </c>
      <c r="U24" s="90" t="s">
        <v>299</v>
      </c>
      <c r="V24" s="90" t="s">
        <v>299</v>
      </c>
      <c r="W24" s="88">
        <v>43694.37511574074</v>
      </c>
      <c r="X24" s="90" t="s">
        <v>339</v>
      </c>
      <c r="Y24" s="86"/>
      <c r="Z24" s="86"/>
      <c r="AA24" s="89" t="s">
        <v>379</v>
      </c>
      <c r="AB24" s="86"/>
      <c r="AC24" s="86" t="b">
        <v>0</v>
      </c>
      <c r="AD24" s="86">
        <v>0</v>
      </c>
      <c r="AE24" s="89" t="s">
        <v>399</v>
      </c>
      <c r="AF24" s="86" t="b">
        <v>0</v>
      </c>
      <c r="AG24" s="86" t="s">
        <v>401</v>
      </c>
      <c r="AH24" s="86"/>
      <c r="AI24" s="89" t="s">
        <v>399</v>
      </c>
      <c r="AJ24" s="86" t="b">
        <v>0</v>
      </c>
      <c r="AK24" s="86">
        <v>1</v>
      </c>
      <c r="AL24" s="89" t="s">
        <v>380</v>
      </c>
      <c r="AM24" s="86" t="s">
        <v>410</v>
      </c>
      <c r="AN24" s="86" t="b">
        <v>0</v>
      </c>
      <c r="AO24" s="89" t="s">
        <v>380</v>
      </c>
      <c r="AP24" s="86" t="s">
        <v>176</v>
      </c>
      <c r="AQ24" s="86">
        <v>0</v>
      </c>
      <c r="AR24" s="86">
        <v>0</v>
      </c>
      <c r="AS24" s="86"/>
      <c r="AT24" s="86"/>
      <c r="AU24" s="86"/>
      <c r="AV24" s="86"/>
      <c r="AW24" s="86"/>
      <c r="AX24" s="86"/>
      <c r="AY24" s="86"/>
      <c r="AZ24" s="86"/>
      <c r="BA24">
        <v>2</v>
      </c>
      <c r="BB24" s="85" t="str">
        <f>REPLACE(INDEX(GroupVertices[Group],MATCH(Edges[[#This Row],[Vertex 1]],GroupVertices[Vertex],0)),1,1,"")</f>
        <v>3</v>
      </c>
      <c r="BC24" s="85" t="str">
        <f>REPLACE(INDEX(GroupVertices[Group],MATCH(Edges[[#This Row],[Vertex 2]],GroupVertices[Vertex],0)),1,1,"")</f>
        <v>3</v>
      </c>
      <c r="BD24" s="51">
        <v>0</v>
      </c>
      <c r="BE24" s="52">
        <v>0</v>
      </c>
      <c r="BF24" s="51">
        <v>0</v>
      </c>
      <c r="BG24" s="52">
        <v>0</v>
      </c>
      <c r="BH24" s="51">
        <v>0</v>
      </c>
      <c r="BI24" s="52">
        <v>0</v>
      </c>
      <c r="BJ24" s="51">
        <v>17</v>
      </c>
      <c r="BK24" s="52">
        <v>100</v>
      </c>
      <c r="BL24" s="51">
        <v>17</v>
      </c>
    </row>
    <row r="25" spans="1:64" ht="30">
      <c r="A25" s="84" t="s">
        <v>224</v>
      </c>
      <c r="B25" s="84" t="s">
        <v>224</v>
      </c>
      <c r="C25" s="53" t="s">
        <v>1186</v>
      </c>
      <c r="D25" s="54">
        <v>10</v>
      </c>
      <c r="E25" s="65" t="s">
        <v>136</v>
      </c>
      <c r="F25" s="55">
        <v>12</v>
      </c>
      <c r="G25" s="53"/>
      <c r="H25" s="57"/>
      <c r="I25" s="56"/>
      <c r="J25" s="56"/>
      <c r="K25" s="36" t="s">
        <v>65</v>
      </c>
      <c r="L25" s="83">
        <v>25</v>
      </c>
      <c r="M25" s="83"/>
      <c r="N25" s="63"/>
      <c r="O25" s="86" t="s">
        <v>176</v>
      </c>
      <c r="P25" s="88">
        <v>43694.33982638889</v>
      </c>
      <c r="Q25" s="86" t="s">
        <v>252</v>
      </c>
      <c r="R25" s="86"/>
      <c r="S25" s="86"/>
      <c r="T25" s="86" t="s">
        <v>289</v>
      </c>
      <c r="U25" s="90" t="s">
        <v>299</v>
      </c>
      <c r="V25" s="90" t="s">
        <v>299</v>
      </c>
      <c r="W25" s="88">
        <v>43694.33982638889</v>
      </c>
      <c r="X25" s="90" t="s">
        <v>340</v>
      </c>
      <c r="Y25" s="86"/>
      <c r="Z25" s="86"/>
      <c r="AA25" s="89" t="s">
        <v>380</v>
      </c>
      <c r="AB25" s="89" t="s">
        <v>398</v>
      </c>
      <c r="AC25" s="86" t="b">
        <v>0</v>
      </c>
      <c r="AD25" s="86">
        <v>1</v>
      </c>
      <c r="AE25" s="89" t="s">
        <v>400</v>
      </c>
      <c r="AF25" s="86" t="b">
        <v>0</v>
      </c>
      <c r="AG25" s="86" t="s">
        <v>401</v>
      </c>
      <c r="AH25" s="86"/>
      <c r="AI25" s="89" t="s">
        <v>399</v>
      </c>
      <c r="AJ25" s="86" t="b">
        <v>0</v>
      </c>
      <c r="AK25" s="86">
        <v>1</v>
      </c>
      <c r="AL25" s="89" t="s">
        <v>399</v>
      </c>
      <c r="AM25" s="86" t="s">
        <v>410</v>
      </c>
      <c r="AN25" s="86" t="b">
        <v>0</v>
      </c>
      <c r="AO25" s="89" t="s">
        <v>398</v>
      </c>
      <c r="AP25" s="86" t="s">
        <v>176</v>
      </c>
      <c r="AQ25" s="86">
        <v>0</v>
      </c>
      <c r="AR25" s="86">
        <v>0</v>
      </c>
      <c r="AS25" s="86"/>
      <c r="AT25" s="86"/>
      <c r="AU25" s="86"/>
      <c r="AV25" s="86"/>
      <c r="AW25" s="86"/>
      <c r="AX25" s="86"/>
      <c r="AY25" s="86"/>
      <c r="AZ25" s="86"/>
      <c r="BA25">
        <v>2</v>
      </c>
      <c r="BB25" s="85" t="str">
        <f>REPLACE(INDEX(GroupVertices[Group],MATCH(Edges[[#This Row],[Vertex 1]],GroupVertices[Vertex],0)),1,1,"")</f>
        <v>3</v>
      </c>
      <c r="BC25" s="85" t="str">
        <f>REPLACE(INDEX(GroupVertices[Group],MATCH(Edges[[#This Row],[Vertex 2]],GroupVertices[Vertex],0)),1,1,"")</f>
        <v>3</v>
      </c>
      <c r="BD25" s="51">
        <v>0</v>
      </c>
      <c r="BE25" s="52">
        <v>0</v>
      </c>
      <c r="BF25" s="51">
        <v>0</v>
      </c>
      <c r="BG25" s="52">
        <v>0</v>
      </c>
      <c r="BH25" s="51">
        <v>0</v>
      </c>
      <c r="BI25" s="52">
        <v>0</v>
      </c>
      <c r="BJ25" s="51">
        <v>15</v>
      </c>
      <c r="BK25" s="52">
        <v>100</v>
      </c>
      <c r="BL25" s="51">
        <v>15</v>
      </c>
    </row>
    <row r="26" spans="1:64" ht="30">
      <c r="A26" s="84" t="s">
        <v>224</v>
      </c>
      <c r="B26" s="84" t="s">
        <v>224</v>
      </c>
      <c r="C26" s="53" t="s">
        <v>1186</v>
      </c>
      <c r="D26" s="54">
        <v>10</v>
      </c>
      <c r="E26" s="65" t="s">
        <v>136</v>
      </c>
      <c r="F26" s="55">
        <v>12</v>
      </c>
      <c r="G26" s="53"/>
      <c r="H26" s="57"/>
      <c r="I26" s="56"/>
      <c r="J26" s="56"/>
      <c r="K26" s="36" t="s">
        <v>65</v>
      </c>
      <c r="L26" s="83">
        <v>26</v>
      </c>
      <c r="M26" s="83"/>
      <c r="N26" s="63"/>
      <c r="O26" s="86" t="s">
        <v>176</v>
      </c>
      <c r="P26" s="88">
        <v>43694.34402777778</v>
      </c>
      <c r="Q26" s="86" t="s">
        <v>253</v>
      </c>
      <c r="R26" s="86"/>
      <c r="S26" s="86"/>
      <c r="T26" s="86" t="s">
        <v>290</v>
      </c>
      <c r="U26" s="90" t="s">
        <v>300</v>
      </c>
      <c r="V26" s="90" t="s">
        <v>300</v>
      </c>
      <c r="W26" s="88">
        <v>43694.34402777778</v>
      </c>
      <c r="X26" s="90" t="s">
        <v>341</v>
      </c>
      <c r="Y26" s="86"/>
      <c r="Z26" s="86"/>
      <c r="AA26" s="89" t="s">
        <v>381</v>
      </c>
      <c r="AB26" s="89" t="s">
        <v>380</v>
      </c>
      <c r="AC26" s="86" t="b">
        <v>0</v>
      </c>
      <c r="AD26" s="86">
        <v>1</v>
      </c>
      <c r="AE26" s="89" t="s">
        <v>400</v>
      </c>
      <c r="AF26" s="86" t="b">
        <v>0</v>
      </c>
      <c r="AG26" s="86" t="s">
        <v>401</v>
      </c>
      <c r="AH26" s="86"/>
      <c r="AI26" s="89" t="s">
        <v>399</v>
      </c>
      <c r="AJ26" s="86" t="b">
        <v>0</v>
      </c>
      <c r="AK26" s="86">
        <v>1</v>
      </c>
      <c r="AL26" s="89" t="s">
        <v>399</v>
      </c>
      <c r="AM26" s="86" t="s">
        <v>410</v>
      </c>
      <c r="AN26" s="86" t="b">
        <v>0</v>
      </c>
      <c r="AO26" s="89" t="s">
        <v>380</v>
      </c>
      <c r="AP26" s="86" t="s">
        <v>176</v>
      </c>
      <c r="AQ26" s="86">
        <v>0</v>
      </c>
      <c r="AR26" s="86">
        <v>0</v>
      </c>
      <c r="AS26" s="86"/>
      <c r="AT26" s="86"/>
      <c r="AU26" s="86"/>
      <c r="AV26" s="86"/>
      <c r="AW26" s="86"/>
      <c r="AX26" s="86"/>
      <c r="AY26" s="86"/>
      <c r="AZ26" s="86"/>
      <c r="BA26">
        <v>2</v>
      </c>
      <c r="BB26" s="85" t="str">
        <f>REPLACE(INDEX(GroupVertices[Group],MATCH(Edges[[#This Row],[Vertex 1]],GroupVertices[Vertex],0)),1,1,"")</f>
        <v>3</v>
      </c>
      <c r="BC26" s="85" t="str">
        <f>REPLACE(INDEX(GroupVertices[Group],MATCH(Edges[[#This Row],[Vertex 2]],GroupVertices[Vertex],0)),1,1,"")</f>
        <v>3</v>
      </c>
      <c r="BD26" s="51">
        <v>1</v>
      </c>
      <c r="BE26" s="52">
        <v>3.4482758620689653</v>
      </c>
      <c r="BF26" s="51">
        <v>0</v>
      </c>
      <c r="BG26" s="52">
        <v>0</v>
      </c>
      <c r="BH26" s="51">
        <v>0</v>
      </c>
      <c r="BI26" s="52">
        <v>0</v>
      </c>
      <c r="BJ26" s="51">
        <v>28</v>
      </c>
      <c r="BK26" s="52">
        <v>96.55172413793103</v>
      </c>
      <c r="BL26" s="51">
        <v>29</v>
      </c>
    </row>
    <row r="27" spans="1:64" ht="30">
      <c r="A27" s="84" t="s">
        <v>225</v>
      </c>
      <c r="B27" s="84" t="s">
        <v>224</v>
      </c>
      <c r="C27" s="53" t="s">
        <v>1186</v>
      </c>
      <c r="D27" s="54">
        <v>10</v>
      </c>
      <c r="E27" s="65" t="s">
        <v>136</v>
      </c>
      <c r="F27" s="55">
        <v>12</v>
      </c>
      <c r="G27" s="53"/>
      <c r="H27" s="57"/>
      <c r="I27" s="56"/>
      <c r="J27" s="56"/>
      <c r="K27" s="36" t="s">
        <v>65</v>
      </c>
      <c r="L27" s="83">
        <v>27</v>
      </c>
      <c r="M27" s="83"/>
      <c r="N27" s="63"/>
      <c r="O27" s="86" t="s">
        <v>233</v>
      </c>
      <c r="P27" s="88">
        <v>43694.868784722225</v>
      </c>
      <c r="Q27" s="86" t="s">
        <v>250</v>
      </c>
      <c r="R27" s="86"/>
      <c r="S27" s="86"/>
      <c r="T27" s="86" t="s">
        <v>288</v>
      </c>
      <c r="U27" s="86"/>
      <c r="V27" s="90" t="s">
        <v>313</v>
      </c>
      <c r="W27" s="88">
        <v>43694.868784722225</v>
      </c>
      <c r="X27" s="90" t="s">
        <v>342</v>
      </c>
      <c r="Y27" s="86"/>
      <c r="Z27" s="86"/>
      <c r="AA27" s="89" t="s">
        <v>382</v>
      </c>
      <c r="AB27" s="86"/>
      <c r="AC27" s="86" t="b">
        <v>0</v>
      </c>
      <c r="AD27" s="86">
        <v>0</v>
      </c>
      <c r="AE27" s="89" t="s">
        <v>399</v>
      </c>
      <c r="AF27" s="86" t="b">
        <v>0</v>
      </c>
      <c r="AG27" s="86" t="s">
        <v>401</v>
      </c>
      <c r="AH27" s="86"/>
      <c r="AI27" s="89" t="s">
        <v>399</v>
      </c>
      <c r="AJ27" s="86" t="b">
        <v>0</v>
      </c>
      <c r="AK27" s="86">
        <v>2</v>
      </c>
      <c r="AL27" s="89" t="s">
        <v>381</v>
      </c>
      <c r="AM27" s="86" t="s">
        <v>410</v>
      </c>
      <c r="AN27" s="86" t="b">
        <v>0</v>
      </c>
      <c r="AO27" s="89" t="s">
        <v>381</v>
      </c>
      <c r="AP27" s="86" t="s">
        <v>176</v>
      </c>
      <c r="AQ27" s="86">
        <v>0</v>
      </c>
      <c r="AR27" s="86">
        <v>0</v>
      </c>
      <c r="AS27" s="86"/>
      <c r="AT27" s="86"/>
      <c r="AU27" s="86"/>
      <c r="AV27" s="86"/>
      <c r="AW27" s="86"/>
      <c r="AX27" s="86"/>
      <c r="AY27" s="86"/>
      <c r="AZ27" s="86"/>
      <c r="BA27">
        <v>2</v>
      </c>
      <c r="BB27" s="85" t="str">
        <f>REPLACE(INDEX(GroupVertices[Group],MATCH(Edges[[#This Row],[Vertex 1]],GroupVertices[Vertex],0)),1,1,"")</f>
        <v>3</v>
      </c>
      <c r="BC27" s="85" t="str">
        <f>REPLACE(INDEX(GroupVertices[Group],MATCH(Edges[[#This Row],[Vertex 2]],GroupVertices[Vertex],0)),1,1,"")</f>
        <v>3</v>
      </c>
      <c r="BD27" s="51">
        <v>1</v>
      </c>
      <c r="BE27" s="52">
        <v>4</v>
      </c>
      <c r="BF27" s="51">
        <v>0</v>
      </c>
      <c r="BG27" s="52">
        <v>0</v>
      </c>
      <c r="BH27" s="51">
        <v>0</v>
      </c>
      <c r="BI27" s="52">
        <v>0</v>
      </c>
      <c r="BJ27" s="51">
        <v>24</v>
      </c>
      <c r="BK27" s="52">
        <v>96</v>
      </c>
      <c r="BL27" s="51">
        <v>25</v>
      </c>
    </row>
    <row r="28" spans="1:64" ht="30">
      <c r="A28" s="84" t="s">
        <v>225</v>
      </c>
      <c r="B28" s="84" t="s">
        <v>224</v>
      </c>
      <c r="C28" s="53" t="s">
        <v>1186</v>
      </c>
      <c r="D28" s="54">
        <v>10</v>
      </c>
      <c r="E28" s="65" t="s">
        <v>136</v>
      </c>
      <c r="F28" s="55">
        <v>12</v>
      </c>
      <c r="G28" s="53"/>
      <c r="H28" s="57"/>
      <c r="I28" s="56"/>
      <c r="J28" s="56"/>
      <c r="K28" s="36" t="s">
        <v>65</v>
      </c>
      <c r="L28" s="83">
        <v>28</v>
      </c>
      <c r="M28" s="83"/>
      <c r="N28" s="63"/>
      <c r="O28" s="86" t="s">
        <v>233</v>
      </c>
      <c r="P28" s="88">
        <v>43694.86914351852</v>
      </c>
      <c r="Q28" s="86" t="s">
        <v>251</v>
      </c>
      <c r="R28" s="86"/>
      <c r="S28" s="86"/>
      <c r="T28" s="86" t="s">
        <v>289</v>
      </c>
      <c r="U28" s="90" t="s">
        <v>299</v>
      </c>
      <c r="V28" s="90" t="s">
        <v>299</v>
      </c>
      <c r="W28" s="88">
        <v>43694.86914351852</v>
      </c>
      <c r="X28" s="90" t="s">
        <v>343</v>
      </c>
      <c r="Y28" s="86"/>
      <c r="Z28" s="86"/>
      <c r="AA28" s="89" t="s">
        <v>383</v>
      </c>
      <c r="AB28" s="86"/>
      <c r="AC28" s="86" t="b">
        <v>0</v>
      </c>
      <c r="AD28" s="86">
        <v>0</v>
      </c>
      <c r="AE28" s="89" t="s">
        <v>399</v>
      </c>
      <c r="AF28" s="86" t="b">
        <v>0</v>
      </c>
      <c r="AG28" s="86" t="s">
        <v>401</v>
      </c>
      <c r="AH28" s="86"/>
      <c r="AI28" s="89" t="s">
        <v>399</v>
      </c>
      <c r="AJ28" s="86" t="b">
        <v>0</v>
      </c>
      <c r="AK28" s="86">
        <v>2</v>
      </c>
      <c r="AL28" s="89" t="s">
        <v>380</v>
      </c>
      <c r="AM28" s="86" t="s">
        <v>410</v>
      </c>
      <c r="AN28" s="86" t="b">
        <v>0</v>
      </c>
      <c r="AO28" s="89" t="s">
        <v>380</v>
      </c>
      <c r="AP28" s="86" t="s">
        <v>176</v>
      </c>
      <c r="AQ28" s="86">
        <v>0</v>
      </c>
      <c r="AR28" s="86">
        <v>0</v>
      </c>
      <c r="AS28" s="86"/>
      <c r="AT28" s="86"/>
      <c r="AU28" s="86"/>
      <c r="AV28" s="86"/>
      <c r="AW28" s="86"/>
      <c r="AX28" s="86"/>
      <c r="AY28" s="86"/>
      <c r="AZ28" s="86"/>
      <c r="BA28">
        <v>2</v>
      </c>
      <c r="BB28" s="85" t="str">
        <f>REPLACE(INDEX(GroupVertices[Group],MATCH(Edges[[#This Row],[Vertex 1]],GroupVertices[Vertex],0)),1,1,"")</f>
        <v>3</v>
      </c>
      <c r="BC28" s="85" t="str">
        <f>REPLACE(INDEX(GroupVertices[Group],MATCH(Edges[[#This Row],[Vertex 2]],GroupVertices[Vertex],0)),1,1,"")</f>
        <v>3</v>
      </c>
      <c r="BD28" s="51">
        <v>0</v>
      </c>
      <c r="BE28" s="52">
        <v>0</v>
      </c>
      <c r="BF28" s="51">
        <v>0</v>
      </c>
      <c r="BG28" s="52">
        <v>0</v>
      </c>
      <c r="BH28" s="51">
        <v>0</v>
      </c>
      <c r="BI28" s="52">
        <v>0</v>
      </c>
      <c r="BJ28" s="51">
        <v>17</v>
      </c>
      <c r="BK28" s="52">
        <v>100</v>
      </c>
      <c r="BL28" s="51">
        <v>17</v>
      </c>
    </row>
    <row r="29" spans="1:64" ht="30">
      <c r="A29" s="84" t="s">
        <v>226</v>
      </c>
      <c r="B29" s="84" t="s">
        <v>226</v>
      </c>
      <c r="C29" s="53" t="s">
        <v>1186</v>
      </c>
      <c r="D29" s="54">
        <v>10</v>
      </c>
      <c r="E29" s="65" t="s">
        <v>136</v>
      </c>
      <c r="F29" s="55">
        <v>12</v>
      </c>
      <c r="G29" s="53"/>
      <c r="H29" s="57"/>
      <c r="I29" s="56"/>
      <c r="J29" s="56"/>
      <c r="K29" s="36" t="s">
        <v>65</v>
      </c>
      <c r="L29" s="83">
        <v>29</v>
      </c>
      <c r="M29" s="83"/>
      <c r="N29" s="63"/>
      <c r="O29" s="86" t="s">
        <v>176</v>
      </c>
      <c r="P29" s="88">
        <v>43685.570625</v>
      </c>
      <c r="Q29" s="86" t="s">
        <v>254</v>
      </c>
      <c r="R29" s="86"/>
      <c r="S29" s="86"/>
      <c r="T29" s="86" t="s">
        <v>291</v>
      </c>
      <c r="U29" s="90" t="s">
        <v>301</v>
      </c>
      <c r="V29" s="90" t="s">
        <v>301</v>
      </c>
      <c r="W29" s="88">
        <v>43685.570625</v>
      </c>
      <c r="X29" s="90" t="s">
        <v>344</v>
      </c>
      <c r="Y29" s="86"/>
      <c r="Z29" s="86"/>
      <c r="AA29" s="89" t="s">
        <v>384</v>
      </c>
      <c r="AB29" s="86"/>
      <c r="AC29" s="86" t="b">
        <v>0</v>
      </c>
      <c r="AD29" s="86">
        <v>2</v>
      </c>
      <c r="AE29" s="89" t="s">
        <v>399</v>
      </c>
      <c r="AF29" s="86" t="b">
        <v>0</v>
      </c>
      <c r="AG29" s="86" t="s">
        <v>405</v>
      </c>
      <c r="AH29" s="86"/>
      <c r="AI29" s="89" t="s">
        <v>399</v>
      </c>
      <c r="AJ29" s="86" t="b">
        <v>0</v>
      </c>
      <c r="AK29" s="86">
        <v>0</v>
      </c>
      <c r="AL29" s="89" t="s">
        <v>399</v>
      </c>
      <c r="AM29" s="86" t="s">
        <v>413</v>
      </c>
      <c r="AN29" s="86" t="b">
        <v>0</v>
      </c>
      <c r="AO29" s="89" t="s">
        <v>384</v>
      </c>
      <c r="AP29" s="86" t="s">
        <v>176</v>
      </c>
      <c r="AQ29" s="86">
        <v>0</v>
      </c>
      <c r="AR29" s="86">
        <v>0</v>
      </c>
      <c r="AS29" s="86" t="s">
        <v>417</v>
      </c>
      <c r="AT29" s="86" t="s">
        <v>419</v>
      </c>
      <c r="AU29" s="86" t="s">
        <v>421</v>
      </c>
      <c r="AV29" s="86" t="s">
        <v>423</v>
      </c>
      <c r="AW29" s="86" t="s">
        <v>425</v>
      </c>
      <c r="AX29" s="86" t="s">
        <v>427</v>
      </c>
      <c r="AY29" s="86" t="s">
        <v>429</v>
      </c>
      <c r="AZ29" s="90" t="s">
        <v>430</v>
      </c>
      <c r="BA29">
        <v>2</v>
      </c>
      <c r="BB29" s="85" t="str">
        <f>REPLACE(INDEX(GroupVertices[Group],MATCH(Edges[[#This Row],[Vertex 1]],GroupVertices[Vertex],0)),1,1,"")</f>
        <v>5</v>
      </c>
      <c r="BC29" s="85" t="str">
        <f>REPLACE(INDEX(GroupVertices[Group],MATCH(Edges[[#This Row],[Vertex 2]],GroupVertices[Vertex],0)),1,1,"")</f>
        <v>5</v>
      </c>
      <c r="BD29" s="51">
        <v>0</v>
      </c>
      <c r="BE29" s="52">
        <v>0</v>
      </c>
      <c r="BF29" s="51">
        <v>0</v>
      </c>
      <c r="BG29" s="52">
        <v>0</v>
      </c>
      <c r="BH29" s="51">
        <v>0</v>
      </c>
      <c r="BI29" s="52">
        <v>0</v>
      </c>
      <c r="BJ29" s="51">
        <v>10</v>
      </c>
      <c r="BK29" s="52">
        <v>100</v>
      </c>
      <c r="BL29" s="51">
        <v>10</v>
      </c>
    </row>
    <row r="30" spans="1:64" ht="30">
      <c r="A30" s="84" t="s">
        <v>226</v>
      </c>
      <c r="B30" s="84" t="s">
        <v>226</v>
      </c>
      <c r="C30" s="53" t="s">
        <v>1186</v>
      </c>
      <c r="D30" s="54">
        <v>10</v>
      </c>
      <c r="E30" s="65" t="s">
        <v>136</v>
      </c>
      <c r="F30" s="55">
        <v>12</v>
      </c>
      <c r="G30" s="53"/>
      <c r="H30" s="57"/>
      <c r="I30" s="56"/>
      <c r="J30" s="56"/>
      <c r="K30" s="36" t="s">
        <v>65</v>
      </c>
      <c r="L30" s="83">
        <v>30</v>
      </c>
      <c r="M30" s="83"/>
      <c r="N30" s="63"/>
      <c r="O30" s="86" t="s">
        <v>176</v>
      </c>
      <c r="P30" s="88">
        <v>43697.457870370374</v>
      </c>
      <c r="Q30" s="86" t="s">
        <v>255</v>
      </c>
      <c r="R30" s="86"/>
      <c r="S30" s="86"/>
      <c r="T30" s="86" t="s">
        <v>291</v>
      </c>
      <c r="U30" s="90" t="s">
        <v>302</v>
      </c>
      <c r="V30" s="90" t="s">
        <v>302</v>
      </c>
      <c r="W30" s="88">
        <v>43697.457870370374</v>
      </c>
      <c r="X30" s="90" t="s">
        <v>345</v>
      </c>
      <c r="Y30" s="86"/>
      <c r="Z30" s="86"/>
      <c r="AA30" s="89" t="s">
        <v>385</v>
      </c>
      <c r="AB30" s="86"/>
      <c r="AC30" s="86" t="b">
        <v>0</v>
      </c>
      <c r="AD30" s="86">
        <v>1</v>
      </c>
      <c r="AE30" s="89" t="s">
        <v>399</v>
      </c>
      <c r="AF30" s="86" t="b">
        <v>0</v>
      </c>
      <c r="AG30" s="86" t="s">
        <v>405</v>
      </c>
      <c r="AH30" s="86"/>
      <c r="AI30" s="89" t="s">
        <v>399</v>
      </c>
      <c r="AJ30" s="86" t="b">
        <v>0</v>
      </c>
      <c r="AK30" s="86">
        <v>0</v>
      </c>
      <c r="AL30" s="89" t="s">
        <v>399</v>
      </c>
      <c r="AM30" s="86" t="s">
        <v>413</v>
      </c>
      <c r="AN30" s="86" t="b">
        <v>0</v>
      </c>
      <c r="AO30" s="89" t="s">
        <v>385</v>
      </c>
      <c r="AP30" s="86" t="s">
        <v>176</v>
      </c>
      <c r="AQ30" s="86">
        <v>0</v>
      </c>
      <c r="AR30" s="86">
        <v>0</v>
      </c>
      <c r="AS30" s="86" t="s">
        <v>417</v>
      </c>
      <c r="AT30" s="86" t="s">
        <v>419</v>
      </c>
      <c r="AU30" s="86" t="s">
        <v>421</v>
      </c>
      <c r="AV30" s="86" t="s">
        <v>423</v>
      </c>
      <c r="AW30" s="86" t="s">
        <v>425</v>
      </c>
      <c r="AX30" s="86" t="s">
        <v>427</v>
      </c>
      <c r="AY30" s="86" t="s">
        <v>429</v>
      </c>
      <c r="AZ30" s="90" t="s">
        <v>430</v>
      </c>
      <c r="BA30">
        <v>2</v>
      </c>
      <c r="BB30" s="85" t="str">
        <f>REPLACE(INDEX(GroupVertices[Group],MATCH(Edges[[#This Row],[Vertex 1]],GroupVertices[Vertex],0)),1,1,"")</f>
        <v>5</v>
      </c>
      <c r="BC30" s="85" t="str">
        <f>REPLACE(INDEX(GroupVertices[Group],MATCH(Edges[[#This Row],[Vertex 2]],GroupVertices[Vertex],0)),1,1,"")</f>
        <v>5</v>
      </c>
      <c r="BD30" s="51">
        <v>0</v>
      </c>
      <c r="BE30" s="52">
        <v>0</v>
      </c>
      <c r="BF30" s="51">
        <v>0</v>
      </c>
      <c r="BG30" s="52">
        <v>0</v>
      </c>
      <c r="BH30" s="51">
        <v>0</v>
      </c>
      <c r="BI30" s="52">
        <v>0</v>
      </c>
      <c r="BJ30" s="51">
        <v>13</v>
      </c>
      <c r="BK30" s="52">
        <v>100</v>
      </c>
      <c r="BL30" s="51">
        <v>13</v>
      </c>
    </row>
    <row r="31" spans="1:64" ht="45">
      <c r="A31" s="84" t="s">
        <v>227</v>
      </c>
      <c r="B31" s="84" t="s">
        <v>228</v>
      </c>
      <c r="C31" s="53" t="s">
        <v>1185</v>
      </c>
      <c r="D31" s="54">
        <v>3</v>
      </c>
      <c r="E31" s="65" t="s">
        <v>132</v>
      </c>
      <c r="F31" s="55">
        <v>35</v>
      </c>
      <c r="G31" s="53"/>
      <c r="H31" s="57"/>
      <c r="I31" s="56"/>
      <c r="J31" s="56"/>
      <c r="K31" s="36" t="s">
        <v>66</v>
      </c>
      <c r="L31" s="83">
        <v>31</v>
      </c>
      <c r="M31" s="83"/>
      <c r="N31" s="63"/>
      <c r="O31" s="86" t="s">
        <v>233</v>
      </c>
      <c r="P31" s="88">
        <v>43697.54059027778</v>
      </c>
      <c r="Q31" s="86" t="s">
        <v>256</v>
      </c>
      <c r="R31" s="86"/>
      <c r="S31" s="86"/>
      <c r="T31" s="86"/>
      <c r="U31" s="86"/>
      <c r="V31" s="90" t="s">
        <v>314</v>
      </c>
      <c r="W31" s="88">
        <v>43697.54059027778</v>
      </c>
      <c r="X31" s="90" t="s">
        <v>346</v>
      </c>
      <c r="Y31" s="86"/>
      <c r="Z31" s="86"/>
      <c r="AA31" s="89" t="s">
        <v>386</v>
      </c>
      <c r="AB31" s="86"/>
      <c r="AC31" s="86" t="b">
        <v>0</v>
      </c>
      <c r="AD31" s="86">
        <v>0</v>
      </c>
      <c r="AE31" s="89" t="s">
        <v>399</v>
      </c>
      <c r="AF31" s="86" t="b">
        <v>0</v>
      </c>
      <c r="AG31" s="86" t="s">
        <v>401</v>
      </c>
      <c r="AH31" s="86"/>
      <c r="AI31" s="89" t="s">
        <v>399</v>
      </c>
      <c r="AJ31" s="86" t="b">
        <v>0</v>
      </c>
      <c r="AK31" s="86">
        <v>4</v>
      </c>
      <c r="AL31" s="89" t="s">
        <v>387</v>
      </c>
      <c r="AM31" s="86" t="s">
        <v>413</v>
      </c>
      <c r="AN31" s="86" t="b">
        <v>0</v>
      </c>
      <c r="AO31" s="89" t="s">
        <v>387</v>
      </c>
      <c r="AP31" s="86" t="s">
        <v>176</v>
      </c>
      <c r="AQ31" s="86">
        <v>0</v>
      </c>
      <c r="AR31" s="86">
        <v>0</v>
      </c>
      <c r="AS31" s="86"/>
      <c r="AT31" s="86"/>
      <c r="AU31" s="86"/>
      <c r="AV31" s="86"/>
      <c r="AW31" s="86"/>
      <c r="AX31" s="86"/>
      <c r="AY31" s="86"/>
      <c r="AZ31" s="86"/>
      <c r="BA31">
        <v>1</v>
      </c>
      <c r="BB31" s="85" t="str">
        <f>REPLACE(INDEX(GroupVertices[Group],MATCH(Edges[[#This Row],[Vertex 1]],GroupVertices[Vertex],0)),1,1,"")</f>
        <v>2</v>
      </c>
      <c r="BC31" s="85" t="str">
        <f>REPLACE(INDEX(GroupVertices[Group],MATCH(Edges[[#This Row],[Vertex 2]],GroupVertices[Vertex],0)),1,1,"")</f>
        <v>2</v>
      </c>
      <c r="BD31" s="51">
        <v>2</v>
      </c>
      <c r="BE31" s="52">
        <v>8.695652173913043</v>
      </c>
      <c r="BF31" s="51">
        <v>0</v>
      </c>
      <c r="BG31" s="52">
        <v>0</v>
      </c>
      <c r="BH31" s="51">
        <v>0</v>
      </c>
      <c r="BI31" s="52">
        <v>0</v>
      </c>
      <c r="BJ31" s="51">
        <v>21</v>
      </c>
      <c r="BK31" s="52">
        <v>91.30434782608695</v>
      </c>
      <c r="BL31" s="51">
        <v>23</v>
      </c>
    </row>
    <row r="32" spans="1:64" ht="45">
      <c r="A32" s="84" t="s">
        <v>228</v>
      </c>
      <c r="B32" s="84" t="s">
        <v>227</v>
      </c>
      <c r="C32" s="53" t="s">
        <v>1185</v>
      </c>
      <c r="D32" s="54">
        <v>3</v>
      </c>
      <c r="E32" s="65" t="s">
        <v>132</v>
      </c>
      <c r="F32" s="55">
        <v>35</v>
      </c>
      <c r="G32" s="53"/>
      <c r="H32" s="57"/>
      <c r="I32" s="56"/>
      <c r="J32" s="56"/>
      <c r="K32" s="36" t="s">
        <v>66</v>
      </c>
      <c r="L32" s="83">
        <v>32</v>
      </c>
      <c r="M32" s="83"/>
      <c r="N32" s="63"/>
      <c r="O32" s="86" t="s">
        <v>233</v>
      </c>
      <c r="P32" s="88">
        <v>43679.533368055556</v>
      </c>
      <c r="Q32" s="86" t="s">
        <v>257</v>
      </c>
      <c r="R32" s="86"/>
      <c r="S32" s="86"/>
      <c r="T32" s="86" t="s">
        <v>278</v>
      </c>
      <c r="U32" s="90" t="s">
        <v>303</v>
      </c>
      <c r="V32" s="90" t="s">
        <v>303</v>
      </c>
      <c r="W32" s="88">
        <v>43679.533368055556</v>
      </c>
      <c r="X32" s="90" t="s">
        <v>347</v>
      </c>
      <c r="Y32" s="86"/>
      <c r="Z32" s="86"/>
      <c r="AA32" s="89" t="s">
        <v>387</v>
      </c>
      <c r="AB32" s="86"/>
      <c r="AC32" s="86" t="b">
        <v>0</v>
      </c>
      <c r="AD32" s="86">
        <v>8</v>
      </c>
      <c r="AE32" s="89" t="s">
        <v>399</v>
      </c>
      <c r="AF32" s="86" t="b">
        <v>0</v>
      </c>
      <c r="AG32" s="86" t="s">
        <v>401</v>
      </c>
      <c r="AH32" s="86"/>
      <c r="AI32" s="89" t="s">
        <v>399</v>
      </c>
      <c r="AJ32" s="86" t="b">
        <v>0</v>
      </c>
      <c r="AK32" s="86">
        <v>4</v>
      </c>
      <c r="AL32" s="89" t="s">
        <v>399</v>
      </c>
      <c r="AM32" s="86" t="s">
        <v>413</v>
      </c>
      <c r="AN32" s="86" t="b">
        <v>0</v>
      </c>
      <c r="AO32" s="89" t="s">
        <v>387</v>
      </c>
      <c r="AP32" s="86" t="s">
        <v>416</v>
      </c>
      <c r="AQ32" s="86">
        <v>0</v>
      </c>
      <c r="AR32" s="86">
        <v>0</v>
      </c>
      <c r="AS32" s="86"/>
      <c r="AT32" s="86"/>
      <c r="AU32" s="86"/>
      <c r="AV32" s="86"/>
      <c r="AW32" s="86"/>
      <c r="AX32" s="86"/>
      <c r="AY32" s="86"/>
      <c r="AZ32" s="86"/>
      <c r="BA32">
        <v>1</v>
      </c>
      <c r="BB32" s="85" t="str">
        <f>REPLACE(INDEX(GroupVertices[Group],MATCH(Edges[[#This Row],[Vertex 1]],GroupVertices[Vertex],0)),1,1,"")</f>
        <v>2</v>
      </c>
      <c r="BC32" s="85" t="str">
        <f>REPLACE(INDEX(GroupVertices[Group],MATCH(Edges[[#This Row],[Vertex 2]],GroupVertices[Vertex],0)),1,1,"")</f>
        <v>2</v>
      </c>
      <c r="BD32" s="51">
        <v>3</v>
      </c>
      <c r="BE32" s="52">
        <v>10.344827586206897</v>
      </c>
      <c r="BF32" s="51">
        <v>0</v>
      </c>
      <c r="BG32" s="52">
        <v>0</v>
      </c>
      <c r="BH32" s="51">
        <v>0</v>
      </c>
      <c r="BI32" s="52">
        <v>0</v>
      </c>
      <c r="BJ32" s="51">
        <v>26</v>
      </c>
      <c r="BK32" s="52">
        <v>89.65517241379311</v>
      </c>
      <c r="BL32" s="51">
        <v>29</v>
      </c>
    </row>
    <row r="33" spans="1:64" ht="30">
      <c r="A33" s="84" t="s">
        <v>228</v>
      </c>
      <c r="B33" s="84" t="s">
        <v>228</v>
      </c>
      <c r="C33" s="53" t="s">
        <v>1186</v>
      </c>
      <c r="D33" s="54">
        <v>10</v>
      </c>
      <c r="E33" s="65" t="s">
        <v>136</v>
      </c>
      <c r="F33" s="55">
        <v>12</v>
      </c>
      <c r="G33" s="53"/>
      <c r="H33" s="57"/>
      <c r="I33" s="56"/>
      <c r="J33" s="56"/>
      <c r="K33" s="36" t="s">
        <v>65</v>
      </c>
      <c r="L33" s="83">
        <v>33</v>
      </c>
      <c r="M33" s="83"/>
      <c r="N33" s="63"/>
      <c r="O33" s="86" t="s">
        <v>176</v>
      </c>
      <c r="P33" s="88">
        <v>43683.55923611111</v>
      </c>
      <c r="Q33" s="86" t="s">
        <v>258</v>
      </c>
      <c r="R33" s="86"/>
      <c r="S33" s="86"/>
      <c r="T33" s="86" t="s">
        <v>278</v>
      </c>
      <c r="U33" s="86"/>
      <c r="V33" s="90" t="s">
        <v>315</v>
      </c>
      <c r="W33" s="88">
        <v>43683.55923611111</v>
      </c>
      <c r="X33" s="90" t="s">
        <v>348</v>
      </c>
      <c r="Y33" s="86"/>
      <c r="Z33" s="86"/>
      <c r="AA33" s="89" t="s">
        <v>388</v>
      </c>
      <c r="AB33" s="86"/>
      <c r="AC33" s="86" t="b">
        <v>0</v>
      </c>
      <c r="AD33" s="86">
        <v>0</v>
      </c>
      <c r="AE33" s="89" t="s">
        <v>399</v>
      </c>
      <c r="AF33" s="86" t="b">
        <v>0</v>
      </c>
      <c r="AG33" s="86" t="s">
        <v>401</v>
      </c>
      <c r="AH33" s="86"/>
      <c r="AI33" s="89" t="s">
        <v>399</v>
      </c>
      <c r="AJ33" s="86" t="b">
        <v>0</v>
      </c>
      <c r="AK33" s="86">
        <v>1</v>
      </c>
      <c r="AL33" s="89" t="s">
        <v>399</v>
      </c>
      <c r="AM33" s="86" t="s">
        <v>413</v>
      </c>
      <c r="AN33" s="86" t="b">
        <v>0</v>
      </c>
      <c r="AO33" s="89" t="s">
        <v>388</v>
      </c>
      <c r="AP33" s="86" t="s">
        <v>416</v>
      </c>
      <c r="AQ33" s="86">
        <v>0</v>
      </c>
      <c r="AR33" s="86">
        <v>0</v>
      </c>
      <c r="AS33" s="86"/>
      <c r="AT33" s="86"/>
      <c r="AU33" s="86"/>
      <c r="AV33" s="86"/>
      <c r="AW33" s="86"/>
      <c r="AX33" s="86"/>
      <c r="AY33" s="86"/>
      <c r="AZ33" s="86"/>
      <c r="BA33">
        <v>7</v>
      </c>
      <c r="BB33" s="85" t="str">
        <f>REPLACE(INDEX(GroupVertices[Group],MATCH(Edges[[#This Row],[Vertex 1]],GroupVertices[Vertex],0)),1,1,"")</f>
        <v>2</v>
      </c>
      <c r="BC33" s="85" t="str">
        <f>REPLACE(INDEX(GroupVertices[Group],MATCH(Edges[[#This Row],[Vertex 2]],GroupVertices[Vertex],0)),1,1,"")</f>
        <v>2</v>
      </c>
      <c r="BD33" s="51">
        <v>2</v>
      </c>
      <c r="BE33" s="52">
        <v>20</v>
      </c>
      <c r="BF33" s="51">
        <v>0</v>
      </c>
      <c r="BG33" s="52">
        <v>0</v>
      </c>
      <c r="BH33" s="51">
        <v>0</v>
      </c>
      <c r="BI33" s="52">
        <v>0</v>
      </c>
      <c r="BJ33" s="51">
        <v>8</v>
      </c>
      <c r="BK33" s="52">
        <v>80</v>
      </c>
      <c r="BL33" s="51">
        <v>10</v>
      </c>
    </row>
    <row r="34" spans="1:64" ht="30">
      <c r="A34" s="84" t="s">
        <v>228</v>
      </c>
      <c r="B34" s="84" t="s">
        <v>228</v>
      </c>
      <c r="C34" s="53" t="s">
        <v>1186</v>
      </c>
      <c r="D34" s="54">
        <v>10</v>
      </c>
      <c r="E34" s="65" t="s">
        <v>136</v>
      </c>
      <c r="F34" s="55">
        <v>12</v>
      </c>
      <c r="G34" s="53"/>
      <c r="H34" s="57"/>
      <c r="I34" s="56"/>
      <c r="J34" s="56"/>
      <c r="K34" s="36" t="s">
        <v>65</v>
      </c>
      <c r="L34" s="83">
        <v>34</v>
      </c>
      <c r="M34" s="83"/>
      <c r="N34" s="63"/>
      <c r="O34" s="86" t="s">
        <v>176</v>
      </c>
      <c r="P34" s="88">
        <v>43685.63980324074</v>
      </c>
      <c r="Q34" s="86" t="s">
        <v>259</v>
      </c>
      <c r="R34" s="86"/>
      <c r="S34" s="86"/>
      <c r="T34" s="86" t="s">
        <v>278</v>
      </c>
      <c r="U34" s="86"/>
      <c r="V34" s="90" t="s">
        <v>315</v>
      </c>
      <c r="W34" s="88">
        <v>43685.63980324074</v>
      </c>
      <c r="X34" s="90" t="s">
        <v>349</v>
      </c>
      <c r="Y34" s="86"/>
      <c r="Z34" s="86"/>
      <c r="AA34" s="89" t="s">
        <v>389</v>
      </c>
      <c r="AB34" s="86"/>
      <c r="AC34" s="86" t="b">
        <v>0</v>
      </c>
      <c r="AD34" s="86">
        <v>0</v>
      </c>
      <c r="AE34" s="89" t="s">
        <v>399</v>
      </c>
      <c r="AF34" s="86" t="b">
        <v>0</v>
      </c>
      <c r="AG34" s="86" t="s">
        <v>401</v>
      </c>
      <c r="AH34" s="86"/>
      <c r="AI34" s="89" t="s">
        <v>399</v>
      </c>
      <c r="AJ34" s="86" t="b">
        <v>0</v>
      </c>
      <c r="AK34" s="86">
        <v>1</v>
      </c>
      <c r="AL34" s="89" t="s">
        <v>388</v>
      </c>
      <c r="AM34" s="86" t="s">
        <v>413</v>
      </c>
      <c r="AN34" s="86" t="b">
        <v>0</v>
      </c>
      <c r="AO34" s="89" t="s">
        <v>388</v>
      </c>
      <c r="AP34" s="86" t="s">
        <v>176</v>
      </c>
      <c r="AQ34" s="86">
        <v>0</v>
      </c>
      <c r="AR34" s="86">
        <v>0</v>
      </c>
      <c r="AS34" s="86"/>
      <c r="AT34" s="86"/>
      <c r="AU34" s="86"/>
      <c r="AV34" s="86"/>
      <c r="AW34" s="86"/>
      <c r="AX34" s="86"/>
      <c r="AY34" s="86"/>
      <c r="AZ34" s="86"/>
      <c r="BA34">
        <v>7</v>
      </c>
      <c r="BB34" s="85" t="str">
        <f>REPLACE(INDEX(GroupVertices[Group],MATCH(Edges[[#This Row],[Vertex 1]],GroupVertices[Vertex],0)),1,1,"")</f>
        <v>2</v>
      </c>
      <c r="BC34" s="85" t="str">
        <f>REPLACE(INDEX(GroupVertices[Group],MATCH(Edges[[#This Row],[Vertex 2]],GroupVertices[Vertex],0)),1,1,"")</f>
        <v>2</v>
      </c>
      <c r="BD34" s="51">
        <v>2</v>
      </c>
      <c r="BE34" s="52">
        <v>16.666666666666668</v>
      </c>
      <c r="BF34" s="51">
        <v>0</v>
      </c>
      <c r="BG34" s="52">
        <v>0</v>
      </c>
      <c r="BH34" s="51">
        <v>0</v>
      </c>
      <c r="BI34" s="52">
        <v>0</v>
      </c>
      <c r="BJ34" s="51">
        <v>10</v>
      </c>
      <c r="BK34" s="52">
        <v>83.33333333333333</v>
      </c>
      <c r="BL34" s="51">
        <v>12</v>
      </c>
    </row>
    <row r="35" spans="1:64" ht="30">
      <c r="A35" s="84" t="s">
        <v>228</v>
      </c>
      <c r="B35" s="84" t="s">
        <v>228</v>
      </c>
      <c r="C35" s="53" t="s">
        <v>1186</v>
      </c>
      <c r="D35" s="54">
        <v>10</v>
      </c>
      <c r="E35" s="65" t="s">
        <v>136</v>
      </c>
      <c r="F35" s="55">
        <v>12</v>
      </c>
      <c r="G35" s="53"/>
      <c r="H35" s="57"/>
      <c r="I35" s="56"/>
      <c r="J35" s="56"/>
      <c r="K35" s="36" t="s">
        <v>65</v>
      </c>
      <c r="L35" s="83">
        <v>35</v>
      </c>
      <c r="M35" s="83"/>
      <c r="N35" s="63"/>
      <c r="O35" s="86" t="s">
        <v>176</v>
      </c>
      <c r="P35" s="88">
        <v>43688.65362268518</v>
      </c>
      <c r="Q35" s="86" t="s">
        <v>260</v>
      </c>
      <c r="R35" s="86"/>
      <c r="S35" s="86"/>
      <c r="T35" s="86" t="s">
        <v>278</v>
      </c>
      <c r="U35" s="86"/>
      <c r="V35" s="90" t="s">
        <v>315</v>
      </c>
      <c r="W35" s="88">
        <v>43688.65362268518</v>
      </c>
      <c r="X35" s="90" t="s">
        <v>350</v>
      </c>
      <c r="Y35" s="86"/>
      <c r="Z35" s="86"/>
      <c r="AA35" s="89" t="s">
        <v>390</v>
      </c>
      <c r="AB35" s="86"/>
      <c r="AC35" s="86" t="b">
        <v>0</v>
      </c>
      <c r="AD35" s="86">
        <v>1</v>
      </c>
      <c r="AE35" s="89" t="s">
        <v>399</v>
      </c>
      <c r="AF35" s="86" t="b">
        <v>0</v>
      </c>
      <c r="AG35" s="86" t="s">
        <v>401</v>
      </c>
      <c r="AH35" s="86"/>
      <c r="AI35" s="89" t="s">
        <v>399</v>
      </c>
      <c r="AJ35" s="86" t="b">
        <v>0</v>
      </c>
      <c r="AK35" s="86">
        <v>0</v>
      </c>
      <c r="AL35" s="89" t="s">
        <v>399</v>
      </c>
      <c r="AM35" s="86" t="s">
        <v>413</v>
      </c>
      <c r="AN35" s="86" t="b">
        <v>0</v>
      </c>
      <c r="AO35" s="89" t="s">
        <v>390</v>
      </c>
      <c r="AP35" s="86" t="s">
        <v>176</v>
      </c>
      <c r="AQ35" s="86">
        <v>0</v>
      </c>
      <c r="AR35" s="86">
        <v>0</v>
      </c>
      <c r="AS35" s="86"/>
      <c r="AT35" s="86"/>
      <c r="AU35" s="86"/>
      <c r="AV35" s="86"/>
      <c r="AW35" s="86"/>
      <c r="AX35" s="86"/>
      <c r="AY35" s="86"/>
      <c r="AZ35" s="86"/>
      <c r="BA35">
        <v>7</v>
      </c>
      <c r="BB35" s="85" t="str">
        <f>REPLACE(INDEX(GroupVertices[Group],MATCH(Edges[[#This Row],[Vertex 1]],GroupVertices[Vertex],0)),1,1,"")</f>
        <v>2</v>
      </c>
      <c r="BC35" s="85" t="str">
        <f>REPLACE(INDEX(GroupVertices[Group],MATCH(Edges[[#This Row],[Vertex 2]],GroupVertices[Vertex],0)),1,1,"")</f>
        <v>2</v>
      </c>
      <c r="BD35" s="51">
        <v>2</v>
      </c>
      <c r="BE35" s="52">
        <v>25</v>
      </c>
      <c r="BF35" s="51">
        <v>0</v>
      </c>
      <c r="BG35" s="52">
        <v>0</v>
      </c>
      <c r="BH35" s="51">
        <v>0</v>
      </c>
      <c r="BI35" s="52">
        <v>0</v>
      </c>
      <c r="BJ35" s="51">
        <v>6</v>
      </c>
      <c r="BK35" s="52">
        <v>75</v>
      </c>
      <c r="BL35" s="51">
        <v>8</v>
      </c>
    </row>
    <row r="36" spans="1:64" ht="30">
      <c r="A36" s="84" t="s">
        <v>228</v>
      </c>
      <c r="B36" s="84" t="s">
        <v>228</v>
      </c>
      <c r="C36" s="53" t="s">
        <v>1186</v>
      </c>
      <c r="D36" s="54">
        <v>10</v>
      </c>
      <c r="E36" s="65" t="s">
        <v>136</v>
      </c>
      <c r="F36" s="55">
        <v>12</v>
      </c>
      <c r="G36" s="53"/>
      <c r="H36" s="57"/>
      <c r="I36" s="56"/>
      <c r="J36" s="56"/>
      <c r="K36" s="36" t="s">
        <v>65</v>
      </c>
      <c r="L36" s="83">
        <v>36</v>
      </c>
      <c r="M36" s="83"/>
      <c r="N36" s="63"/>
      <c r="O36" s="86" t="s">
        <v>176</v>
      </c>
      <c r="P36" s="88">
        <v>43689.63111111111</v>
      </c>
      <c r="Q36" s="86" t="s">
        <v>261</v>
      </c>
      <c r="R36" s="86"/>
      <c r="S36" s="86"/>
      <c r="T36" s="86" t="s">
        <v>278</v>
      </c>
      <c r="U36" s="86"/>
      <c r="V36" s="90" t="s">
        <v>315</v>
      </c>
      <c r="W36" s="88">
        <v>43689.63111111111</v>
      </c>
      <c r="X36" s="90" t="s">
        <v>351</v>
      </c>
      <c r="Y36" s="86"/>
      <c r="Z36" s="86"/>
      <c r="AA36" s="89" t="s">
        <v>391</v>
      </c>
      <c r="AB36" s="86"/>
      <c r="AC36" s="86" t="b">
        <v>0</v>
      </c>
      <c r="AD36" s="86">
        <v>0</v>
      </c>
      <c r="AE36" s="89" t="s">
        <v>399</v>
      </c>
      <c r="AF36" s="86" t="b">
        <v>0</v>
      </c>
      <c r="AG36" s="86" t="s">
        <v>401</v>
      </c>
      <c r="AH36" s="86"/>
      <c r="AI36" s="89" t="s">
        <v>399</v>
      </c>
      <c r="AJ36" s="86" t="b">
        <v>0</v>
      </c>
      <c r="AK36" s="86">
        <v>0</v>
      </c>
      <c r="AL36" s="89" t="s">
        <v>399</v>
      </c>
      <c r="AM36" s="86" t="s">
        <v>413</v>
      </c>
      <c r="AN36" s="86" t="b">
        <v>0</v>
      </c>
      <c r="AO36" s="89" t="s">
        <v>391</v>
      </c>
      <c r="AP36" s="86" t="s">
        <v>176</v>
      </c>
      <c r="AQ36" s="86">
        <v>0</v>
      </c>
      <c r="AR36" s="86">
        <v>0</v>
      </c>
      <c r="AS36" s="86"/>
      <c r="AT36" s="86"/>
      <c r="AU36" s="86"/>
      <c r="AV36" s="86"/>
      <c r="AW36" s="86"/>
      <c r="AX36" s="86"/>
      <c r="AY36" s="86"/>
      <c r="AZ36" s="86"/>
      <c r="BA36">
        <v>7</v>
      </c>
      <c r="BB36" s="85" t="str">
        <f>REPLACE(INDEX(GroupVertices[Group],MATCH(Edges[[#This Row],[Vertex 1]],GroupVertices[Vertex],0)),1,1,"")</f>
        <v>2</v>
      </c>
      <c r="BC36" s="85" t="str">
        <f>REPLACE(INDEX(GroupVertices[Group],MATCH(Edges[[#This Row],[Vertex 2]],GroupVertices[Vertex],0)),1,1,"")</f>
        <v>2</v>
      </c>
      <c r="BD36" s="51">
        <v>0</v>
      </c>
      <c r="BE36" s="52">
        <v>0</v>
      </c>
      <c r="BF36" s="51">
        <v>1</v>
      </c>
      <c r="BG36" s="52">
        <v>25</v>
      </c>
      <c r="BH36" s="51">
        <v>0</v>
      </c>
      <c r="BI36" s="52">
        <v>0</v>
      </c>
      <c r="BJ36" s="51">
        <v>3</v>
      </c>
      <c r="BK36" s="52">
        <v>75</v>
      </c>
      <c r="BL36" s="51">
        <v>4</v>
      </c>
    </row>
    <row r="37" spans="1:64" ht="30">
      <c r="A37" s="84" t="s">
        <v>228</v>
      </c>
      <c r="B37" s="84" t="s">
        <v>228</v>
      </c>
      <c r="C37" s="53" t="s">
        <v>1186</v>
      </c>
      <c r="D37" s="54">
        <v>10</v>
      </c>
      <c r="E37" s="65" t="s">
        <v>136</v>
      </c>
      <c r="F37" s="55">
        <v>12</v>
      </c>
      <c r="G37" s="53"/>
      <c r="H37" s="57"/>
      <c r="I37" s="56"/>
      <c r="J37" s="56"/>
      <c r="K37" s="36" t="s">
        <v>65</v>
      </c>
      <c r="L37" s="83">
        <v>37</v>
      </c>
      <c r="M37" s="83"/>
      <c r="N37" s="63"/>
      <c r="O37" s="86" t="s">
        <v>176</v>
      </c>
      <c r="P37" s="88">
        <v>43691.656226851854</v>
      </c>
      <c r="Q37" s="86" t="s">
        <v>262</v>
      </c>
      <c r="R37" s="86"/>
      <c r="S37" s="86"/>
      <c r="T37" s="86" t="s">
        <v>278</v>
      </c>
      <c r="U37" s="86"/>
      <c r="V37" s="90" t="s">
        <v>315</v>
      </c>
      <c r="W37" s="88">
        <v>43691.656226851854</v>
      </c>
      <c r="X37" s="90" t="s">
        <v>352</v>
      </c>
      <c r="Y37" s="86"/>
      <c r="Z37" s="86"/>
      <c r="AA37" s="89" t="s">
        <v>392</v>
      </c>
      <c r="AB37" s="86"/>
      <c r="AC37" s="86" t="b">
        <v>0</v>
      </c>
      <c r="AD37" s="86">
        <v>0</v>
      </c>
      <c r="AE37" s="89" t="s">
        <v>399</v>
      </c>
      <c r="AF37" s="86" t="b">
        <v>0</v>
      </c>
      <c r="AG37" s="86" t="s">
        <v>401</v>
      </c>
      <c r="AH37" s="86"/>
      <c r="AI37" s="89" t="s">
        <v>399</v>
      </c>
      <c r="AJ37" s="86" t="b">
        <v>0</v>
      </c>
      <c r="AK37" s="86">
        <v>0</v>
      </c>
      <c r="AL37" s="89" t="s">
        <v>399</v>
      </c>
      <c r="AM37" s="86" t="s">
        <v>413</v>
      </c>
      <c r="AN37" s="86" t="b">
        <v>0</v>
      </c>
      <c r="AO37" s="89" t="s">
        <v>392</v>
      </c>
      <c r="AP37" s="86" t="s">
        <v>176</v>
      </c>
      <c r="AQ37" s="86">
        <v>0</v>
      </c>
      <c r="AR37" s="86">
        <v>0</v>
      </c>
      <c r="AS37" s="86"/>
      <c r="AT37" s="86"/>
      <c r="AU37" s="86"/>
      <c r="AV37" s="86"/>
      <c r="AW37" s="86"/>
      <c r="AX37" s="86"/>
      <c r="AY37" s="86"/>
      <c r="AZ37" s="86"/>
      <c r="BA37">
        <v>7</v>
      </c>
      <c r="BB37" s="85" t="str">
        <f>REPLACE(INDEX(GroupVertices[Group],MATCH(Edges[[#This Row],[Vertex 1]],GroupVertices[Vertex],0)),1,1,"")</f>
        <v>2</v>
      </c>
      <c r="BC37" s="85" t="str">
        <f>REPLACE(INDEX(GroupVertices[Group],MATCH(Edges[[#This Row],[Vertex 2]],GroupVertices[Vertex],0)),1,1,"")</f>
        <v>2</v>
      </c>
      <c r="BD37" s="51">
        <v>1</v>
      </c>
      <c r="BE37" s="52">
        <v>8.333333333333334</v>
      </c>
      <c r="BF37" s="51">
        <v>0</v>
      </c>
      <c r="BG37" s="52">
        <v>0</v>
      </c>
      <c r="BH37" s="51">
        <v>0</v>
      </c>
      <c r="BI37" s="52">
        <v>0</v>
      </c>
      <c r="BJ37" s="51">
        <v>11</v>
      </c>
      <c r="BK37" s="52">
        <v>91.66666666666667</v>
      </c>
      <c r="BL37" s="51">
        <v>12</v>
      </c>
    </row>
    <row r="38" spans="1:64" ht="30">
      <c r="A38" s="84" t="s">
        <v>228</v>
      </c>
      <c r="B38" s="84" t="s">
        <v>228</v>
      </c>
      <c r="C38" s="53" t="s">
        <v>1186</v>
      </c>
      <c r="D38" s="54">
        <v>10</v>
      </c>
      <c r="E38" s="65" t="s">
        <v>136</v>
      </c>
      <c r="F38" s="55">
        <v>12</v>
      </c>
      <c r="G38" s="53"/>
      <c r="H38" s="57"/>
      <c r="I38" s="56"/>
      <c r="J38" s="56"/>
      <c r="K38" s="36" t="s">
        <v>65</v>
      </c>
      <c r="L38" s="83">
        <v>38</v>
      </c>
      <c r="M38" s="83"/>
      <c r="N38" s="63"/>
      <c r="O38" s="86" t="s">
        <v>176</v>
      </c>
      <c r="P38" s="88">
        <v>43695.642013888886</v>
      </c>
      <c r="Q38" s="86" t="s">
        <v>263</v>
      </c>
      <c r="R38" s="86"/>
      <c r="S38" s="86"/>
      <c r="T38" s="86" t="s">
        <v>278</v>
      </c>
      <c r="U38" s="86"/>
      <c r="V38" s="90" t="s">
        <v>315</v>
      </c>
      <c r="W38" s="88">
        <v>43695.642013888886</v>
      </c>
      <c r="X38" s="90" t="s">
        <v>353</v>
      </c>
      <c r="Y38" s="86"/>
      <c r="Z38" s="86"/>
      <c r="AA38" s="89" t="s">
        <v>393</v>
      </c>
      <c r="AB38" s="86"/>
      <c r="AC38" s="86" t="b">
        <v>0</v>
      </c>
      <c r="AD38" s="86">
        <v>0</v>
      </c>
      <c r="AE38" s="89" t="s">
        <v>399</v>
      </c>
      <c r="AF38" s="86" t="b">
        <v>0</v>
      </c>
      <c r="AG38" s="86" t="s">
        <v>401</v>
      </c>
      <c r="AH38" s="86"/>
      <c r="AI38" s="89" t="s">
        <v>399</v>
      </c>
      <c r="AJ38" s="86" t="b">
        <v>0</v>
      </c>
      <c r="AK38" s="86">
        <v>0</v>
      </c>
      <c r="AL38" s="89" t="s">
        <v>399</v>
      </c>
      <c r="AM38" s="86" t="s">
        <v>413</v>
      </c>
      <c r="AN38" s="86" t="b">
        <v>0</v>
      </c>
      <c r="AO38" s="89" t="s">
        <v>393</v>
      </c>
      <c r="AP38" s="86" t="s">
        <v>176</v>
      </c>
      <c r="AQ38" s="86">
        <v>0</v>
      </c>
      <c r="AR38" s="86">
        <v>0</v>
      </c>
      <c r="AS38" s="86"/>
      <c r="AT38" s="86"/>
      <c r="AU38" s="86"/>
      <c r="AV38" s="86"/>
      <c r="AW38" s="86"/>
      <c r="AX38" s="86"/>
      <c r="AY38" s="86"/>
      <c r="AZ38" s="86"/>
      <c r="BA38">
        <v>7</v>
      </c>
      <c r="BB38" s="85" t="str">
        <f>REPLACE(INDEX(GroupVertices[Group],MATCH(Edges[[#This Row],[Vertex 1]],GroupVertices[Vertex],0)),1,1,"")</f>
        <v>2</v>
      </c>
      <c r="BC38" s="85" t="str">
        <f>REPLACE(INDEX(GroupVertices[Group],MATCH(Edges[[#This Row],[Vertex 2]],GroupVertices[Vertex],0)),1,1,"")</f>
        <v>2</v>
      </c>
      <c r="BD38" s="51">
        <v>0</v>
      </c>
      <c r="BE38" s="52">
        <v>0</v>
      </c>
      <c r="BF38" s="51">
        <v>1</v>
      </c>
      <c r="BG38" s="52">
        <v>20</v>
      </c>
      <c r="BH38" s="51">
        <v>0</v>
      </c>
      <c r="BI38" s="52">
        <v>0</v>
      </c>
      <c r="BJ38" s="51">
        <v>4</v>
      </c>
      <c r="BK38" s="52">
        <v>80</v>
      </c>
      <c r="BL38" s="51">
        <v>5</v>
      </c>
    </row>
    <row r="39" spans="1:64" ht="30">
      <c r="A39" s="84" t="s">
        <v>228</v>
      </c>
      <c r="B39" s="84" t="s">
        <v>228</v>
      </c>
      <c r="C39" s="53" t="s">
        <v>1186</v>
      </c>
      <c r="D39" s="54">
        <v>10</v>
      </c>
      <c r="E39" s="65" t="s">
        <v>136</v>
      </c>
      <c r="F39" s="55">
        <v>12</v>
      </c>
      <c r="G39" s="53"/>
      <c r="H39" s="57"/>
      <c r="I39" s="56"/>
      <c r="J39" s="56"/>
      <c r="K39" s="36" t="s">
        <v>65</v>
      </c>
      <c r="L39" s="83">
        <v>39</v>
      </c>
      <c r="M39" s="83"/>
      <c r="N39" s="63"/>
      <c r="O39" s="86" t="s">
        <v>176</v>
      </c>
      <c r="P39" s="88">
        <v>43697.585810185185</v>
      </c>
      <c r="Q39" s="86" t="s">
        <v>264</v>
      </c>
      <c r="R39" s="86"/>
      <c r="S39" s="86"/>
      <c r="T39" s="86" t="s">
        <v>278</v>
      </c>
      <c r="U39" s="86"/>
      <c r="V39" s="90" t="s">
        <v>315</v>
      </c>
      <c r="W39" s="88">
        <v>43697.585810185185</v>
      </c>
      <c r="X39" s="90" t="s">
        <v>354</v>
      </c>
      <c r="Y39" s="86"/>
      <c r="Z39" s="86"/>
      <c r="AA39" s="89" t="s">
        <v>394</v>
      </c>
      <c r="AB39" s="86"/>
      <c r="AC39" s="86" t="b">
        <v>0</v>
      </c>
      <c r="AD39" s="86">
        <v>0</v>
      </c>
      <c r="AE39" s="89" t="s">
        <v>399</v>
      </c>
      <c r="AF39" s="86" t="b">
        <v>0</v>
      </c>
      <c r="AG39" s="86" t="s">
        <v>401</v>
      </c>
      <c r="AH39" s="86"/>
      <c r="AI39" s="89" t="s">
        <v>399</v>
      </c>
      <c r="AJ39" s="86" t="b">
        <v>0</v>
      </c>
      <c r="AK39" s="86">
        <v>1</v>
      </c>
      <c r="AL39" s="89" t="s">
        <v>399</v>
      </c>
      <c r="AM39" s="86" t="s">
        <v>413</v>
      </c>
      <c r="AN39" s="86" t="b">
        <v>0</v>
      </c>
      <c r="AO39" s="89" t="s">
        <v>394</v>
      </c>
      <c r="AP39" s="86" t="s">
        <v>176</v>
      </c>
      <c r="AQ39" s="86">
        <v>0</v>
      </c>
      <c r="AR39" s="86">
        <v>0</v>
      </c>
      <c r="AS39" s="86"/>
      <c r="AT39" s="86"/>
      <c r="AU39" s="86"/>
      <c r="AV39" s="86"/>
      <c r="AW39" s="86"/>
      <c r="AX39" s="86"/>
      <c r="AY39" s="86"/>
      <c r="AZ39" s="86"/>
      <c r="BA39">
        <v>7</v>
      </c>
      <c r="BB39" s="85" t="str">
        <f>REPLACE(INDEX(GroupVertices[Group],MATCH(Edges[[#This Row],[Vertex 1]],GroupVertices[Vertex],0)),1,1,"")</f>
        <v>2</v>
      </c>
      <c r="BC39" s="85" t="str">
        <f>REPLACE(INDEX(GroupVertices[Group],MATCH(Edges[[#This Row],[Vertex 2]],GroupVertices[Vertex],0)),1,1,"")</f>
        <v>2</v>
      </c>
      <c r="BD39" s="51">
        <v>2</v>
      </c>
      <c r="BE39" s="52">
        <v>18.181818181818183</v>
      </c>
      <c r="BF39" s="51">
        <v>1</v>
      </c>
      <c r="BG39" s="52">
        <v>9.090909090909092</v>
      </c>
      <c r="BH39" s="51">
        <v>0</v>
      </c>
      <c r="BI39" s="52">
        <v>0</v>
      </c>
      <c r="BJ39" s="51">
        <v>8</v>
      </c>
      <c r="BK39" s="52">
        <v>72.72727272727273</v>
      </c>
      <c r="BL39" s="51">
        <v>11</v>
      </c>
    </row>
    <row r="40" spans="1:64" ht="45">
      <c r="A40" s="84" t="s">
        <v>229</v>
      </c>
      <c r="B40" s="84" t="s">
        <v>228</v>
      </c>
      <c r="C40" s="53" t="s">
        <v>1185</v>
      </c>
      <c r="D40" s="54">
        <v>3</v>
      </c>
      <c r="E40" s="65" t="s">
        <v>132</v>
      </c>
      <c r="F40" s="55">
        <v>35</v>
      </c>
      <c r="G40" s="53"/>
      <c r="H40" s="57"/>
      <c r="I40" s="56"/>
      <c r="J40" s="56"/>
      <c r="K40" s="36" t="s">
        <v>65</v>
      </c>
      <c r="L40" s="83">
        <v>40</v>
      </c>
      <c r="M40" s="83"/>
      <c r="N40" s="63"/>
      <c r="O40" s="86" t="s">
        <v>233</v>
      </c>
      <c r="P40" s="88">
        <v>43697.58730324074</v>
      </c>
      <c r="Q40" s="86" t="s">
        <v>265</v>
      </c>
      <c r="R40" s="86"/>
      <c r="S40" s="86"/>
      <c r="T40" s="86" t="s">
        <v>278</v>
      </c>
      <c r="U40" s="86"/>
      <c r="V40" s="90" t="s">
        <v>316</v>
      </c>
      <c r="W40" s="88">
        <v>43697.58730324074</v>
      </c>
      <c r="X40" s="90" t="s">
        <v>355</v>
      </c>
      <c r="Y40" s="86"/>
      <c r="Z40" s="86"/>
      <c r="AA40" s="89" t="s">
        <v>395</v>
      </c>
      <c r="AB40" s="86"/>
      <c r="AC40" s="86" t="b">
        <v>0</v>
      </c>
      <c r="AD40" s="86">
        <v>0</v>
      </c>
      <c r="AE40" s="89" t="s">
        <v>399</v>
      </c>
      <c r="AF40" s="86" t="b">
        <v>0</v>
      </c>
      <c r="AG40" s="86" t="s">
        <v>401</v>
      </c>
      <c r="AH40" s="86"/>
      <c r="AI40" s="89" t="s">
        <v>399</v>
      </c>
      <c r="AJ40" s="86" t="b">
        <v>0</v>
      </c>
      <c r="AK40" s="86">
        <v>1</v>
      </c>
      <c r="AL40" s="89" t="s">
        <v>394</v>
      </c>
      <c r="AM40" s="86" t="s">
        <v>413</v>
      </c>
      <c r="AN40" s="86" t="b">
        <v>0</v>
      </c>
      <c r="AO40" s="89" t="s">
        <v>394</v>
      </c>
      <c r="AP40" s="86" t="s">
        <v>176</v>
      </c>
      <c r="AQ40" s="86">
        <v>0</v>
      </c>
      <c r="AR40" s="86">
        <v>0</v>
      </c>
      <c r="AS40" s="86"/>
      <c r="AT40" s="86"/>
      <c r="AU40" s="86"/>
      <c r="AV40" s="86"/>
      <c r="AW40" s="86"/>
      <c r="AX40" s="86"/>
      <c r="AY40" s="86"/>
      <c r="AZ40" s="86"/>
      <c r="BA40">
        <v>1</v>
      </c>
      <c r="BB40" s="85" t="str">
        <f>REPLACE(INDEX(GroupVertices[Group],MATCH(Edges[[#This Row],[Vertex 1]],GroupVertices[Vertex],0)),1,1,"")</f>
        <v>2</v>
      </c>
      <c r="BC40" s="85" t="str">
        <f>REPLACE(INDEX(GroupVertices[Group],MATCH(Edges[[#This Row],[Vertex 2]],GroupVertices[Vertex],0)),1,1,"")</f>
        <v>2</v>
      </c>
      <c r="BD40" s="51">
        <v>2</v>
      </c>
      <c r="BE40" s="52">
        <v>15.384615384615385</v>
      </c>
      <c r="BF40" s="51">
        <v>1</v>
      </c>
      <c r="BG40" s="52">
        <v>7.6923076923076925</v>
      </c>
      <c r="BH40" s="51">
        <v>0</v>
      </c>
      <c r="BI40" s="52">
        <v>0</v>
      </c>
      <c r="BJ40" s="51">
        <v>10</v>
      </c>
      <c r="BK40" s="52">
        <v>76.92307692307692</v>
      </c>
      <c r="BL40" s="51">
        <v>13</v>
      </c>
    </row>
    <row r="41" spans="1:64" ht="45">
      <c r="A41" s="84" t="s">
        <v>230</v>
      </c>
      <c r="B41" s="84" t="s">
        <v>232</v>
      </c>
      <c r="C41" s="53" t="s">
        <v>1185</v>
      </c>
      <c r="D41" s="54">
        <v>3</v>
      </c>
      <c r="E41" s="65" t="s">
        <v>132</v>
      </c>
      <c r="F41" s="55">
        <v>35</v>
      </c>
      <c r="G41" s="53"/>
      <c r="H41" s="57"/>
      <c r="I41" s="56"/>
      <c r="J41" s="56"/>
      <c r="K41" s="36" t="s">
        <v>65</v>
      </c>
      <c r="L41" s="83">
        <v>41</v>
      </c>
      <c r="M41" s="83"/>
      <c r="N41" s="63"/>
      <c r="O41" s="86" t="s">
        <v>233</v>
      </c>
      <c r="P41" s="88">
        <v>43698.522685185184</v>
      </c>
      <c r="Q41" s="86" t="s">
        <v>266</v>
      </c>
      <c r="R41" s="90" t="s">
        <v>272</v>
      </c>
      <c r="S41" s="86" t="s">
        <v>277</v>
      </c>
      <c r="T41" s="86" t="s">
        <v>292</v>
      </c>
      <c r="U41" s="86"/>
      <c r="V41" s="90" t="s">
        <v>317</v>
      </c>
      <c r="W41" s="88">
        <v>43698.522685185184</v>
      </c>
      <c r="X41" s="90" t="s">
        <v>356</v>
      </c>
      <c r="Y41" s="86"/>
      <c r="Z41" s="86"/>
      <c r="AA41" s="89" t="s">
        <v>396</v>
      </c>
      <c r="AB41" s="86"/>
      <c r="AC41" s="86" t="b">
        <v>0</v>
      </c>
      <c r="AD41" s="86">
        <v>1</v>
      </c>
      <c r="AE41" s="89" t="s">
        <v>399</v>
      </c>
      <c r="AF41" s="86" t="b">
        <v>0</v>
      </c>
      <c r="AG41" s="86" t="s">
        <v>401</v>
      </c>
      <c r="AH41" s="86"/>
      <c r="AI41" s="89" t="s">
        <v>399</v>
      </c>
      <c r="AJ41" s="86" t="b">
        <v>0</v>
      </c>
      <c r="AK41" s="86">
        <v>0</v>
      </c>
      <c r="AL41" s="89" t="s">
        <v>399</v>
      </c>
      <c r="AM41" s="86" t="s">
        <v>407</v>
      </c>
      <c r="AN41" s="86" t="b">
        <v>0</v>
      </c>
      <c r="AO41" s="89" t="s">
        <v>396</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1</v>
      </c>
      <c r="BE41" s="52">
        <v>3.3333333333333335</v>
      </c>
      <c r="BF41" s="51">
        <v>0</v>
      </c>
      <c r="BG41" s="52">
        <v>0</v>
      </c>
      <c r="BH41" s="51">
        <v>0</v>
      </c>
      <c r="BI41" s="52">
        <v>0</v>
      </c>
      <c r="BJ41" s="51">
        <v>29</v>
      </c>
      <c r="BK41" s="52">
        <v>96.66666666666667</v>
      </c>
      <c r="BL41" s="51">
        <v>30</v>
      </c>
    </row>
    <row r="42" spans="1:64" ht="45">
      <c r="A42" s="84" t="s">
        <v>231</v>
      </c>
      <c r="B42" s="84" t="s">
        <v>232</v>
      </c>
      <c r="C42" s="53" t="s">
        <v>1185</v>
      </c>
      <c r="D42" s="54">
        <v>3</v>
      </c>
      <c r="E42" s="65" t="s">
        <v>132</v>
      </c>
      <c r="F42" s="55">
        <v>35</v>
      </c>
      <c r="G42" s="53"/>
      <c r="H42" s="57"/>
      <c r="I42" s="56"/>
      <c r="J42" s="56"/>
      <c r="K42" s="36" t="s">
        <v>65</v>
      </c>
      <c r="L42" s="83">
        <v>42</v>
      </c>
      <c r="M42" s="83"/>
      <c r="N42" s="63"/>
      <c r="O42" s="86" t="s">
        <v>233</v>
      </c>
      <c r="P42" s="88">
        <v>43698.64351851852</v>
      </c>
      <c r="Q42" s="86" t="s">
        <v>267</v>
      </c>
      <c r="R42" s="90" t="s">
        <v>272</v>
      </c>
      <c r="S42" s="86" t="s">
        <v>277</v>
      </c>
      <c r="T42" s="86" t="s">
        <v>293</v>
      </c>
      <c r="U42" s="90" t="s">
        <v>304</v>
      </c>
      <c r="V42" s="90" t="s">
        <v>304</v>
      </c>
      <c r="W42" s="88">
        <v>43698.64351851852</v>
      </c>
      <c r="X42" s="90" t="s">
        <v>357</v>
      </c>
      <c r="Y42" s="86"/>
      <c r="Z42" s="86"/>
      <c r="AA42" s="89" t="s">
        <v>397</v>
      </c>
      <c r="AB42" s="86"/>
      <c r="AC42" s="86" t="b">
        <v>0</v>
      </c>
      <c r="AD42" s="86">
        <v>0</v>
      </c>
      <c r="AE42" s="89" t="s">
        <v>399</v>
      </c>
      <c r="AF42" s="86" t="b">
        <v>0</v>
      </c>
      <c r="AG42" s="86" t="s">
        <v>401</v>
      </c>
      <c r="AH42" s="86"/>
      <c r="AI42" s="89" t="s">
        <v>399</v>
      </c>
      <c r="AJ42" s="86" t="b">
        <v>0</v>
      </c>
      <c r="AK42" s="86">
        <v>0</v>
      </c>
      <c r="AL42" s="89" t="s">
        <v>399</v>
      </c>
      <c r="AM42" s="86" t="s">
        <v>415</v>
      </c>
      <c r="AN42" s="86" t="b">
        <v>0</v>
      </c>
      <c r="AO42" s="89" t="s">
        <v>397</v>
      </c>
      <c r="AP42" s="86" t="s">
        <v>176</v>
      </c>
      <c r="AQ42" s="86">
        <v>0</v>
      </c>
      <c r="AR42" s="86">
        <v>0</v>
      </c>
      <c r="AS42" s="86" t="s">
        <v>418</v>
      </c>
      <c r="AT42" s="86" t="s">
        <v>420</v>
      </c>
      <c r="AU42" s="86" t="s">
        <v>422</v>
      </c>
      <c r="AV42" s="86" t="s">
        <v>424</v>
      </c>
      <c r="AW42" s="86" t="s">
        <v>426</v>
      </c>
      <c r="AX42" s="86" t="s">
        <v>428</v>
      </c>
      <c r="AY42" s="86" t="s">
        <v>429</v>
      </c>
      <c r="AZ42" s="90" t="s">
        <v>431</v>
      </c>
      <c r="BA42">
        <v>1</v>
      </c>
      <c r="BB42" s="85" t="str">
        <f>REPLACE(INDEX(GroupVertices[Group],MATCH(Edges[[#This Row],[Vertex 1]],GroupVertices[Vertex],0)),1,1,"")</f>
        <v>1</v>
      </c>
      <c r="BC42" s="85" t="str">
        <f>REPLACE(INDEX(GroupVertices[Group],MATCH(Edges[[#This Row],[Vertex 2]],GroupVertices[Vertex],0)),1,1,"")</f>
        <v>1</v>
      </c>
      <c r="BD42" s="51">
        <v>1</v>
      </c>
      <c r="BE42" s="52">
        <v>2.1739130434782608</v>
      </c>
      <c r="BF42" s="51">
        <v>0</v>
      </c>
      <c r="BG42" s="52">
        <v>0</v>
      </c>
      <c r="BH42" s="51">
        <v>0</v>
      </c>
      <c r="BI42" s="52">
        <v>0</v>
      </c>
      <c r="BJ42" s="51">
        <v>45</v>
      </c>
      <c r="BK42" s="52">
        <v>97.82608695652173</v>
      </c>
      <c r="BL42" s="51">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ErrorMessage="1" sqref="N2:N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Color" prompt="To select an optional edge color, right-click and select Select Color on the right-click menu." sqref="C3:C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Opacity" prompt="Enter an optional edge opacity between 0 (transparent) and 100 (opaque)." errorTitle="Invalid Edge Opacity" error="The optional edge opacity must be a whole number between 0 and 10." sqref="F3:F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showErrorMessage="1" promptTitle="Vertex 1 Name" prompt="Enter the name of the edge's first vertex." sqref="A3:A42"/>
    <dataValidation allowBlank="1" showInputMessage="1" showErrorMessage="1" promptTitle="Vertex 2 Name" prompt="Enter the name of the edge's second vertex." sqref="B3:B42"/>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
  </dataValidations>
  <hyperlinks>
    <hyperlink ref="R5" r:id="rId1" display="https://ml.p-y.tm/qd13"/>
    <hyperlink ref="R7" r:id="rId2" display="https://suwako-hanabi.com/usage-notes/"/>
    <hyperlink ref="R8" r:id="rId3" display="https://twitter.com/SalsaDancingAng/status/1162018147580502016"/>
    <hyperlink ref="R10" r:id="rId4" display="http://www.goldfishwindowcleners.co.uk/"/>
    <hyperlink ref="R41" r:id="rId5" display="https://diginomica.com/enterprise-20-digital-workplace-how-far-have-we-come"/>
    <hyperlink ref="R42" r:id="rId6" display="https://diginomica.com/enterprise-20-digital-workplace-how-far-have-we-come"/>
    <hyperlink ref="U3" r:id="rId7" display="https://pbs.twimg.com/media/EByJYozXUAI_tu5.png"/>
    <hyperlink ref="U5" r:id="rId8" display="https://pbs.twimg.com/media/EB64XDPWsAE6fkx.jpg"/>
    <hyperlink ref="U10" r:id="rId9" display="https://pbs.twimg.com/media/EBxJtFlW4AIakJT.jpg"/>
    <hyperlink ref="U12" r:id="rId10" display="https://pbs.twimg.com/media/ECEhFS6UwAIl0sF.jpg"/>
    <hyperlink ref="U13" r:id="rId11" display="https://pbs.twimg.com/media/ECGg41OWwAAnVch.jpg"/>
    <hyperlink ref="U24" r:id="rId12" display="https://pbs.twimg.com/media/ECKEqFsUYAE5KYk.jpg"/>
    <hyperlink ref="U25" r:id="rId13" display="https://pbs.twimg.com/media/ECKEqFsUYAE5KYk.jpg"/>
    <hyperlink ref="U26" r:id="rId14" display="https://pbs.twimg.com/media/ECKGCA1VAAEfvm-.jpg"/>
    <hyperlink ref="U28" r:id="rId15" display="https://pbs.twimg.com/media/ECKEqFsUYAE5KYk.jpg"/>
    <hyperlink ref="U29" r:id="rId16" display="https://pbs.twimg.com/media/EBc6bADXoAE43jU.jpg"/>
    <hyperlink ref="U30" r:id="rId17" display="https://pbs.twimg.com/media/ECaISXhX4AA0z-g.jpg"/>
    <hyperlink ref="U32" r:id="rId18" display="https://pbs.twimg.com/media/EA90mzAX4AEmLcK.jpg"/>
    <hyperlink ref="U42" r:id="rId19" display="https://pbs.twimg.com/media/ECgPHrmXoAEVQL8.jpg"/>
    <hyperlink ref="V3" r:id="rId20" display="https://pbs.twimg.com/media/EByJYozXUAI_tu5.png"/>
    <hyperlink ref="V4" r:id="rId21" display="http://pbs.twimg.com/profile_images/458911131206045696/Mew4jbby_normal.jpeg"/>
    <hyperlink ref="V5" r:id="rId22" display="https://pbs.twimg.com/media/EB64XDPWsAE6fkx.jpg"/>
    <hyperlink ref="V6" r:id="rId23" display="http://pbs.twimg.com/profile_images/1111839946023845888/agxEitzv_normal.png"/>
    <hyperlink ref="V7" r:id="rId24" display="http://pbs.twimg.com/profile_images/3319216363/b9d47b327002b43ecd87a5a0acdacfe7_normal.jpeg"/>
    <hyperlink ref="V8" r:id="rId25" display="http://pbs.twimg.com/profile_images/609177410668511233/xPsoVSSl_normal.png"/>
    <hyperlink ref="V9" r:id="rId26" display="http://pbs.twimg.com/profile_images/805794725118799872/xpRf4vyn_normal.jpg"/>
    <hyperlink ref="V10" r:id="rId27" display="https://pbs.twimg.com/media/EBxJtFlW4AIakJT.jpg"/>
    <hyperlink ref="V11" r:id="rId28" display="http://pbs.twimg.com/profile_images/682937092935147520/AY_aTc___normal.jpg"/>
    <hyperlink ref="V12" r:id="rId29" display="https://pbs.twimg.com/media/ECEhFS6UwAIl0sF.jpg"/>
    <hyperlink ref="V13" r:id="rId30" display="https://pbs.twimg.com/media/ECGg41OWwAAnVch.jpg"/>
    <hyperlink ref="V14" r:id="rId31" display="http://pbs.twimg.com/profile_images/682937092935147520/AY_aTc___normal.jpg"/>
    <hyperlink ref="V15" r:id="rId32" display="http://pbs.twimg.com/profile_images/430257039072190464/yVzmegHl_normal.png"/>
    <hyperlink ref="V16" r:id="rId33" display="http://pbs.twimg.com/profile_images/430257039072190464/yVzmegHl_normal.png"/>
    <hyperlink ref="V17" r:id="rId34" display="http://pbs.twimg.com/profile_images/430257039072190464/yVzmegHl_normal.png"/>
    <hyperlink ref="V18" r:id="rId35" display="http://pbs.twimg.com/profile_images/430257039072190464/yVzmegHl_normal.png"/>
    <hyperlink ref="V19" r:id="rId36" display="http://pbs.twimg.com/profile_images/430257039072190464/yVzmegHl_normal.png"/>
    <hyperlink ref="V20" r:id="rId37" display="http://pbs.twimg.com/profile_images/430257039072190464/yVzmegHl_normal.png"/>
    <hyperlink ref="V21" r:id="rId38" display="http://pbs.twimg.com/profile_images/430257039072190464/yVzmegHl_normal.png"/>
    <hyperlink ref="V22" r:id="rId39" display="http://pbs.twimg.com/profile_images/430257039072190464/yVzmegHl_normal.png"/>
    <hyperlink ref="V23" r:id="rId40" display="http://pbs.twimg.com/profile_images/811331509772779531/hVK2OBs1_normal.jpg"/>
    <hyperlink ref="V24" r:id="rId41" display="https://pbs.twimg.com/media/ECKEqFsUYAE5KYk.jpg"/>
    <hyperlink ref="V25" r:id="rId42" display="https://pbs.twimg.com/media/ECKEqFsUYAE5KYk.jpg"/>
    <hyperlink ref="V26" r:id="rId43" display="https://pbs.twimg.com/media/ECKGCA1VAAEfvm-.jpg"/>
    <hyperlink ref="V27" r:id="rId44" display="http://pbs.twimg.com/profile_images/1153119855341686785/hhoNeXj7_normal.jpg"/>
    <hyperlink ref="V28" r:id="rId45" display="https://pbs.twimg.com/media/ECKEqFsUYAE5KYk.jpg"/>
    <hyperlink ref="V29" r:id="rId46" display="https://pbs.twimg.com/media/EBc6bADXoAE43jU.jpg"/>
    <hyperlink ref="V30" r:id="rId47" display="https://pbs.twimg.com/media/ECaISXhX4AA0z-g.jpg"/>
    <hyperlink ref="V31" r:id="rId48" display="http://pbs.twimg.com/profile_images/1128502803935178753/bX6BDtDK_normal.jpg"/>
    <hyperlink ref="V32" r:id="rId49" display="https://pbs.twimg.com/media/EA90mzAX4AEmLcK.jpg"/>
    <hyperlink ref="V33" r:id="rId50" display="http://pbs.twimg.com/profile_images/1154050833308192769/fqb9l0F__normal.jpg"/>
    <hyperlink ref="V34" r:id="rId51" display="http://pbs.twimg.com/profile_images/1154050833308192769/fqb9l0F__normal.jpg"/>
    <hyperlink ref="V35" r:id="rId52" display="http://pbs.twimg.com/profile_images/1154050833308192769/fqb9l0F__normal.jpg"/>
    <hyperlink ref="V36" r:id="rId53" display="http://pbs.twimg.com/profile_images/1154050833308192769/fqb9l0F__normal.jpg"/>
    <hyperlink ref="V37" r:id="rId54" display="http://pbs.twimg.com/profile_images/1154050833308192769/fqb9l0F__normal.jpg"/>
    <hyperlink ref="V38" r:id="rId55" display="http://pbs.twimg.com/profile_images/1154050833308192769/fqb9l0F__normal.jpg"/>
    <hyperlink ref="V39" r:id="rId56" display="http://pbs.twimg.com/profile_images/1154050833308192769/fqb9l0F__normal.jpg"/>
    <hyperlink ref="V40" r:id="rId57" display="http://pbs.twimg.com/profile_images/1153028327944441857/tSGdHO0f_normal.jpg"/>
    <hyperlink ref="V41" r:id="rId58" display="http://pbs.twimg.com/profile_images/529774500896706560/wsUOfSHB_normal.png"/>
    <hyperlink ref="V42" r:id="rId59" display="https://pbs.twimg.com/media/ECgPHrmXoAEVQL8.jpg"/>
    <hyperlink ref="X3" r:id="rId60" display="https://twitter.com/#!/yardlocal/status/1160953866663399424"/>
    <hyperlink ref="X4" r:id="rId61" display="https://twitter.com/#!/xlplondon/status/1161229221303332864"/>
    <hyperlink ref="X5" r:id="rId62" display="https://twitter.com/#!/paytmmall/status/1161568462155780098"/>
    <hyperlink ref="X6" r:id="rId63" display="https://twitter.com/#!/rachit_g2/status/1161568583958163456"/>
    <hyperlink ref="X7" r:id="rId64" display="https://twitter.com/#!/r_468/status/1161963510009438208"/>
    <hyperlink ref="X8" r:id="rId65" display="https://twitter.com/#!/salsadancingang/status/1162020213711396866"/>
    <hyperlink ref="X9" r:id="rId66" display="https://twitter.com/#!/deltaprojectuk/status/1162033292549480448"/>
    <hyperlink ref="X10" r:id="rId67" display="https://twitter.com/#!/goldfishw2/status/1160883844976955394"/>
    <hyperlink ref="X11" r:id="rId68" display="https://twitter.com/#!/hackneywick/status/1160943044830646278"/>
    <hyperlink ref="X12" r:id="rId69" display="https://twitter.com/#!/skgardendesign/status/1162246562518409216"/>
    <hyperlink ref="X13" r:id="rId70" display="https://twitter.com/#!/skgardendesign/status/1162387099280166912"/>
    <hyperlink ref="X14" r:id="rId71" display="https://twitter.com/#!/hackneywick/status/1162389026034331649"/>
    <hyperlink ref="X15" r:id="rId72" display="https://twitter.com/#!/yourgod_bot/status/1159832577286406147"/>
    <hyperlink ref="X16" r:id="rId73" display="https://twitter.com/#!/yourgod_bot/status/1159968471863767041"/>
    <hyperlink ref="X17" r:id="rId74" display="https://twitter.com/#!/yourgod_bot/status/1160013768564150273"/>
    <hyperlink ref="X18" r:id="rId75" display="https://twitter.com/#!/yourgod_bot/status/1160059071891828736"/>
    <hyperlink ref="X19" r:id="rId76" display="https://twitter.com/#!/yourgod_bot/status/1162369289174712323"/>
    <hyperlink ref="X20" r:id="rId77" display="https://twitter.com/#!/yourgod_bot/status/1162505188403380224"/>
    <hyperlink ref="X21" r:id="rId78" display="https://twitter.com/#!/yourgod_bot/status/1162550484449689600"/>
    <hyperlink ref="X22" r:id="rId79" display="https://twitter.com/#!/yourgod_bot/status/1162595786997112833"/>
    <hyperlink ref="X23" r:id="rId80" display="https://twitter.com/#!/soooo_fia/status/1162650242128535552"/>
    <hyperlink ref="X24" r:id="rId81" display="https://twitter.com/#!/soooo_fia/status/1162650313284829184"/>
    <hyperlink ref="X25" r:id="rId82" display="https://twitter.com/#!/nephilimdemon/status/1162637526336540672"/>
    <hyperlink ref="X26" r:id="rId83" display="https://twitter.com/#!/nephilimdemon/status/1162639047807758336"/>
    <hyperlink ref="X27" r:id="rId84" display="https://twitter.com/#!/taemint_5hawol/status/1162829212451004417"/>
    <hyperlink ref="X28" r:id="rId85" display="https://twitter.com/#!/taemint_5hawol/status/1162829342096973825"/>
    <hyperlink ref="X29" r:id="rId86" display="https://twitter.com/#!/pressefotosdk/status/1159459673776545792"/>
    <hyperlink ref="X30" r:id="rId87" display="https://twitter.com/#!/pressefotosdk/status/1163767468718006273"/>
    <hyperlink ref="X31" r:id="rId88" display="https://twitter.com/#!/f15eman/status/1163797443533824008"/>
    <hyperlink ref="X32" r:id="rId89" display="https://twitter.com/#!/realkilahlache/status/1157271844891873280"/>
    <hyperlink ref="X33" r:id="rId90" display="https://twitter.com/#!/realkilahlache/status/1158730769751334912"/>
    <hyperlink ref="X34" r:id="rId91" display="https://twitter.com/#!/realkilahlache/status/1159484740912779265"/>
    <hyperlink ref="X35" r:id="rId92" display="https://twitter.com/#!/realkilahlache/status/1160576915457134592"/>
    <hyperlink ref="X36" r:id="rId93" display="https://twitter.com/#!/realkilahlache/status/1160931143165853697"/>
    <hyperlink ref="X37" r:id="rId94" display="https://twitter.com/#!/realkilahlache/status/1161665021027508225"/>
    <hyperlink ref="X38" r:id="rId95" display="https://twitter.com/#!/realkilahlache/status/1163109422459215872"/>
    <hyperlink ref="X39" r:id="rId96" display="https://twitter.com/#!/realkilahlache/status/1163813830712942592"/>
    <hyperlink ref="X40" r:id="rId97" display="https://twitter.com/#!/per_fectionn_/status/1163814372403060736"/>
    <hyperlink ref="X41" r:id="rId98" display="https://twitter.com/#!/dankeldsen/status/1164153342278492160"/>
    <hyperlink ref="X42" r:id="rId99" display="https://twitter.com/#!/stuartmcintyre/status/1164197133324640256"/>
    <hyperlink ref="AZ29" r:id="rId100" display="https://api.twitter.com/1.1/geo/id/9118abeb47fc6408.json"/>
    <hyperlink ref="AZ30" r:id="rId101" display="https://api.twitter.com/1.1/geo/id/9118abeb47fc6408.json"/>
    <hyperlink ref="AZ42" r:id="rId102" display="https://api.twitter.com/1.1/geo/id/1faab1b12420bf8f.json"/>
  </hyperlinks>
  <printOptions/>
  <pageMargins left="0.7" right="0.7" top="0.75" bottom="0.75" header="0.3" footer="0.3"/>
  <pageSetup horizontalDpi="600" verticalDpi="600" orientation="portrait" r:id="rId106"/>
  <legacyDrawing r:id="rId104"/>
  <tableParts>
    <tablePart r:id="rId10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1110</v>
      </c>
      <c r="B1" s="13" t="s">
        <v>1111</v>
      </c>
      <c r="C1" s="13" t="s">
        <v>1104</v>
      </c>
      <c r="D1" s="13" t="s">
        <v>1105</v>
      </c>
      <c r="E1" s="13" t="s">
        <v>1112</v>
      </c>
      <c r="F1" s="13" t="s">
        <v>144</v>
      </c>
      <c r="G1" s="13" t="s">
        <v>1113</v>
      </c>
      <c r="H1" s="13" t="s">
        <v>1114</v>
      </c>
      <c r="I1" s="13" t="s">
        <v>1115</v>
      </c>
      <c r="J1" s="13" t="s">
        <v>1116</v>
      </c>
      <c r="K1" s="13" t="s">
        <v>1117</v>
      </c>
      <c r="L1" s="13" t="s">
        <v>1118</v>
      </c>
    </row>
    <row r="2" spans="1:12" ht="15">
      <c r="A2" s="92" t="s">
        <v>746</v>
      </c>
      <c r="B2" s="92" t="s">
        <v>747</v>
      </c>
      <c r="C2" s="92">
        <v>8</v>
      </c>
      <c r="D2" s="130">
        <v>0.0106105503504519</v>
      </c>
      <c r="E2" s="130">
        <v>1.7844389742226907</v>
      </c>
      <c r="F2" s="92" t="s">
        <v>1106</v>
      </c>
      <c r="G2" s="92" t="b">
        <v>0</v>
      </c>
      <c r="H2" s="92" t="b">
        <v>0</v>
      </c>
      <c r="I2" s="92" t="b">
        <v>0</v>
      </c>
      <c r="J2" s="92" t="b">
        <v>0</v>
      </c>
      <c r="K2" s="92" t="b">
        <v>0</v>
      </c>
      <c r="L2" s="92" t="b">
        <v>0</v>
      </c>
    </row>
    <row r="3" spans="1:12" ht="15">
      <c r="A3" s="92" t="s">
        <v>748</v>
      </c>
      <c r="B3" s="92" t="s">
        <v>759</v>
      </c>
      <c r="C3" s="92">
        <v>7</v>
      </c>
      <c r="D3" s="130">
        <v>0.010054523072478063</v>
      </c>
      <c r="E3" s="130">
        <v>1.8424309212003775</v>
      </c>
      <c r="F3" s="92" t="s">
        <v>1106</v>
      </c>
      <c r="G3" s="92" t="b">
        <v>1</v>
      </c>
      <c r="H3" s="92" t="b">
        <v>0</v>
      </c>
      <c r="I3" s="92" t="b">
        <v>0</v>
      </c>
      <c r="J3" s="92" t="b">
        <v>0</v>
      </c>
      <c r="K3" s="92" t="b">
        <v>0</v>
      </c>
      <c r="L3" s="92" t="b">
        <v>0</v>
      </c>
    </row>
    <row r="4" spans="1:12" ht="15">
      <c r="A4" s="92" t="s">
        <v>747</v>
      </c>
      <c r="B4" s="92" t="s">
        <v>744</v>
      </c>
      <c r="C4" s="92">
        <v>6</v>
      </c>
      <c r="D4" s="130">
        <v>0.00938036517204158</v>
      </c>
      <c r="E4" s="130">
        <v>1.0440762847284468</v>
      </c>
      <c r="F4" s="92" t="s">
        <v>1106</v>
      </c>
      <c r="G4" s="92" t="b">
        <v>0</v>
      </c>
      <c r="H4" s="92" t="b">
        <v>0</v>
      </c>
      <c r="I4" s="92" t="b">
        <v>0</v>
      </c>
      <c r="J4" s="92" t="b">
        <v>0</v>
      </c>
      <c r="K4" s="92" t="b">
        <v>0</v>
      </c>
      <c r="L4" s="92" t="b">
        <v>0</v>
      </c>
    </row>
    <row r="5" spans="1:12" ht="15">
      <c r="A5" s="92" t="s">
        <v>759</v>
      </c>
      <c r="B5" s="92" t="s">
        <v>745</v>
      </c>
      <c r="C5" s="92">
        <v>5</v>
      </c>
      <c r="D5" s="130">
        <v>0.008568216195369483</v>
      </c>
      <c r="E5" s="130">
        <v>1.6383109385444528</v>
      </c>
      <c r="F5" s="92" t="s">
        <v>1106</v>
      </c>
      <c r="G5" s="92" t="b">
        <v>0</v>
      </c>
      <c r="H5" s="92" t="b">
        <v>0</v>
      </c>
      <c r="I5" s="92" t="b">
        <v>0</v>
      </c>
      <c r="J5" s="92" t="b">
        <v>1</v>
      </c>
      <c r="K5" s="92" t="b">
        <v>0</v>
      </c>
      <c r="L5" s="92" t="b">
        <v>0</v>
      </c>
    </row>
    <row r="6" spans="1:12" ht="15">
      <c r="A6" s="92" t="s">
        <v>764</v>
      </c>
      <c r="B6" s="92" t="s">
        <v>765</v>
      </c>
      <c r="C6" s="92">
        <v>4</v>
      </c>
      <c r="D6" s="130">
        <v>0.007590132827324478</v>
      </c>
      <c r="E6" s="130">
        <v>1.9093777108309906</v>
      </c>
      <c r="F6" s="92" t="s">
        <v>1106</v>
      </c>
      <c r="G6" s="92" t="b">
        <v>0</v>
      </c>
      <c r="H6" s="92" t="b">
        <v>0</v>
      </c>
      <c r="I6" s="92" t="b">
        <v>0</v>
      </c>
      <c r="J6" s="92" t="b">
        <v>0</v>
      </c>
      <c r="K6" s="92" t="b">
        <v>0</v>
      </c>
      <c r="L6" s="92" t="b">
        <v>0</v>
      </c>
    </row>
    <row r="7" spans="1:12" ht="15">
      <c r="A7" s="92" t="s">
        <v>766</v>
      </c>
      <c r="B7" s="92" t="s">
        <v>744</v>
      </c>
      <c r="C7" s="92">
        <v>4</v>
      </c>
      <c r="D7" s="130">
        <v>0.007590132827324478</v>
      </c>
      <c r="E7" s="130">
        <v>1.1690150213367467</v>
      </c>
      <c r="F7" s="92" t="s">
        <v>1106</v>
      </c>
      <c r="G7" s="92" t="b">
        <v>0</v>
      </c>
      <c r="H7" s="92" t="b">
        <v>0</v>
      </c>
      <c r="I7" s="92" t="b">
        <v>0</v>
      </c>
      <c r="J7" s="92" t="b">
        <v>0</v>
      </c>
      <c r="K7" s="92" t="b">
        <v>0</v>
      </c>
      <c r="L7" s="92" t="b">
        <v>0</v>
      </c>
    </row>
    <row r="8" spans="1:12" ht="15">
      <c r="A8" s="92" t="s">
        <v>793</v>
      </c>
      <c r="B8" s="92" t="s">
        <v>794</v>
      </c>
      <c r="C8" s="92">
        <v>4</v>
      </c>
      <c r="D8" s="130">
        <v>0.007590132827324478</v>
      </c>
      <c r="E8" s="130">
        <v>2.085468969886672</v>
      </c>
      <c r="F8" s="92" t="s">
        <v>1106</v>
      </c>
      <c r="G8" s="92" t="b">
        <v>0</v>
      </c>
      <c r="H8" s="92" t="b">
        <v>0</v>
      </c>
      <c r="I8" s="92" t="b">
        <v>0</v>
      </c>
      <c r="J8" s="92" t="b">
        <v>0</v>
      </c>
      <c r="K8" s="92" t="b">
        <v>0</v>
      </c>
      <c r="L8" s="92" t="b">
        <v>0</v>
      </c>
    </row>
    <row r="9" spans="1:12" ht="15">
      <c r="A9" s="92" t="s">
        <v>794</v>
      </c>
      <c r="B9" s="92" t="s">
        <v>795</v>
      </c>
      <c r="C9" s="92">
        <v>4</v>
      </c>
      <c r="D9" s="130">
        <v>0.007590132827324478</v>
      </c>
      <c r="E9" s="130">
        <v>2.085468969886672</v>
      </c>
      <c r="F9" s="92" t="s">
        <v>1106</v>
      </c>
      <c r="G9" s="92" t="b">
        <v>0</v>
      </c>
      <c r="H9" s="92" t="b">
        <v>0</v>
      </c>
      <c r="I9" s="92" t="b">
        <v>0</v>
      </c>
      <c r="J9" s="92" t="b">
        <v>0</v>
      </c>
      <c r="K9" s="92" t="b">
        <v>0</v>
      </c>
      <c r="L9" s="92" t="b">
        <v>0</v>
      </c>
    </row>
    <row r="10" spans="1:12" ht="15">
      <c r="A10" s="92" t="s">
        <v>797</v>
      </c>
      <c r="B10" s="92" t="s">
        <v>798</v>
      </c>
      <c r="C10" s="92">
        <v>4</v>
      </c>
      <c r="D10" s="130">
        <v>0.007590132827324478</v>
      </c>
      <c r="E10" s="130">
        <v>2.085468969886672</v>
      </c>
      <c r="F10" s="92" t="s">
        <v>1106</v>
      </c>
      <c r="G10" s="92" t="b">
        <v>0</v>
      </c>
      <c r="H10" s="92" t="b">
        <v>0</v>
      </c>
      <c r="I10" s="92" t="b">
        <v>0</v>
      </c>
      <c r="J10" s="92" t="b">
        <v>0</v>
      </c>
      <c r="K10" s="92" t="b">
        <v>0</v>
      </c>
      <c r="L10" s="92" t="b">
        <v>0</v>
      </c>
    </row>
    <row r="11" spans="1:12" ht="15">
      <c r="A11" s="92" t="s">
        <v>798</v>
      </c>
      <c r="B11" s="92" t="s">
        <v>799</v>
      </c>
      <c r="C11" s="92">
        <v>4</v>
      </c>
      <c r="D11" s="130">
        <v>0.007590132827324478</v>
      </c>
      <c r="E11" s="130">
        <v>2.085468969886672</v>
      </c>
      <c r="F11" s="92" t="s">
        <v>1106</v>
      </c>
      <c r="G11" s="92" t="b">
        <v>0</v>
      </c>
      <c r="H11" s="92" t="b">
        <v>0</v>
      </c>
      <c r="I11" s="92" t="b">
        <v>0</v>
      </c>
      <c r="J11" s="92" t="b">
        <v>0</v>
      </c>
      <c r="K11" s="92" t="b">
        <v>0</v>
      </c>
      <c r="L11" s="92" t="b">
        <v>0</v>
      </c>
    </row>
    <row r="12" spans="1:12" ht="15">
      <c r="A12" s="92" t="s">
        <v>799</v>
      </c>
      <c r="B12" s="92" t="s">
        <v>800</v>
      </c>
      <c r="C12" s="92">
        <v>4</v>
      </c>
      <c r="D12" s="130">
        <v>0.007590132827324478</v>
      </c>
      <c r="E12" s="130">
        <v>2.085468969886672</v>
      </c>
      <c r="F12" s="92" t="s">
        <v>1106</v>
      </c>
      <c r="G12" s="92" t="b">
        <v>0</v>
      </c>
      <c r="H12" s="92" t="b">
        <v>0</v>
      </c>
      <c r="I12" s="92" t="b">
        <v>0</v>
      </c>
      <c r="J12" s="92" t="b">
        <v>0</v>
      </c>
      <c r="K12" s="92" t="b">
        <v>0</v>
      </c>
      <c r="L12" s="92" t="b">
        <v>0</v>
      </c>
    </row>
    <row r="13" spans="1:12" ht="15">
      <c r="A13" s="92" t="s">
        <v>228</v>
      </c>
      <c r="B13" s="92" t="s">
        <v>748</v>
      </c>
      <c r="C13" s="92">
        <v>3</v>
      </c>
      <c r="D13" s="130">
        <v>0.006403825825094686</v>
      </c>
      <c r="E13" s="130">
        <v>2.210407706494972</v>
      </c>
      <c r="F13" s="92" t="s">
        <v>1106</v>
      </c>
      <c r="G13" s="92" t="b">
        <v>0</v>
      </c>
      <c r="H13" s="92" t="b">
        <v>0</v>
      </c>
      <c r="I13" s="92" t="b">
        <v>0</v>
      </c>
      <c r="J13" s="92" t="b">
        <v>1</v>
      </c>
      <c r="K13" s="92" t="b">
        <v>0</v>
      </c>
      <c r="L13" s="92" t="b">
        <v>0</v>
      </c>
    </row>
    <row r="14" spans="1:12" ht="15">
      <c r="A14" s="92" t="s">
        <v>745</v>
      </c>
      <c r="B14" s="92" t="s">
        <v>746</v>
      </c>
      <c r="C14" s="92">
        <v>3</v>
      </c>
      <c r="D14" s="130">
        <v>0.006403825825094686</v>
      </c>
      <c r="E14" s="130">
        <v>1.3584702419504096</v>
      </c>
      <c r="F14" s="92" t="s">
        <v>1106</v>
      </c>
      <c r="G14" s="92" t="b">
        <v>1</v>
      </c>
      <c r="H14" s="92" t="b">
        <v>0</v>
      </c>
      <c r="I14" s="92" t="b">
        <v>0</v>
      </c>
      <c r="J14" s="92" t="b">
        <v>0</v>
      </c>
      <c r="K14" s="92" t="b">
        <v>0</v>
      </c>
      <c r="L14" s="92" t="b">
        <v>0</v>
      </c>
    </row>
    <row r="15" spans="1:12" ht="15">
      <c r="A15" s="92" t="s">
        <v>767</v>
      </c>
      <c r="B15" s="92" t="s">
        <v>768</v>
      </c>
      <c r="C15" s="92">
        <v>3</v>
      </c>
      <c r="D15" s="130">
        <v>0.006403825825094686</v>
      </c>
      <c r="E15" s="130">
        <v>2.210407706494972</v>
      </c>
      <c r="F15" s="92" t="s">
        <v>1106</v>
      </c>
      <c r="G15" s="92" t="b">
        <v>0</v>
      </c>
      <c r="H15" s="92" t="b">
        <v>0</v>
      </c>
      <c r="I15" s="92" t="b">
        <v>0</v>
      </c>
      <c r="J15" s="92" t="b">
        <v>0</v>
      </c>
      <c r="K15" s="92" t="b">
        <v>0</v>
      </c>
      <c r="L15" s="92" t="b">
        <v>0</v>
      </c>
    </row>
    <row r="16" spans="1:12" ht="15">
      <c r="A16" s="92" t="s">
        <v>768</v>
      </c>
      <c r="B16" s="92" t="s">
        <v>769</v>
      </c>
      <c r="C16" s="92">
        <v>3</v>
      </c>
      <c r="D16" s="130">
        <v>0.006403825825094686</v>
      </c>
      <c r="E16" s="130">
        <v>2.210407706494972</v>
      </c>
      <c r="F16" s="92" t="s">
        <v>1106</v>
      </c>
      <c r="G16" s="92" t="b">
        <v>0</v>
      </c>
      <c r="H16" s="92" t="b">
        <v>0</v>
      </c>
      <c r="I16" s="92" t="b">
        <v>0</v>
      </c>
      <c r="J16" s="92" t="b">
        <v>0</v>
      </c>
      <c r="K16" s="92" t="b">
        <v>0</v>
      </c>
      <c r="L16" s="92" t="b">
        <v>0</v>
      </c>
    </row>
    <row r="17" spans="1:12" ht="15">
      <c r="A17" s="92" t="s">
        <v>769</v>
      </c>
      <c r="B17" s="92" t="s">
        <v>770</v>
      </c>
      <c r="C17" s="92">
        <v>3</v>
      </c>
      <c r="D17" s="130">
        <v>0.006403825825094686</v>
      </c>
      <c r="E17" s="130">
        <v>2.210407706494972</v>
      </c>
      <c r="F17" s="92" t="s">
        <v>1106</v>
      </c>
      <c r="G17" s="92" t="b">
        <v>0</v>
      </c>
      <c r="H17" s="92" t="b">
        <v>0</v>
      </c>
      <c r="I17" s="92" t="b">
        <v>0</v>
      </c>
      <c r="J17" s="92" t="b">
        <v>0</v>
      </c>
      <c r="K17" s="92" t="b">
        <v>0</v>
      </c>
      <c r="L17" s="92" t="b">
        <v>0</v>
      </c>
    </row>
    <row r="18" spans="1:12" ht="15">
      <c r="A18" s="92" t="s">
        <v>770</v>
      </c>
      <c r="B18" s="92" t="s">
        <v>771</v>
      </c>
      <c r="C18" s="92">
        <v>3</v>
      </c>
      <c r="D18" s="130">
        <v>0.006403825825094686</v>
      </c>
      <c r="E18" s="130">
        <v>2.210407706494972</v>
      </c>
      <c r="F18" s="92" t="s">
        <v>1106</v>
      </c>
      <c r="G18" s="92" t="b">
        <v>0</v>
      </c>
      <c r="H18" s="92" t="b">
        <v>0</v>
      </c>
      <c r="I18" s="92" t="b">
        <v>0</v>
      </c>
      <c r="J18" s="92" t="b">
        <v>0</v>
      </c>
      <c r="K18" s="92" t="b">
        <v>0</v>
      </c>
      <c r="L18" s="92" t="b">
        <v>0</v>
      </c>
    </row>
    <row r="19" spans="1:12" ht="15">
      <c r="A19" s="92" t="s">
        <v>771</v>
      </c>
      <c r="B19" s="92" t="s">
        <v>1022</v>
      </c>
      <c r="C19" s="92">
        <v>3</v>
      </c>
      <c r="D19" s="130">
        <v>0.006403825825094686</v>
      </c>
      <c r="E19" s="130">
        <v>2.210407706494972</v>
      </c>
      <c r="F19" s="92" t="s">
        <v>1106</v>
      </c>
      <c r="G19" s="92" t="b">
        <v>0</v>
      </c>
      <c r="H19" s="92" t="b">
        <v>0</v>
      </c>
      <c r="I19" s="92" t="b">
        <v>0</v>
      </c>
      <c r="J19" s="92" t="b">
        <v>0</v>
      </c>
      <c r="K19" s="92" t="b">
        <v>0</v>
      </c>
      <c r="L19" s="92" t="b">
        <v>0</v>
      </c>
    </row>
    <row r="20" spans="1:12" ht="15">
      <c r="A20" s="92" t="s">
        <v>1022</v>
      </c>
      <c r="B20" s="92" t="s">
        <v>764</v>
      </c>
      <c r="C20" s="92">
        <v>3</v>
      </c>
      <c r="D20" s="130">
        <v>0.006403825825094686</v>
      </c>
      <c r="E20" s="130">
        <v>1.9093777108309906</v>
      </c>
      <c r="F20" s="92" t="s">
        <v>1106</v>
      </c>
      <c r="G20" s="92" t="b">
        <v>0</v>
      </c>
      <c r="H20" s="92" t="b">
        <v>0</v>
      </c>
      <c r="I20" s="92" t="b">
        <v>0</v>
      </c>
      <c r="J20" s="92" t="b">
        <v>0</v>
      </c>
      <c r="K20" s="92" t="b">
        <v>0</v>
      </c>
      <c r="L20" s="92" t="b">
        <v>0</v>
      </c>
    </row>
    <row r="21" spans="1:12" ht="15">
      <c r="A21" s="92" t="s">
        <v>765</v>
      </c>
      <c r="B21" s="92" t="s">
        <v>1023</v>
      </c>
      <c r="C21" s="92">
        <v>3</v>
      </c>
      <c r="D21" s="130">
        <v>0.006403825825094686</v>
      </c>
      <c r="E21" s="130">
        <v>2.085468969886672</v>
      </c>
      <c r="F21" s="92" t="s">
        <v>1106</v>
      </c>
      <c r="G21" s="92" t="b">
        <v>0</v>
      </c>
      <c r="H21" s="92" t="b">
        <v>0</v>
      </c>
      <c r="I21" s="92" t="b">
        <v>0</v>
      </c>
      <c r="J21" s="92" t="b">
        <v>0</v>
      </c>
      <c r="K21" s="92" t="b">
        <v>0</v>
      </c>
      <c r="L21" s="92" t="b">
        <v>0</v>
      </c>
    </row>
    <row r="22" spans="1:12" ht="15">
      <c r="A22" s="92" t="s">
        <v>1023</v>
      </c>
      <c r="B22" s="92" t="s">
        <v>1024</v>
      </c>
      <c r="C22" s="92">
        <v>3</v>
      </c>
      <c r="D22" s="130">
        <v>0.006403825825094686</v>
      </c>
      <c r="E22" s="130">
        <v>2.210407706494972</v>
      </c>
      <c r="F22" s="92" t="s">
        <v>1106</v>
      </c>
      <c r="G22" s="92" t="b">
        <v>0</v>
      </c>
      <c r="H22" s="92" t="b">
        <v>0</v>
      </c>
      <c r="I22" s="92" t="b">
        <v>0</v>
      </c>
      <c r="J22" s="92" t="b">
        <v>0</v>
      </c>
      <c r="K22" s="92" t="b">
        <v>0</v>
      </c>
      <c r="L22" s="92" t="b">
        <v>0</v>
      </c>
    </row>
    <row r="23" spans="1:12" ht="15">
      <c r="A23" s="92" t="s">
        <v>1024</v>
      </c>
      <c r="B23" s="92" t="s">
        <v>766</v>
      </c>
      <c r="C23" s="92">
        <v>3</v>
      </c>
      <c r="D23" s="130">
        <v>0.006403825825094686</v>
      </c>
      <c r="E23" s="130">
        <v>2.085468969886672</v>
      </c>
      <c r="F23" s="92" t="s">
        <v>1106</v>
      </c>
      <c r="G23" s="92" t="b">
        <v>0</v>
      </c>
      <c r="H23" s="92" t="b">
        <v>0</v>
      </c>
      <c r="I23" s="92" t="b">
        <v>0</v>
      </c>
      <c r="J23" s="92" t="b">
        <v>0</v>
      </c>
      <c r="K23" s="92" t="b">
        <v>0</v>
      </c>
      <c r="L23" s="92" t="b">
        <v>0</v>
      </c>
    </row>
    <row r="24" spans="1:12" ht="15">
      <c r="A24" s="92" t="s">
        <v>1025</v>
      </c>
      <c r="B24" s="92" t="s">
        <v>1026</v>
      </c>
      <c r="C24" s="92">
        <v>3</v>
      </c>
      <c r="D24" s="130">
        <v>0.006403825825094686</v>
      </c>
      <c r="E24" s="130">
        <v>2.210407706494972</v>
      </c>
      <c r="F24" s="92" t="s">
        <v>1106</v>
      </c>
      <c r="G24" s="92" t="b">
        <v>0</v>
      </c>
      <c r="H24" s="92" t="b">
        <v>0</v>
      </c>
      <c r="I24" s="92" t="b">
        <v>0</v>
      </c>
      <c r="J24" s="92" t="b">
        <v>0</v>
      </c>
      <c r="K24" s="92" t="b">
        <v>0</v>
      </c>
      <c r="L24" s="92" t="b">
        <v>0</v>
      </c>
    </row>
    <row r="25" spans="1:12" ht="15">
      <c r="A25" s="92" t="s">
        <v>1026</v>
      </c>
      <c r="B25" s="92" t="s">
        <v>1027</v>
      </c>
      <c r="C25" s="92">
        <v>3</v>
      </c>
      <c r="D25" s="130">
        <v>0.006403825825094686</v>
      </c>
      <c r="E25" s="130">
        <v>2.210407706494972</v>
      </c>
      <c r="F25" s="92" t="s">
        <v>1106</v>
      </c>
      <c r="G25" s="92" t="b">
        <v>0</v>
      </c>
      <c r="H25" s="92" t="b">
        <v>0</v>
      </c>
      <c r="I25" s="92" t="b">
        <v>0</v>
      </c>
      <c r="J25" s="92" t="b">
        <v>0</v>
      </c>
      <c r="K25" s="92" t="b">
        <v>0</v>
      </c>
      <c r="L25" s="92" t="b">
        <v>0</v>
      </c>
    </row>
    <row r="26" spans="1:12" ht="15">
      <c r="A26" s="92" t="s">
        <v>1027</v>
      </c>
      <c r="B26" s="92" t="s">
        <v>1028</v>
      </c>
      <c r="C26" s="92">
        <v>3</v>
      </c>
      <c r="D26" s="130">
        <v>0.006403825825094686</v>
      </c>
      <c r="E26" s="130">
        <v>2.210407706494972</v>
      </c>
      <c r="F26" s="92" t="s">
        <v>1106</v>
      </c>
      <c r="G26" s="92" t="b">
        <v>0</v>
      </c>
      <c r="H26" s="92" t="b">
        <v>0</v>
      </c>
      <c r="I26" s="92" t="b">
        <v>0</v>
      </c>
      <c r="J26" s="92" t="b">
        <v>0</v>
      </c>
      <c r="K26" s="92" t="b">
        <v>0</v>
      </c>
      <c r="L26" s="92" t="b">
        <v>0</v>
      </c>
    </row>
    <row r="27" spans="1:12" ht="15">
      <c r="A27" s="92" t="s">
        <v>1028</v>
      </c>
      <c r="B27" s="92" t="s">
        <v>1029</v>
      </c>
      <c r="C27" s="92">
        <v>3</v>
      </c>
      <c r="D27" s="130">
        <v>0.006403825825094686</v>
      </c>
      <c r="E27" s="130">
        <v>2.210407706494972</v>
      </c>
      <c r="F27" s="92" t="s">
        <v>1106</v>
      </c>
      <c r="G27" s="92" t="b">
        <v>0</v>
      </c>
      <c r="H27" s="92" t="b">
        <v>0</v>
      </c>
      <c r="I27" s="92" t="b">
        <v>0</v>
      </c>
      <c r="J27" s="92" t="b">
        <v>0</v>
      </c>
      <c r="K27" s="92" t="b">
        <v>0</v>
      </c>
      <c r="L27" s="92" t="b">
        <v>0</v>
      </c>
    </row>
    <row r="28" spans="1:12" ht="15">
      <c r="A28" s="92" t="s">
        <v>1029</v>
      </c>
      <c r="B28" s="92" t="s">
        <v>1030</v>
      </c>
      <c r="C28" s="92">
        <v>3</v>
      </c>
      <c r="D28" s="130">
        <v>0.006403825825094686</v>
      </c>
      <c r="E28" s="130">
        <v>2.210407706494972</v>
      </c>
      <c r="F28" s="92" t="s">
        <v>1106</v>
      </c>
      <c r="G28" s="92" t="b">
        <v>0</v>
      </c>
      <c r="H28" s="92" t="b">
        <v>0</v>
      </c>
      <c r="I28" s="92" t="b">
        <v>0</v>
      </c>
      <c r="J28" s="92" t="b">
        <v>1</v>
      </c>
      <c r="K28" s="92" t="b">
        <v>0</v>
      </c>
      <c r="L28" s="92" t="b">
        <v>0</v>
      </c>
    </row>
    <row r="29" spans="1:12" ht="15">
      <c r="A29" s="92" t="s">
        <v>1030</v>
      </c>
      <c r="B29" s="92" t="s">
        <v>1031</v>
      </c>
      <c r="C29" s="92">
        <v>3</v>
      </c>
      <c r="D29" s="130">
        <v>0.006403825825094686</v>
      </c>
      <c r="E29" s="130">
        <v>2.210407706494972</v>
      </c>
      <c r="F29" s="92" t="s">
        <v>1106</v>
      </c>
      <c r="G29" s="92" t="b">
        <v>1</v>
      </c>
      <c r="H29" s="92" t="b">
        <v>0</v>
      </c>
      <c r="I29" s="92" t="b">
        <v>0</v>
      </c>
      <c r="J29" s="92" t="b">
        <v>0</v>
      </c>
      <c r="K29" s="92" t="b">
        <v>0</v>
      </c>
      <c r="L29" s="92" t="b">
        <v>0</v>
      </c>
    </row>
    <row r="30" spans="1:12" ht="15">
      <c r="A30" s="92" t="s">
        <v>1031</v>
      </c>
      <c r="B30" s="92" t="s">
        <v>1032</v>
      </c>
      <c r="C30" s="92">
        <v>3</v>
      </c>
      <c r="D30" s="130">
        <v>0.006403825825094686</v>
      </c>
      <c r="E30" s="130">
        <v>2.210407706494972</v>
      </c>
      <c r="F30" s="92" t="s">
        <v>1106</v>
      </c>
      <c r="G30" s="92" t="b">
        <v>0</v>
      </c>
      <c r="H30" s="92" t="b">
        <v>0</v>
      </c>
      <c r="I30" s="92" t="b">
        <v>0</v>
      </c>
      <c r="J30" s="92" t="b">
        <v>0</v>
      </c>
      <c r="K30" s="92" t="b">
        <v>0</v>
      </c>
      <c r="L30" s="92" t="b">
        <v>0</v>
      </c>
    </row>
    <row r="31" spans="1:12" ht="15">
      <c r="A31" s="92" t="s">
        <v>1032</v>
      </c>
      <c r="B31" s="92" t="s">
        <v>1033</v>
      </c>
      <c r="C31" s="92">
        <v>3</v>
      </c>
      <c r="D31" s="130">
        <v>0.006403825825094686</v>
      </c>
      <c r="E31" s="130">
        <v>2.210407706494972</v>
      </c>
      <c r="F31" s="92" t="s">
        <v>1106</v>
      </c>
      <c r="G31" s="92" t="b">
        <v>0</v>
      </c>
      <c r="H31" s="92" t="b">
        <v>0</v>
      </c>
      <c r="I31" s="92" t="b">
        <v>0</v>
      </c>
      <c r="J31" s="92" t="b">
        <v>0</v>
      </c>
      <c r="K31" s="92" t="b">
        <v>0</v>
      </c>
      <c r="L31" s="92" t="b">
        <v>0</v>
      </c>
    </row>
    <row r="32" spans="1:12" ht="15">
      <c r="A32" s="92" t="s">
        <v>1033</v>
      </c>
      <c r="B32" s="92" t="s">
        <v>1034</v>
      </c>
      <c r="C32" s="92">
        <v>3</v>
      </c>
      <c r="D32" s="130">
        <v>0.006403825825094686</v>
      </c>
      <c r="E32" s="130">
        <v>2.210407706494972</v>
      </c>
      <c r="F32" s="92" t="s">
        <v>1106</v>
      </c>
      <c r="G32" s="92" t="b">
        <v>0</v>
      </c>
      <c r="H32" s="92" t="b">
        <v>0</v>
      </c>
      <c r="I32" s="92" t="b">
        <v>0</v>
      </c>
      <c r="J32" s="92" t="b">
        <v>0</v>
      </c>
      <c r="K32" s="92" t="b">
        <v>0</v>
      </c>
      <c r="L32" s="92" t="b">
        <v>0</v>
      </c>
    </row>
    <row r="33" spans="1:12" ht="15">
      <c r="A33" s="92" t="s">
        <v>1034</v>
      </c>
      <c r="B33" s="92" t="s">
        <v>1021</v>
      </c>
      <c r="C33" s="92">
        <v>3</v>
      </c>
      <c r="D33" s="130">
        <v>0.006403825825094686</v>
      </c>
      <c r="E33" s="130">
        <v>2.085468969886672</v>
      </c>
      <c r="F33" s="92" t="s">
        <v>1106</v>
      </c>
      <c r="G33" s="92" t="b">
        <v>0</v>
      </c>
      <c r="H33" s="92" t="b">
        <v>0</v>
      </c>
      <c r="I33" s="92" t="b">
        <v>0</v>
      </c>
      <c r="J33" s="92" t="b">
        <v>0</v>
      </c>
      <c r="K33" s="92" t="b">
        <v>0</v>
      </c>
      <c r="L33" s="92" t="b">
        <v>0</v>
      </c>
    </row>
    <row r="34" spans="1:12" ht="15">
      <c r="A34" s="92" t="s">
        <v>1021</v>
      </c>
      <c r="B34" s="92" t="s">
        <v>764</v>
      </c>
      <c r="C34" s="92">
        <v>3</v>
      </c>
      <c r="D34" s="130">
        <v>0.006403825825094686</v>
      </c>
      <c r="E34" s="130">
        <v>1.7844389742226907</v>
      </c>
      <c r="F34" s="92" t="s">
        <v>1106</v>
      </c>
      <c r="G34" s="92" t="b">
        <v>0</v>
      </c>
      <c r="H34" s="92" t="b">
        <v>0</v>
      </c>
      <c r="I34" s="92" t="b">
        <v>0</v>
      </c>
      <c r="J34" s="92" t="b">
        <v>0</v>
      </c>
      <c r="K34" s="92" t="b">
        <v>0</v>
      </c>
      <c r="L34" s="92" t="b">
        <v>0</v>
      </c>
    </row>
    <row r="35" spans="1:12" ht="15">
      <c r="A35" s="92" t="s">
        <v>801</v>
      </c>
      <c r="B35" s="92" t="s">
        <v>802</v>
      </c>
      <c r="C35" s="92">
        <v>3</v>
      </c>
      <c r="D35" s="130">
        <v>0.006403825825094686</v>
      </c>
      <c r="E35" s="130">
        <v>2.210407706494972</v>
      </c>
      <c r="F35" s="92" t="s">
        <v>1106</v>
      </c>
      <c r="G35" s="92" t="b">
        <v>0</v>
      </c>
      <c r="H35" s="92" t="b">
        <v>0</v>
      </c>
      <c r="I35" s="92" t="b">
        <v>0</v>
      </c>
      <c r="J35" s="92" t="b">
        <v>0</v>
      </c>
      <c r="K35" s="92" t="b">
        <v>0</v>
      </c>
      <c r="L35" s="92" t="b">
        <v>0</v>
      </c>
    </row>
    <row r="36" spans="1:12" ht="15">
      <c r="A36" s="92" t="s">
        <v>802</v>
      </c>
      <c r="B36" s="92" t="s">
        <v>1035</v>
      </c>
      <c r="C36" s="92">
        <v>3</v>
      </c>
      <c r="D36" s="130">
        <v>0.006403825825094686</v>
      </c>
      <c r="E36" s="130">
        <v>2.210407706494972</v>
      </c>
      <c r="F36" s="92" t="s">
        <v>1106</v>
      </c>
      <c r="G36" s="92" t="b">
        <v>0</v>
      </c>
      <c r="H36" s="92" t="b">
        <v>0</v>
      </c>
      <c r="I36" s="92" t="b">
        <v>0</v>
      </c>
      <c r="J36" s="92" t="b">
        <v>0</v>
      </c>
      <c r="K36" s="92" t="b">
        <v>0</v>
      </c>
      <c r="L36" s="92" t="b">
        <v>0</v>
      </c>
    </row>
    <row r="37" spans="1:12" ht="15">
      <c r="A37" s="92" t="s">
        <v>1035</v>
      </c>
      <c r="B37" s="92" t="s">
        <v>1036</v>
      </c>
      <c r="C37" s="92">
        <v>3</v>
      </c>
      <c r="D37" s="130">
        <v>0.006403825825094686</v>
      </c>
      <c r="E37" s="130">
        <v>2.210407706494972</v>
      </c>
      <c r="F37" s="92" t="s">
        <v>1106</v>
      </c>
      <c r="G37" s="92" t="b">
        <v>0</v>
      </c>
      <c r="H37" s="92" t="b">
        <v>0</v>
      </c>
      <c r="I37" s="92" t="b">
        <v>0</v>
      </c>
      <c r="J37" s="92" t="b">
        <v>0</v>
      </c>
      <c r="K37" s="92" t="b">
        <v>0</v>
      </c>
      <c r="L37" s="92" t="b">
        <v>0</v>
      </c>
    </row>
    <row r="38" spans="1:12" ht="15">
      <c r="A38" s="92" t="s">
        <v>1036</v>
      </c>
      <c r="B38" s="92" t="s">
        <v>1037</v>
      </c>
      <c r="C38" s="92">
        <v>3</v>
      </c>
      <c r="D38" s="130">
        <v>0.006403825825094686</v>
      </c>
      <c r="E38" s="130">
        <v>2.210407706494972</v>
      </c>
      <c r="F38" s="92" t="s">
        <v>1106</v>
      </c>
      <c r="G38" s="92" t="b">
        <v>0</v>
      </c>
      <c r="H38" s="92" t="b">
        <v>0</v>
      </c>
      <c r="I38" s="92" t="b">
        <v>0</v>
      </c>
      <c r="J38" s="92" t="b">
        <v>0</v>
      </c>
      <c r="K38" s="92" t="b">
        <v>0</v>
      </c>
      <c r="L38" s="92" t="b">
        <v>0</v>
      </c>
    </row>
    <row r="39" spans="1:12" ht="15">
      <c r="A39" s="92" t="s">
        <v>1037</v>
      </c>
      <c r="B39" s="92" t="s">
        <v>1038</v>
      </c>
      <c r="C39" s="92">
        <v>3</v>
      </c>
      <c r="D39" s="130">
        <v>0.006403825825094686</v>
      </c>
      <c r="E39" s="130">
        <v>2.210407706494972</v>
      </c>
      <c r="F39" s="92" t="s">
        <v>1106</v>
      </c>
      <c r="G39" s="92" t="b">
        <v>0</v>
      </c>
      <c r="H39" s="92" t="b">
        <v>0</v>
      </c>
      <c r="I39" s="92" t="b">
        <v>0</v>
      </c>
      <c r="J39" s="92" t="b">
        <v>0</v>
      </c>
      <c r="K39" s="92" t="b">
        <v>0</v>
      </c>
      <c r="L39" s="92" t="b">
        <v>0</v>
      </c>
    </row>
    <row r="40" spans="1:12" ht="15">
      <c r="A40" s="92" t="s">
        <v>1038</v>
      </c>
      <c r="B40" s="92" t="s">
        <v>1039</v>
      </c>
      <c r="C40" s="92">
        <v>3</v>
      </c>
      <c r="D40" s="130">
        <v>0.006403825825094686</v>
      </c>
      <c r="E40" s="130">
        <v>2.210407706494972</v>
      </c>
      <c r="F40" s="92" t="s">
        <v>1106</v>
      </c>
      <c r="G40" s="92" t="b">
        <v>0</v>
      </c>
      <c r="H40" s="92" t="b">
        <v>0</v>
      </c>
      <c r="I40" s="92" t="b">
        <v>0</v>
      </c>
      <c r="J40" s="92" t="b">
        <v>0</v>
      </c>
      <c r="K40" s="92" t="b">
        <v>0</v>
      </c>
      <c r="L40" s="92" t="b">
        <v>0</v>
      </c>
    </row>
    <row r="41" spans="1:12" ht="15">
      <c r="A41" s="92" t="s">
        <v>1039</v>
      </c>
      <c r="B41" s="92" t="s">
        <v>1040</v>
      </c>
      <c r="C41" s="92">
        <v>3</v>
      </c>
      <c r="D41" s="130">
        <v>0.006403825825094686</v>
      </c>
      <c r="E41" s="130">
        <v>2.210407706494972</v>
      </c>
      <c r="F41" s="92" t="s">
        <v>1106</v>
      </c>
      <c r="G41" s="92" t="b">
        <v>0</v>
      </c>
      <c r="H41" s="92" t="b">
        <v>0</v>
      </c>
      <c r="I41" s="92" t="b">
        <v>0</v>
      </c>
      <c r="J41" s="92" t="b">
        <v>0</v>
      </c>
      <c r="K41" s="92" t="b">
        <v>0</v>
      </c>
      <c r="L41" s="92" t="b">
        <v>0</v>
      </c>
    </row>
    <row r="42" spans="1:12" ht="15">
      <c r="A42" s="92" t="s">
        <v>1040</v>
      </c>
      <c r="B42" s="92" t="s">
        <v>1041</v>
      </c>
      <c r="C42" s="92">
        <v>3</v>
      </c>
      <c r="D42" s="130">
        <v>0.006403825825094686</v>
      </c>
      <c r="E42" s="130">
        <v>2.210407706494972</v>
      </c>
      <c r="F42" s="92" t="s">
        <v>1106</v>
      </c>
      <c r="G42" s="92" t="b">
        <v>0</v>
      </c>
      <c r="H42" s="92" t="b">
        <v>0</v>
      </c>
      <c r="I42" s="92" t="b">
        <v>0</v>
      </c>
      <c r="J42" s="92" t="b">
        <v>0</v>
      </c>
      <c r="K42" s="92" t="b">
        <v>0</v>
      </c>
      <c r="L42" s="92" t="b">
        <v>0</v>
      </c>
    </row>
    <row r="43" spans="1:12" ht="15">
      <c r="A43" s="92" t="s">
        <v>751</v>
      </c>
      <c r="B43" s="92" t="s">
        <v>752</v>
      </c>
      <c r="C43" s="92">
        <v>2</v>
      </c>
      <c r="D43" s="130">
        <v>0.004937495239711504</v>
      </c>
      <c r="E43" s="130">
        <v>2.386498965550653</v>
      </c>
      <c r="F43" s="92" t="s">
        <v>1106</v>
      </c>
      <c r="G43" s="92" t="b">
        <v>0</v>
      </c>
      <c r="H43" s="92" t="b">
        <v>0</v>
      </c>
      <c r="I43" s="92" t="b">
        <v>0</v>
      </c>
      <c r="J43" s="92" t="b">
        <v>0</v>
      </c>
      <c r="K43" s="92" t="b">
        <v>0</v>
      </c>
      <c r="L43" s="92" t="b">
        <v>0</v>
      </c>
    </row>
    <row r="44" spans="1:12" ht="15">
      <c r="A44" s="92" t="s">
        <v>752</v>
      </c>
      <c r="B44" s="92" t="s">
        <v>750</v>
      </c>
      <c r="C44" s="92">
        <v>2</v>
      </c>
      <c r="D44" s="130">
        <v>0.004937495239711504</v>
      </c>
      <c r="E44" s="130">
        <v>2.210407706494972</v>
      </c>
      <c r="F44" s="92" t="s">
        <v>1106</v>
      </c>
      <c r="G44" s="92" t="b">
        <v>0</v>
      </c>
      <c r="H44" s="92" t="b">
        <v>0</v>
      </c>
      <c r="I44" s="92" t="b">
        <v>0</v>
      </c>
      <c r="J44" s="92" t="b">
        <v>0</v>
      </c>
      <c r="K44" s="92" t="b">
        <v>0</v>
      </c>
      <c r="L44" s="92" t="b">
        <v>0</v>
      </c>
    </row>
    <row r="45" spans="1:12" ht="15">
      <c r="A45" s="92" t="s">
        <v>750</v>
      </c>
      <c r="B45" s="92" t="s">
        <v>753</v>
      </c>
      <c r="C45" s="92">
        <v>2</v>
      </c>
      <c r="D45" s="130">
        <v>0.004937495239711504</v>
      </c>
      <c r="E45" s="130">
        <v>2.210407706494972</v>
      </c>
      <c r="F45" s="92" t="s">
        <v>1106</v>
      </c>
      <c r="G45" s="92" t="b">
        <v>0</v>
      </c>
      <c r="H45" s="92" t="b">
        <v>0</v>
      </c>
      <c r="I45" s="92" t="b">
        <v>0</v>
      </c>
      <c r="J45" s="92" t="b">
        <v>0</v>
      </c>
      <c r="K45" s="92" t="b">
        <v>0</v>
      </c>
      <c r="L45" s="92" t="b">
        <v>0</v>
      </c>
    </row>
    <row r="46" spans="1:12" ht="15">
      <c r="A46" s="92" t="s">
        <v>753</v>
      </c>
      <c r="B46" s="92" t="s">
        <v>754</v>
      </c>
      <c r="C46" s="92">
        <v>2</v>
      </c>
      <c r="D46" s="130">
        <v>0.004937495239711504</v>
      </c>
      <c r="E46" s="130">
        <v>2.386498965550653</v>
      </c>
      <c r="F46" s="92" t="s">
        <v>1106</v>
      </c>
      <c r="G46" s="92" t="b">
        <v>0</v>
      </c>
      <c r="H46" s="92" t="b">
        <v>0</v>
      </c>
      <c r="I46" s="92" t="b">
        <v>0</v>
      </c>
      <c r="J46" s="92" t="b">
        <v>0</v>
      </c>
      <c r="K46" s="92" t="b">
        <v>0</v>
      </c>
      <c r="L46" s="92" t="b">
        <v>0</v>
      </c>
    </row>
    <row r="47" spans="1:12" ht="15">
      <c r="A47" s="92" t="s">
        <v>754</v>
      </c>
      <c r="B47" s="92" t="s">
        <v>755</v>
      </c>
      <c r="C47" s="92">
        <v>2</v>
      </c>
      <c r="D47" s="130">
        <v>0.004937495239711504</v>
      </c>
      <c r="E47" s="130">
        <v>2.386498965550653</v>
      </c>
      <c r="F47" s="92" t="s">
        <v>1106</v>
      </c>
      <c r="G47" s="92" t="b">
        <v>0</v>
      </c>
      <c r="H47" s="92" t="b">
        <v>0</v>
      </c>
      <c r="I47" s="92" t="b">
        <v>0</v>
      </c>
      <c r="J47" s="92" t="b">
        <v>0</v>
      </c>
      <c r="K47" s="92" t="b">
        <v>0</v>
      </c>
      <c r="L47" s="92" t="b">
        <v>0</v>
      </c>
    </row>
    <row r="48" spans="1:12" ht="15">
      <c r="A48" s="92" t="s">
        <v>755</v>
      </c>
      <c r="B48" s="92" t="s">
        <v>756</v>
      </c>
      <c r="C48" s="92">
        <v>2</v>
      </c>
      <c r="D48" s="130">
        <v>0.004937495239711504</v>
      </c>
      <c r="E48" s="130">
        <v>2.085468969886672</v>
      </c>
      <c r="F48" s="92" t="s">
        <v>1106</v>
      </c>
      <c r="G48" s="92" t="b">
        <v>0</v>
      </c>
      <c r="H48" s="92" t="b">
        <v>0</v>
      </c>
      <c r="I48" s="92" t="b">
        <v>0</v>
      </c>
      <c r="J48" s="92" t="b">
        <v>0</v>
      </c>
      <c r="K48" s="92" t="b">
        <v>0</v>
      </c>
      <c r="L48" s="92" t="b">
        <v>0</v>
      </c>
    </row>
    <row r="49" spans="1:12" ht="15">
      <c r="A49" s="92" t="s">
        <v>745</v>
      </c>
      <c r="B49" s="92" t="s">
        <v>760</v>
      </c>
      <c r="C49" s="92">
        <v>2</v>
      </c>
      <c r="D49" s="130">
        <v>0.004937495239711504</v>
      </c>
      <c r="E49" s="130">
        <v>1.7844389742226907</v>
      </c>
      <c r="F49" s="92" t="s">
        <v>1106</v>
      </c>
      <c r="G49" s="92" t="b">
        <v>1</v>
      </c>
      <c r="H49" s="92" t="b">
        <v>0</v>
      </c>
      <c r="I49" s="92" t="b">
        <v>0</v>
      </c>
      <c r="J49" s="92" t="b">
        <v>0</v>
      </c>
      <c r="K49" s="92" t="b">
        <v>1</v>
      </c>
      <c r="L49" s="92" t="b">
        <v>0</v>
      </c>
    </row>
    <row r="50" spans="1:12" ht="15">
      <c r="A50" s="92" t="s">
        <v>760</v>
      </c>
      <c r="B50" s="92" t="s">
        <v>746</v>
      </c>
      <c r="C50" s="92">
        <v>2</v>
      </c>
      <c r="D50" s="130">
        <v>0.004937495239711504</v>
      </c>
      <c r="E50" s="130">
        <v>1.4834089785587095</v>
      </c>
      <c r="F50" s="92" t="s">
        <v>1106</v>
      </c>
      <c r="G50" s="92" t="b">
        <v>0</v>
      </c>
      <c r="H50" s="92" t="b">
        <v>1</v>
      </c>
      <c r="I50" s="92" t="b">
        <v>0</v>
      </c>
      <c r="J50" s="92" t="b">
        <v>0</v>
      </c>
      <c r="K50" s="92" t="b">
        <v>0</v>
      </c>
      <c r="L50" s="92" t="b">
        <v>0</v>
      </c>
    </row>
    <row r="51" spans="1:12" ht="15">
      <c r="A51" s="92" t="s">
        <v>759</v>
      </c>
      <c r="B51" s="92" t="s">
        <v>1042</v>
      </c>
      <c r="C51" s="92">
        <v>2</v>
      </c>
      <c r="D51" s="130">
        <v>0.004937495239711504</v>
      </c>
      <c r="E51" s="130">
        <v>1.8424309212003775</v>
      </c>
      <c r="F51" s="92" t="s">
        <v>1106</v>
      </c>
      <c r="G51" s="92" t="b">
        <v>0</v>
      </c>
      <c r="H51" s="92" t="b">
        <v>0</v>
      </c>
      <c r="I51" s="92" t="b">
        <v>0</v>
      </c>
      <c r="J51" s="92" t="b">
        <v>0</v>
      </c>
      <c r="K51" s="92" t="b">
        <v>0</v>
      </c>
      <c r="L51" s="92" t="b">
        <v>0</v>
      </c>
    </row>
    <row r="52" spans="1:12" ht="15">
      <c r="A52" s="92" t="s">
        <v>1042</v>
      </c>
      <c r="B52" s="92" t="s">
        <v>745</v>
      </c>
      <c r="C52" s="92">
        <v>2</v>
      </c>
      <c r="D52" s="130">
        <v>0.004937495239711504</v>
      </c>
      <c r="E52" s="130">
        <v>1.7844389742226907</v>
      </c>
      <c r="F52" s="92" t="s">
        <v>1106</v>
      </c>
      <c r="G52" s="92" t="b">
        <v>0</v>
      </c>
      <c r="H52" s="92" t="b">
        <v>0</v>
      </c>
      <c r="I52" s="92" t="b">
        <v>0</v>
      </c>
      <c r="J52" s="92" t="b">
        <v>1</v>
      </c>
      <c r="K52" s="92" t="b">
        <v>0</v>
      </c>
      <c r="L52" s="92" t="b">
        <v>0</v>
      </c>
    </row>
    <row r="53" spans="1:12" ht="15">
      <c r="A53" s="92" t="s">
        <v>745</v>
      </c>
      <c r="B53" s="92" t="s">
        <v>761</v>
      </c>
      <c r="C53" s="92">
        <v>2</v>
      </c>
      <c r="D53" s="130">
        <v>0.004937495239711504</v>
      </c>
      <c r="E53" s="130">
        <v>1.4834089785587095</v>
      </c>
      <c r="F53" s="92" t="s">
        <v>1106</v>
      </c>
      <c r="G53" s="92" t="b">
        <v>1</v>
      </c>
      <c r="H53" s="92" t="b">
        <v>0</v>
      </c>
      <c r="I53" s="92" t="b">
        <v>0</v>
      </c>
      <c r="J53" s="92" t="b">
        <v>0</v>
      </c>
      <c r="K53" s="92" t="b">
        <v>0</v>
      </c>
      <c r="L53" s="92" t="b">
        <v>0</v>
      </c>
    </row>
    <row r="54" spans="1:12" ht="15">
      <c r="A54" s="92" t="s">
        <v>761</v>
      </c>
      <c r="B54" s="92" t="s">
        <v>762</v>
      </c>
      <c r="C54" s="92">
        <v>2</v>
      </c>
      <c r="D54" s="130">
        <v>0.004937495239711504</v>
      </c>
      <c r="E54" s="130">
        <v>2.085468969886672</v>
      </c>
      <c r="F54" s="92" t="s">
        <v>1106</v>
      </c>
      <c r="G54" s="92" t="b">
        <v>0</v>
      </c>
      <c r="H54" s="92" t="b">
        <v>0</v>
      </c>
      <c r="I54" s="92" t="b">
        <v>0</v>
      </c>
      <c r="J54" s="92" t="b">
        <v>0</v>
      </c>
      <c r="K54" s="92" t="b">
        <v>0</v>
      </c>
      <c r="L54" s="92" t="b">
        <v>0</v>
      </c>
    </row>
    <row r="55" spans="1:12" ht="15">
      <c r="A55" s="92" t="s">
        <v>762</v>
      </c>
      <c r="B55" s="92" t="s">
        <v>1043</v>
      </c>
      <c r="C55" s="92">
        <v>2</v>
      </c>
      <c r="D55" s="130">
        <v>0.004937495239711504</v>
      </c>
      <c r="E55" s="130">
        <v>2.386498965550653</v>
      </c>
      <c r="F55" s="92" t="s">
        <v>1106</v>
      </c>
      <c r="G55" s="92" t="b">
        <v>0</v>
      </c>
      <c r="H55" s="92" t="b">
        <v>0</v>
      </c>
      <c r="I55" s="92" t="b">
        <v>0</v>
      </c>
      <c r="J55" s="92" t="b">
        <v>0</v>
      </c>
      <c r="K55" s="92" t="b">
        <v>0</v>
      </c>
      <c r="L55" s="92" t="b">
        <v>0</v>
      </c>
    </row>
    <row r="56" spans="1:12" ht="15">
      <c r="A56" s="92" t="s">
        <v>1043</v>
      </c>
      <c r="B56" s="92" t="s">
        <v>756</v>
      </c>
      <c r="C56" s="92">
        <v>2</v>
      </c>
      <c r="D56" s="130">
        <v>0.004937495239711504</v>
      </c>
      <c r="E56" s="130">
        <v>2.085468969886672</v>
      </c>
      <c r="F56" s="92" t="s">
        <v>1106</v>
      </c>
      <c r="G56" s="92" t="b">
        <v>0</v>
      </c>
      <c r="H56" s="92" t="b">
        <v>0</v>
      </c>
      <c r="I56" s="92" t="b">
        <v>0</v>
      </c>
      <c r="J56" s="92" t="b">
        <v>0</v>
      </c>
      <c r="K56" s="92" t="b">
        <v>0</v>
      </c>
      <c r="L56" s="92" t="b">
        <v>0</v>
      </c>
    </row>
    <row r="57" spans="1:12" ht="15">
      <c r="A57" s="92" t="s">
        <v>756</v>
      </c>
      <c r="B57" s="92" t="s">
        <v>1044</v>
      </c>
      <c r="C57" s="92">
        <v>2</v>
      </c>
      <c r="D57" s="130">
        <v>0.004937495239711504</v>
      </c>
      <c r="E57" s="130">
        <v>2.085468969886672</v>
      </c>
      <c r="F57" s="92" t="s">
        <v>1106</v>
      </c>
      <c r="G57" s="92" t="b">
        <v>0</v>
      </c>
      <c r="H57" s="92" t="b">
        <v>0</v>
      </c>
      <c r="I57" s="92" t="b">
        <v>0</v>
      </c>
      <c r="J57" s="92" t="b">
        <v>0</v>
      </c>
      <c r="K57" s="92" t="b">
        <v>0</v>
      </c>
      <c r="L57" s="92" t="b">
        <v>0</v>
      </c>
    </row>
    <row r="58" spans="1:12" ht="15">
      <c r="A58" s="92" t="s">
        <v>1044</v>
      </c>
      <c r="B58" s="92" t="s">
        <v>1045</v>
      </c>
      <c r="C58" s="92">
        <v>2</v>
      </c>
      <c r="D58" s="130">
        <v>0.004937495239711504</v>
      </c>
      <c r="E58" s="130">
        <v>2.386498965550653</v>
      </c>
      <c r="F58" s="92" t="s">
        <v>1106</v>
      </c>
      <c r="G58" s="92" t="b">
        <v>0</v>
      </c>
      <c r="H58" s="92" t="b">
        <v>0</v>
      </c>
      <c r="I58" s="92" t="b">
        <v>0</v>
      </c>
      <c r="J58" s="92" t="b">
        <v>0</v>
      </c>
      <c r="K58" s="92" t="b">
        <v>0</v>
      </c>
      <c r="L58" s="92" t="b">
        <v>0</v>
      </c>
    </row>
    <row r="59" spans="1:12" ht="15">
      <c r="A59" s="92" t="s">
        <v>1045</v>
      </c>
      <c r="B59" s="92" t="s">
        <v>746</v>
      </c>
      <c r="C59" s="92">
        <v>2</v>
      </c>
      <c r="D59" s="130">
        <v>0.004937495239711504</v>
      </c>
      <c r="E59" s="130">
        <v>1.7844389742226907</v>
      </c>
      <c r="F59" s="92" t="s">
        <v>1106</v>
      </c>
      <c r="G59" s="92" t="b">
        <v>0</v>
      </c>
      <c r="H59" s="92" t="b">
        <v>0</v>
      </c>
      <c r="I59" s="92" t="b">
        <v>0</v>
      </c>
      <c r="J59" s="92" t="b">
        <v>0</v>
      </c>
      <c r="K59" s="92" t="b">
        <v>0</v>
      </c>
      <c r="L59" s="92" t="b">
        <v>0</v>
      </c>
    </row>
    <row r="60" spans="1:12" ht="15">
      <c r="A60" s="92" t="s">
        <v>713</v>
      </c>
      <c r="B60" s="92" t="s">
        <v>1046</v>
      </c>
      <c r="C60" s="92">
        <v>2</v>
      </c>
      <c r="D60" s="130">
        <v>0.004937495239711504</v>
      </c>
      <c r="E60" s="130">
        <v>2.386498965550653</v>
      </c>
      <c r="F60" s="92" t="s">
        <v>1106</v>
      </c>
      <c r="G60" s="92" t="b">
        <v>0</v>
      </c>
      <c r="H60" s="92" t="b">
        <v>0</v>
      </c>
      <c r="I60" s="92" t="b">
        <v>0</v>
      </c>
      <c r="J60" s="92" t="b">
        <v>0</v>
      </c>
      <c r="K60" s="92" t="b">
        <v>0</v>
      </c>
      <c r="L60" s="92" t="b">
        <v>0</v>
      </c>
    </row>
    <row r="61" spans="1:12" ht="15">
      <c r="A61" s="92" t="s">
        <v>1046</v>
      </c>
      <c r="B61" s="92" t="s">
        <v>1047</v>
      </c>
      <c r="C61" s="92">
        <v>2</v>
      </c>
      <c r="D61" s="130">
        <v>0.004937495239711504</v>
      </c>
      <c r="E61" s="130">
        <v>2.386498965550653</v>
      </c>
      <c r="F61" s="92" t="s">
        <v>1106</v>
      </c>
      <c r="G61" s="92" t="b">
        <v>0</v>
      </c>
      <c r="H61" s="92" t="b">
        <v>0</v>
      </c>
      <c r="I61" s="92" t="b">
        <v>0</v>
      </c>
      <c r="J61" s="92" t="b">
        <v>0</v>
      </c>
      <c r="K61" s="92" t="b">
        <v>0</v>
      </c>
      <c r="L61" s="92" t="b">
        <v>0</v>
      </c>
    </row>
    <row r="62" spans="1:12" ht="15">
      <c r="A62" s="92" t="s">
        <v>1047</v>
      </c>
      <c r="B62" s="92" t="s">
        <v>1048</v>
      </c>
      <c r="C62" s="92">
        <v>2</v>
      </c>
      <c r="D62" s="130">
        <v>0.004937495239711504</v>
      </c>
      <c r="E62" s="130">
        <v>2.386498965550653</v>
      </c>
      <c r="F62" s="92" t="s">
        <v>1106</v>
      </c>
      <c r="G62" s="92" t="b">
        <v>0</v>
      </c>
      <c r="H62" s="92" t="b">
        <v>0</v>
      </c>
      <c r="I62" s="92" t="b">
        <v>0</v>
      </c>
      <c r="J62" s="92" t="b">
        <v>0</v>
      </c>
      <c r="K62" s="92" t="b">
        <v>0</v>
      </c>
      <c r="L62" s="92" t="b">
        <v>0</v>
      </c>
    </row>
    <row r="63" spans="1:12" ht="15">
      <c r="A63" s="92" t="s">
        <v>1049</v>
      </c>
      <c r="B63" s="92" t="s">
        <v>1050</v>
      </c>
      <c r="C63" s="92">
        <v>2</v>
      </c>
      <c r="D63" s="130">
        <v>0.004937495239711504</v>
      </c>
      <c r="E63" s="130">
        <v>2.386498965550653</v>
      </c>
      <c r="F63" s="92" t="s">
        <v>1106</v>
      </c>
      <c r="G63" s="92" t="b">
        <v>0</v>
      </c>
      <c r="H63" s="92" t="b">
        <v>0</v>
      </c>
      <c r="I63" s="92" t="b">
        <v>0</v>
      </c>
      <c r="J63" s="92" t="b">
        <v>0</v>
      </c>
      <c r="K63" s="92" t="b">
        <v>0</v>
      </c>
      <c r="L63" s="92" t="b">
        <v>0</v>
      </c>
    </row>
    <row r="64" spans="1:12" ht="15">
      <c r="A64" s="92" t="s">
        <v>1050</v>
      </c>
      <c r="B64" s="92" t="s">
        <v>1051</v>
      </c>
      <c r="C64" s="92">
        <v>2</v>
      </c>
      <c r="D64" s="130">
        <v>0.004937495239711504</v>
      </c>
      <c r="E64" s="130">
        <v>2.386498965550653</v>
      </c>
      <c r="F64" s="92" t="s">
        <v>1106</v>
      </c>
      <c r="G64" s="92" t="b">
        <v>0</v>
      </c>
      <c r="H64" s="92" t="b">
        <v>0</v>
      </c>
      <c r="I64" s="92" t="b">
        <v>0</v>
      </c>
      <c r="J64" s="92" t="b">
        <v>0</v>
      </c>
      <c r="K64" s="92" t="b">
        <v>0</v>
      </c>
      <c r="L64" s="92" t="b">
        <v>0</v>
      </c>
    </row>
    <row r="65" spans="1:12" ht="15">
      <c r="A65" s="92" t="s">
        <v>1051</v>
      </c>
      <c r="B65" s="92" t="s">
        <v>744</v>
      </c>
      <c r="C65" s="92">
        <v>2</v>
      </c>
      <c r="D65" s="130">
        <v>0.004937495239711504</v>
      </c>
      <c r="E65" s="130">
        <v>1.1690150213367467</v>
      </c>
      <c r="F65" s="92" t="s">
        <v>1106</v>
      </c>
      <c r="G65" s="92" t="b">
        <v>0</v>
      </c>
      <c r="H65" s="92" t="b">
        <v>0</v>
      </c>
      <c r="I65" s="92" t="b">
        <v>0</v>
      </c>
      <c r="J65" s="92" t="b">
        <v>0</v>
      </c>
      <c r="K65" s="92" t="b">
        <v>0</v>
      </c>
      <c r="L65" s="92" t="b">
        <v>0</v>
      </c>
    </row>
    <row r="66" spans="1:12" ht="15">
      <c r="A66" s="92" t="s">
        <v>744</v>
      </c>
      <c r="B66" s="92" t="s">
        <v>1052</v>
      </c>
      <c r="C66" s="92">
        <v>2</v>
      </c>
      <c r="D66" s="130">
        <v>0.004937495239711504</v>
      </c>
      <c r="E66" s="130">
        <v>1.5114377021589531</v>
      </c>
      <c r="F66" s="92" t="s">
        <v>1106</v>
      </c>
      <c r="G66" s="92" t="b">
        <v>0</v>
      </c>
      <c r="H66" s="92" t="b">
        <v>0</v>
      </c>
      <c r="I66" s="92" t="b">
        <v>0</v>
      </c>
      <c r="J66" s="92" t="b">
        <v>0</v>
      </c>
      <c r="K66" s="92" t="b">
        <v>0</v>
      </c>
      <c r="L66" s="92" t="b">
        <v>0</v>
      </c>
    </row>
    <row r="67" spans="1:12" ht="15">
      <c r="A67" s="92" t="s">
        <v>1052</v>
      </c>
      <c r="B67" s="92" t="s">
        <v>1053</v>
      </c>
      <c r="C67" s="92">
        <v>2</v>
      </c>
      <c r="D67" s="130">
        <v>0.004937495239711504</v>
      </c>
      <c r="E67" s="130">
        <v>2.386498965550653</v>
      </c>
      <c r="F67" s="92" t="s">
        <v>1106</v>
      </c>
      <c r="G67" s="92" t="b">
        <v>0</v>
      </c>
      <c r="H67" s="92" t="b">
        <v>0</v>
      </c>
      <c r="I67" s="92" t="b">
        <v>0</v>
      </c>
      <c r="J67" s="92" t="b">
        <v>0</v>
      </c>
      <c r="K67" s="92" t="b">
        <v>0</v>
      </c>
      <c r="L67" s="92" t="b">
        <v>0</v>
      </c>
    </row>
    <row r="68" spans="1:12" ht="15">
      <c r="A68" s="92" t="s">
        <v>224</v>
      </c>
      <c r="B68" s="92" t="s">
        <v>767</v>
      </c>
      <c r="C68" s="92">
        <v>2</v>
      </c>
      <c r="D68" s="130">
        <v>0.004937495239711504</v>
      </c>
      <c r="E68" s="130">
        <v>2.085468969886672</v>
      </c>
      <c r="F68" s="92" t="s">
        <v>1106</v>
      </c>
      <c r="G68" s="92" t="b">
        <v>0</v>
      </c>
      <c r="H68" s="92" t="b">
        <v>0</v>
      </c>
      <c r="I68" s="92" t="b">
        <v>0</v>
      </c>
      <c r="J68" s="92" t="b">
        <v>0</v>
      </c>
      <c r="K68" s="92" t="b">
        <v>0</v>
      </c>
      <c r="L68" s="92" t="b">
        <v>0</v>
      </c>
    </row>
    <row r="69" spans="1:12" ht="15">
      <c r="A69" s="92" t="s">
        <v>224</v>
      </c>
      <c r="B69" s="92" t="s">
        <v>1025</v>
      </c>
      <c r="C69" s="92">
        <v>2</v>
      </c>
      <c r="D69" s="130">
        <v>0.004937495239711504</v>
      </c>
      <c r="E69" s="130">
        <v>2.085468969886672</v>
      </c>
      <c r="F69" s="92" t="s">
        <v>1106</v>
      </c>
      <c r="G69" s="92" t="b">
        <v>0</v>
      </c>
      <c r="H69" s="92" t="b">
        <v>0</v>
      </c>
      <c r="I69" s="92" t="b">
        <v>0</v>
      </c>
      <c r="J69" s="92" t="b">
        <v>0</v>
      </c>
      <c r="K69" s="92" t="b">
        <v>0</v>
      </c>
      <c r="L69" s="92" t="b">
        <v>0</v>
      </c>
    </row>
    <row r="70" spans="1:12" ht="15">
      <c r="A70" s="92" t="s">
        <v>764</v>
      </c>
      <c r="B70" s="92" t="s">
        <v>1054</v>
      </c>
      <c r="C70" s="92">
        <v>2</v>
      </c>
      <c r="D70" s="130">
        <v>0.004937495239711504</v>
      </c>
      <c r="E70" s="130">
        <v>1.9093777108309906</v>
      </c>
      <c r="F70" s="92" t="s">
        <v>1106</v>
      </c>
      <c r="G70" s="92" t="b">
        <v>0</v>
      </c>
      <c r="H70" s="92" t="b">
        <v>0</v>
      </c>
      <c r="I70" s="92" t="b">
        <v>0</v>
      </c>
      <c r="J70" s="92" t="b">
        <v>0</v>
      </c>
      <c r="K70" s="92" t="b">
        <v>0</v>
      </c>
      <c r="L70" s="92" t="b">
        <v>0</v>
      </c>
    </row>
    <row r="71" spans="1:12" ht="15">
      <c r="A71" s="92" t="s">
        <v>783</v>
      </c>
      <c r="B71" s="92" t="s">
        <v>784</v>
      </c>
      <c r="C71" s="92">
        <v>2</v>
      </c>
      <c r="D71" s="130">
        <v>0.004937495239711504</v>
      </c>
      <c r="E71" s="130">
        <v>2.386498965550653</v>
      </c>
      <c r="F71" s="92" t="s">
        <v>1106</v>
      </c>
      <c r="G71" s="92" t="b">
        <v>0</v>
      </c>
      <c r="H71" s="92" t="b">
        <v>0</v>
      </c>
      <c r="I71" s="92" t="b">
        <v>0</v>
      </c>
      <c r="J71" s="92" t="b">
        <v>0</v>
      </c>
      <c r="K71" s="92" t="b">
        <v>0</v>
      </c>
      <c r="L71" s="92" t="b">
        <v>0</v>
      </c>
    </row>
    <row r="72" spans="1:12" ht="15">
      <c r="A72" s="92" t="s">
        <v>784</v>
      </c>
      <c r="B72" s="92" t="s">
        <v>785</v>
      </c>
      <c r="C72" s="92">
        <v>2</v>
      </c>
      <c r="D72" s="130">
        <v>0.004937495239711504</v>
      </c>
      <c r="E72" s="130">
        <v>2.386498965550653</v>
      </c>
      <c r="F72" s="92" t="s">
        <v>1106</v>
      </c>
      <c r="G72" s="92" t="b">
        <v>0</v>
      </c>
      <c r="H72" s="92" t="b">
        <v>0</v>
      </c>
      <c r="I72" s="92" t="b">
        <v>0</v>
      </c>
      <c r="J72" s="92" t="b">
        <v>0</v>
      </c>
      <c r="K72" s="92" t="b">
        <v>0</v>
      </c>
      <c r="L72" s="92" t="b">
        <v>0</v>
      </c>
    </row>
    <row r="73" spans="1:12" ht="15">
      <c r="A73" s="92" t="s">
        <v>785</v>
      </c>
      <c r="B73" s="92" t="s">
        <v>744</v>
      </c>
      <c r="C73" s="92">
        <v>2</v>
      </c>
      <c r="D73" s="130">
        <v>0.004937495239711504</v>
      </c>
      <c r="E73" s="130">
        <v>1.1690150213367467</v>
      </c>
      <c r="F73" s="92" t="s">
        <v>1106</v>
      </c>
      <c r="G73" s="92" t="b">
        <v>0</v>
      </c>
      <c r="H73" s="92" t="b">
        <v>0</v>
      </c>
      <c r="I73" s="92" t="b">
        <v>0</v>
      </c>
      <c r="J73" s="92" t="b">
        <v>0</v>
      </c>
      <c r="K73" s="92" t="b">
        <v>0</v>
      </c>
      <c r="L73" s="92" t="b">
        <v>0</v>
      </c>
    </row>
    <row r="74" spans="1:12" ht="15">
      <c r="A74" s="92" t="s">
        <v>1055</v>
      </c>
      <c r="B74" s="92" t="s">
        <v>1056</v>
      </c>
      <c r="C74" s="92">
        <v>2</v>
      </c>
      <c r="D74" s="130">
        <v>0.004937495239711504</v>
      </c>
      <c r="E74" s="130">
        <v>2.386498965550653</v>
      </c>
      <c r="F74" s="92" t="s">
        <v>1106</v>
      </c>
      <c r="G74" s="92" t="b">
        <v>0</v>
      </c>
      <c r="H74" s="92" t="b">
        <v>0</v>
      </c>
      <c r="I74" s="92" t="b">
        <v>0</v>
      </c>
      <c r="J74" s="92" t="b">
        <v>0</v>
      </c>
      <c r="K74" s="92" t="b">
        <v>0</v>
      </c>
      <c r="L74" s="92" t="b">
        <v>0</v>
      </c>
    </row>
    <row r="75" spans="1:12" ht="15">
      <c r="A75" s="92" t="s">
        <v>1056</v>
      </c>
      <c r="B75" s="92" t="s">
        <v>1057</v>
      </c>
      <c r="C75" s="92">
        <v>2</v>
      </c>
      <c r="D75" s="130">
        <v>0.004937495239711504</v>
      </c>
      <c r="E75" s="130">
        <v>2.386498965550653</v>
      </c>
      <c r="F75" s="92" t="s">
        <v>1106</v>
      </c>
      <c r="G75" s="92" t="b">
        <v>0</v>
      </c>
      <c r="H75" s="92" t="b">
        <v>0</v>
      </c>
      <c r="I75" s="92" t="b">
        <v>0</v>
      </c>
      <c r="J75" s="92" t="b">
        <v>0</v>
      </c>
      <c r="K75" s="92" t="b">
        <v>0</v>
      </c>
      <c r="L75" s="92" t="b">
        <v>0</v>
      </c>
    </row>
    <row r="76" spans="1:12" ht="15">
      <c r="A76" s="92" t="s">
        <v>1057</v>
      </c>
      <c r="B76" s="92" t="s">
        <v>1058</v>
      </c>
      <c r="C76" s="92">
        <v>2</v>
      </c>
      <c r="D76" s="130">
        <v>0.004937495239711504</v>
      </c>
      <c r="E76" s="130">
        <v>2.386498965550653</v>
      </c>
      <c r="F76" s="92" t="s">
        <v>1106</v>
      </c>
      <c r="G76" s="92" t="b">
        <v>0</v>
      </c>
      <c r="H76" s="92" t="b">
        <v>0</v>
      </c>
      <c r="I76" s="92" t="b">
        <v>0</v>
      </c>
      <c r="J76" s="92" t="b">
        <v>0</v>
      </c>
      <c r="K76" s="92" t="b">
        <v>0</v>
      </c>
      <c r="L76" s="92" t="b">
        <v>0</v>
      </c>
    </row>
    <row r="77" spans="1:12" ht="15">
      <c r="A77" s="92" t="s">
        <v>1058</v>
      </c>
      <c r="B77" s="92" t="s">
        <v>1059</v>
      </c>
      <c r="C77" s="92">
        <v>2</v>
      </c>
      <c r="D77" s="130">
        <v>0.004937495239711504</v>
      </c>
      <c r="E77" s="130">
        <v>2.386498965550653</v>
      </c>
      <c r="F77" s="92" t="s">
        <v>1106</v>
      </c>
      <c r="G77" s="92" t="b">
        <v>0</v>
      </c>
      <c r="H77" s="92" t="b">
        <v>0</v>
      </c>
      <c r="I77" s="92" t="b">
        <v>0</v>
      </c>
      <c r="J77" s="92" t="b">
        <v>0</v>
      </c>
      <c r="K77" s="92" t="b">
        <v>0</v>
      </c>
      <c r="L77" s="92" t="b">
        <v>0</v>
      </c>
    </row>
    <row r="78" spans="1:12" ht="15">
      <c r="A78" s="92" t="s">
        <v>1059</v>
      </c>
      <c r="B78" s="92" t="s">
        <v>744</v>
      </c>
      <c r="C78" s="92">
        <v>2</v>
      </c>
      <c r="D78" s="130">
        <v>0.004937495239711504</v>
      </c>
      <c r="E78" s="130">
        <v>1.1690150213367467</v>
      </c>
      <c r="F78" s="92" t="s">
        <v>1106</v>
      </c>
      <c r="G78" s="92" t="b">
        <v>0</v>
      </c>
      <c r="H78" s="92" t="b">
        <v>0</v>
      </c>
      <c r="I78" s="92" t="b">
        <v>0</v>
      </c>
      <c r="J78" s="92" t="b">
        <v>0</v>
      </c>
      <c r="K78" s="92" t="b">
        <v>0</v>
      </c>
      <c r="L78" s="92" t="b">
        <v>0</v>
      </c>
    </row>
    <row r="79" spans="1:12" ht="15">
      <c r="A79" s="92" t="s">
        <v>1060</v>
      </c>
      <c r="B79" s="92" t="s">
        <v>1061</v>
      </c>
      <c r="C79" s="92">
        <v>2</v>
      </c>
      <c r="D79" s="130">
        <v>0.004937495239711504</v>
      </c>
      <c r="E79" s="130">
        <v>2.386498965550653</v>
      </c>
      <c r="F79" s="92" t="s">
        <v>1106</v>
      </c>
      <c r="G79" s="92" t="b">
        <v>0</v>
      </c>
      <c r="H79" s="92" t="b">
        <v>0</v>
      </c>
      <c r="I79" s="92" t="b">
        <v>0</v>
      </c>
      <c r="J79" s="92" t="b">
        <v>0</v>
      </c>
      <c r="K79" s="92" t="b">
        <v>0</v>
      </c>
      <c r="L79" s="92" t="b">
        <v>0</v>
      </c>
    </row>
    <row r="80" spans="1:12" ht="15">
      <c r="A80" s="92" t="s">
        <v>1061</v>
      </c>
      <c r="B80" s="92" t="s">
        <v>1062</v>
      </c>
      <c r="C80" s="92">
        <v>2</v>
      </c>
      <c r="D80" s="130">
        <v>0.004937495239711504</v>
      </c>
      <c r="E80" s="130">
        <v>2.386498965550653</v>
      </c>
      <c r="F80" s="92" t="s">
        <v>1106</v>
      </c>
      <c r="G80" s="92" t="b">
        <v>0</v>
      </c>
      <c r="H80" s="92" t="b">
        <v>0</v>
      </c>
      <c r="I80" s="92" t="b">
        <v>0</v>
      </c>
      <c r="J80" s="92" t="b">
        <v>0</v>
      </c>
      <c r="K80" s="92" t="b">
        <v>0</v>
      </c>
      <c r="L80" s="92" t="b">
        <v>0</v>
      </c>
    </row>
    <row r="81" spans="1:12" ht="15">
      <c r="A81" s="92" t="s">
        <v>1062</v>
      </c>
      <c r="B81" s="92" t="s">
        <v>1063</v>
      </c>
      <c r="C81" s="92">
        <v>2</v>
      </c>
      <c r="D81" s="130">
        <v>0.004937495239711504</v>
      </c>
      <c r="E81" s="130">
        <v>2.386498965550653</v>
      </c>
      <c r="F81" s="92" t="s">
        <v>1106</v>
      </c>
      <c r="G81" s="92" t="b">
        <v>0</v>
      </c>
      <c r="H81" s="92" t="b">
        <v>0</v>
      </c>
      <c r="I81" s="92" t="b">
        <v>0</v>
      </c>
      <c r="J81" s="92" t="b">
        <v>0</v>
      </c>
      <c r="K81" s="92" t="b">
        <v>0</v>
      </c>
      <c r="L81" s="92" t="b">
        <v>0</v>
      </c>
    </row>
    <row r="82" spans="1:12" ht="15">
      <c r="A82" s="92" t="s">
        <v>1063</v>
      </c>
      <c r="B82" s="92" t="s">
        <v>1064</v>
      </c>
      <c r="C82" s="92">
        <v>2</v>
      </c>
      <c r="D82" s="130">
        <v>0.004937495239711504</v>
      </c>
      <c r="E82" s="130">
        <v>2.386498965550653</v>
      </c>
      <c r="F82" s="92" t="s">
        <v>1106</v>
      </c>
      <c r="G82" s="92" t="b">
        <v>0</v>
      </c>
      <c r="H82" s="92" t="b">
        <v>0</v>
      </c>
      <c r="I82" s="92" t="b">
        <v>0</v>
      </c>
      <c r="J82" s="92" t="b">
        <v>0</v>
      </c>
      <c r="K82" s="92" t="b">
        <v>0</v>
      </c>
      <c r="L82" s="92" t="b">
        <v>0</v>
      </c>
    </row>
    <row r="83" spans="1:12" ht="15">
      <c r="A83" s="92" t="s">
        <v>1064</v>
      </c>
      <c r="B83" s="92" t="s">
        <v>1065</v>
      </c>
      <c r="C83" s="92">
        <v>2</v>
      </c>
      <c r="D83" s="130">
        <v>0.004937495239711504</v>
      </c>
      <c r="E83" s="130">
        <v>2.386498965550653</v>
      </c>
      <c r="F83" s="92" t="s">
        <v>1106</v>
      </c>
      <c r="G83" s="92" t="b">
        <v>0</v>
      </c>
      <c r="H83" s="92" t="b">
        <v>0</v>
      </c>
      <c r="I83" s="92" t="b">
        <v>0</v>
      </c>
      <c r="J83" s="92" t="b">
        <v>0</v>
      </c>
      <c r="K83" s="92" t="b">
        <v>0</v>
      </c>
      <c r="L83" s="92" t="b">
        <v>0</v>
      </c>
    </row>
    <row r="84" spans="1:12" ht="15">
      <c r="A84" s="92" t="s">
        <v>1065</v>
      </c>
      <c r="B84" s="92" t="s">
        <v>1066</v>
      </c>
      <c r="C84" s="92">
        <v>2</v>
      </c>
      <c r="D84" s="130">
        <v>0.004937495239711504</v>
      </c>
      <c r="E84" s="130">
        <v>2.386498965550653</v>
      </c>
      <c r="F84" s="92" t="s">
        <v>1106</v>
      </c>
      <c r="G84" s="92" t="b">
        <v>0</v>
      </c>
      <c r="H84" s="92" t="b">
        <v>0</v>
      </c>
      <c r="I84" s="92" t="b">
        <v>0</v>
      </c>
      <c r="J84" s="92" t="b">
        <v>0</v>
      </c>
      <c r="K84" s="92" t="b">
        <v>0</v>
      </c>
      <c r="L84" s="92" t="b">
        <v>0</v>
      </c>
    </row>
    <row r="85" spans="1:12" ht="15">
      <c r="A85" s="92" t="s">
        <v>1066</v>
      </c>
      <c r="B85" s="92" t="s">
        <v>1067</v>
      </c>
      <c r="C85" s="92">
        <v>2</v>
      </c>
      <c r="D85" s="130">
        <v>0.004937495239711504</v>
      </c>
      <c r="E85" s="130">
        <v>2.386498965550653</v>
      </c>
      <c r="F85" s="92" t="s">
        <v>1106</v>
      </c>
      <c r="G85" s="92" t="b">
        <v>0</v>
      </c>
      <c r="H85" s="92" t="b">
        <v>0</v>
      </c>
      <c r="I85" s="92" t="b">
        <v>0</v>
      </c>
      <c r="J85" s="92" t="b">
        <v>0</v>
      </c>
      <c r="K85" s="92" t="b">
        <v>0</v>
      </c>
      <c r="L85" s="92" t="b">
        <v>0</v>
      </c>
    </row>
    <row r="86" spans="1:12" ht="15">
      <c r="A86" s="92" t="s">
        <v>1067</v>
      </c>
      <c r="B86" s="92" t="s">
        <v>1068</v>
      </c>
      <c r="C86" s="92">
        <v>2</v>
      </c>
      <c r="D86" s="130">
        <v>0.004937495239711504</v>
      </c>
      <c r="E86" s="130">
        <v>2.386498965550653</v>
      </c>
      <c r="F86" s="92" t="s">
        <v>1106</v>
      </c>
      <c r="G86" s="92" t="b">
        <v>0</v>
      </c>
      <c r="H86" s="92" t="b">
        <v>0</v>
      </c>
      <c r="I86" s="92" t="b">
        <v>0</v>
      </c>
      <c r="J86" s="92" t="b">
        <v>0</v>
      </c>
      <c r="K86" s="92" t="b">
        <v>0</v>
      </c>
      <c r="L86" s="92" t="b">
        <v>0</v>
      </c>
    </row>
    <row r="87" spans="1:12" ht="15">
      <c r="A87" s="92" t="s">
        <v>1068</v>
      </c>
      <c r="B87" s="92" t="s">
        <v>1069</v>
      </c>
      <c r="C87" s="92">
        <v>2</v>
      </c>
      <c r="D87" s="130">
        <v>0.004937495239711504</v>
      </c>
      <c r="E87" s="130">
        <v>2.386498965550653</v>
      </c>
      <c r="F87" s="92" t="s">
        <v>1106</v>
      </c>
      <c r="G87" s="92" t="b">
        <v>0</v>
      </c>
      <c r="H87" s="92" t="b">
        <v>0</v>
      </c>
      <c r="I87" s="92" t="b">
        <v>0</v>
      </c>
      <c r="J87" s="92" t="b">
        <v>0</v>
      </c>
      <c r="K87" s="92" t="b">
        <v>0</v>
      </c>
      <c r="L87" s="92" t="b">
        <v>0</v>
      </c>
    </row>
    <row r="88" spans="1:12" ht="15">
      <c r="A88" s="92" t="s">
        <v>1069</v>
      </c>
      <c r="B88" s="92" t="s">
        <v>1070</v>
      </c>
      <c r="C88" s="92">
        <v>2</v>
      </c>
      <c r="D88" s="130">
        <v>0.004937495239711504</v>
      </c>
      <c r="E88" s="130">
        <v>2.386498965550653</v>
      </c>
      <c r="F88" s="92" t="s">
        <v>1106</v>
      </c>
      <c r="G88" s="92" t="b">
        <v>0</v>
      </c>
      <c r="H88" s="92" t="b">
        <v>0</v>
      </c>
      <c r="I88" s="92" t="b">
        <v>0</v>
      </c>
      <c r="J88" s="92" t="b">
        <v>0</v>
      </c>
      <c r="K88" s="92" t="b">
        <v>0</v>
      </c>
      <c r="L88" s="92" t="b">
        <v>0</v>
      </c>
    </row>
    <row r="89" spans="1:12" ht="15">
      <c r="A89" s="92" t="s">
        <v>1070</v>
      </c>
      <c r="B89" s="92" t="s">
        <v>1071</v>
      </c>
      <c r="C89" s="92">
        <v>2</v>
      </c>
      <c r="D89" s="130">
        <v>0.004937495239711504</v>
      </c>
      <c r="E89" s="130">
        <v>2.386498965550653</v>
      </c>
      <c r="F89" s="92" t="s">
        <v>1106</v>
      </c>
      <c r="G89" s="92" t="b">
        <v>0</v>
      </c>
      <c r="H89" s="92" t="b">
        <v>0</v>
      </c>
      <c r="I89" s="92" t="b">
        <v>0</v>
      </c>
      <c r="J89" s="92" t="b">
        <v>0</v>
      </c>
      <c r="K89" s="92" t="b">
        <v>0</v>
      </c>
      <c r="L89" s="92" t="b">
        <v>0</v>
      </c>
    </row>
    <row r="90" spans="1:12" ht="15">
      <c r="A90" s="92" t="s">
        <v>1071</v>
      </c>
      <c r="B90" s="92" t="s">
        <v>1072</v>
      </c>
      <c r="C90" s="92">
        <v>2</v>
      </c>
      <c r="D90" s="130">
        <v>0.004937495239711504</v>
      </c>
      <c r="E90" s="130">
        <v>2.386498965550653</v>
      </c>
      <c r="F90" s="92" t="s">
        <v>1106</v>
      </c>
      <c r="G90" s="92" t="b">
        <v>0</v>
      </c>
      <c r="H90" s="92" t="b">
        <v>0</v>
      </c>
      <c r="I90" s="92" t="b">
        <v>0</v>
      </c>
      <c r="J90" s="92" t="b">
        <v>0</v>
      </c>
      <c r="K90" s="92" t="b">
        <v>0</v>
      </c>
      <c r="L90" s="92" t="b">
        <v>0</v>
      </c>
    </row>
    <row r="91" spans="1:12" ht="15">
      <c r="A91" s="92" t="s">
        <v>1072</v>
      </c>
      <c r="B91" s="92" t="s">
        <v>744</v>
      </c>
      <c r="C91" s="92">
        <v>2</v>
      </c>
      <c r="D91" s="130">
        <v>0.004937495239711504</v>
      </c>
      <c r="E91" s="130">
        <v>1.1690150213367467</v>
      </c>
      <c r="F91" s="92" t="s">
        <v>1106</v>
      </c>
      <c r="G91" s="92" t="b">
        <v>0</v>
      </c>
      <c r="H91" s="92" t="b">
        <v>0</v>
      </c>
      <c r="I91" s="92" t="b">
        <v>0</v>
      </c>
      <c r="J91" s="92" t="b">
        <v>0</v>
      </c>
      <c r="K91" s="92" t="b">
        <v>0</v>
      </c>
      <c r="L91" s="92" t="b">
        <v>0</v>
      </c>
    </row>
    <row r="92" spans="1:12" ht="15">
      <c r="A92" s="92" t="s">
        <v>786</v>
      </c>
      <c r="B92" s="92" t="s">
        <v>787</v>
      </c>
      <c r="C92" s="92">
        <v>2</v>
      </c>
      <c r="D92" s="130">
        <v>0.004937495239711504</v>
      </c>
      <c r="E92" s="130">
        <v>2.386498965550653</v>
      </c>
      <c r="F92" s="92" t="s">
        <v>1106</v>
      </c>
      <c r="G92" s="92" t="b">
        <v>0</v>
      </c>
      <c r="H92" s="92" t="b">
        <v>0</v>
      </c>
      <c r="I92" s="92" t="b">
        <v>0</v>
      </c>
      <c r="J92" s="92" t="b">
        <v>0</v>
      </c>
      <c r="K92" s="92" t="b">
        <v>0</v>
      </c>
      <c r="L92" s="92" t="b">
        <v>0</v>
      </c>
    </row>
    <row r="93" spans="1:12" ht="15">
      <c r="A93" s="92" t="s">
        <v>787</v>
      </c>
      <c r="B93" s="92" t="s">
        <v>788</v>
      </c>
      <c r="C93" s="92">
        <v>2</v>
      </c>
      <c r="D93" s="130">
        <v>0.004937495239711504</v>
      </c>
      <c r="E93" s="130">
        <v>2.386498965550653</v>
      </c>
      <c r="F93" s="92" t="s">
        <v>1106</v>
      </c>
      <c r="G93" s="92" t="b">
        <v>0</v>
      </c>
      <c r="H93" s="92" t="b">
        <v>0</v>
      </c>
      <c r="I93" s="92" t="b">
        <v>0</v>
      </c>
      <c r="J93" s="92" t="b">
        <v>0</v>
      </c>
      <c r="K93" s="92" t="b">
        <v>0</v>
      </c>
      <c r="L93" s="92" t="b">
        <v>0</v>
      </c>
    </row>
    <row r="94" spans="1:12" ht="15">
      <c r="A94" s="92" t="s">
        <v>788</v>
      </c>
      <c r="B94" s="92" t="s">
        <v>789</v>
      </c>
      <c r="C94" s="92">
        <v>2</v>
      </c>
      <c r="D94" s="130">
        <v>0.004937495239711504</v>
      </c>
      <c r="E94" s="130">
        <v>2.386498965550653</v>
      </c>
      <c r="F94" s="92" t="s">
        <v>1106</v>
      </c>
      <c r="G94" s="92" t="b">
        <v>0</v>
      </c>
      <c r="H94" s="92" t="b">
        <v>0</v>
      </c>
      <c r="I94" s="92" t="b">
        <v>0</v>
      </c>
      <c r="J94" s="92" t="b">
        <v>0</v>
      </c>
      <c r="K94" s="92" t="b">
        <v>0</v>
      </c>
      <c r="L94" s="92" t="b">
        <v>0</v>
      </c>
    </row>
    <row r="95" spans="1:12" ht="15">
      <c r="A95" s="92" t="s">
        <v>789</v>
      </c>
      <c r="B95" s="92" t="s">
        <v>790</v>
      </c>
      <c r="C95" s="92">
        <v>2</v>
      </c>
      <c r="D95" s="130">
        <v>0.004937495239711504</v>
      </c>
      <c r="E95" s="130">
        <v>2.386498965550653</v>
      </c>
      <c r="F95" s="92" t="s">
        <v>1106</v>
      </c>
      <c r="G95" s="92" t="b">
        <v>0</v>
      </c>
      <c r="H95" s="92" t="b">
        <v>0</v>
      </c>
      <c r="I95" s="92" t="b">
        <v>0</v>
      </c>
      <c r="J95" s="92" t="b">
        <v>0</v>
      </c>
      <c r="K95" s="92" t="b">
        <v>0</v>
      </c>
      <c r="L95" s="92" t="b">
        <v>0</v>
      </c>
    </row>
    <row r="96" spans="1:12" ht="15">
      <c r="A96" s="92" t="s">
        <v>790</v>
      </c>
      <c r="B96" s="92" t="s">
        <v>791</v>
      </c>
      <c r="C96" s="92">
        <v>2</v>
      </c>
      <c r="D96" s="130">
        <v>0.004937495239711504</v>
      </c>
      <c r="E96" s="130">
        <v>2.386498965550653</v>
      </c>
      <c r="F96" s="92" t="s">
        <v>1106</v>
      </c>
      <c r="G96" s="92" t="b">
        <v>0</v>
      </c>
      <c r="H96" s="92" t="b">
        <v>0</v>
      </c>
      <c r="I96" s="92" t="b">
        <v>0</v>
      </c>
      <c r="J96" s="92" t="b">
        <v>0</v>
      </c>
      <c r="K96" s="92" t="b">
        <v>0</v>
      </c>
      <c r="L96" s="92" t="b">
        <v>0</v>
      </c>
    </row>
    <row r="97" spans="1:12" ht="15">
      <c r="A97" s="92" t="s">
        <v>791</v>
      </c>
      <c r="B97" s="92" t="s">
        <v>1073</v>
      </c>
      <c r="C97" s="92">
        <v>2</v>
      </c>
      <c r="D97" s="130">
        <v>0.004937495239711504</v>
      </c>
      <c r="E97" s="130">
        <v>2.386498965550653</v>
      </c>
      <c r="F97" s="92" t="s">
        <v>1106</v>
      </c>
      <c r="G97" s="92" t="b">
        <v>0</v>
      </c>
      <c r="H97" s="92" t="b">
        <v>0</v>
      </c>
      <c r="I97" s="92" t="b">
        <v>0</v>
      </c>
      <c r="J97" s="92" t="b">
        <v>0</v>
      </c>
      <c r="K97" s="92" t="b">
        <v>0</v>
      </c>
      <c r="L97" s="92" t="b">
        <v>0</v>
      </c>
    </row>
    <row r="98" spans="1:12" ht="15">
      <c r="A98" s="92" t="s">
        <v>1073</v>
      </c>
      <c r="B98" s="92" t="s">
        <v>1074</v>
      </c>
      <c r="C98" s="92">
        <v>2</v>
      </c>
      <c r="D98" s="130">
        <v>0.004937495239711504</v>
      </c>
      <c r="E98" s="130">
        <v>2.386498965550653</v>
      </c>
      <c r="F98" s="92" t="s">
        <v>1106</v>
      </c>
      <c r="G98" s="92" t="b">
        <v>0</v>
      </c>
      <c r="H98" s="92" t="b">
        <v>0</v>
      </c>
      <c r="I98" s="92" t="b">
        <v>0</v>
      </c>
      <c r="J98" s="92" t="b">
        <v>0</v>
      </c>
      <c r="K98" s="92" t="b">
        <v>0</v>
      </c>
      <c r="L98" s="92" t="b">
        <v>0</v>
      </c>
    </row>
    <row r="99" spans="1:12" ht="15">
      <c r="A99" s="92" t="s">
        <v>1074</v>
      </c>
      <c r="B99" s="92" t="s">
        <v>1075</v>
      </c>
      <c r="C99" s="92">
        <v>2</v>
      </c>
      <c r="D99" s="130">
        <v>0.004937495239711504</v>
      </c>
      <c r="E99" s="130">
        <v>2.386498965550653</v>
      </c>
      <c r="F99" s="92" t="s">
        <v>1106</v>
      </c>
      <c r="G99" s="92" t="b">
        <v>0</v>
      </c>
      <c r="H99" s="92" t="b">
        <v>0</v>
      </c>
      <c r="I99" s="92" t="b">
        <v>0</v>
      </c>
      <c r="J99" s="92" t="b">
        <v>0</v>
      </c>
      <c r="K99" s="92" t="b">
        <v>0</v>
      </c>
      <c r="L99" s="92" t="b">
        <v>0</v>
      </c>
    </row>
    <row r="100" spans="1:12" ht="15">
      <c r="A100" s="92" t="s">
        <v>1075</v>
      </c>
      <c r="B100" s="92" t="s">
        <v>744</v>
      </c>
      <c r="C100" s="92">
        <v>2</v>
      </c>
      <c r="D100" s="130">
        <v>0.004937495239711504</v>
      </c>
      <c r="E100" s="130">
        <v>1.1690150213367467</v>
      </c>
      <c r="F100" s="92" t="s">
        <v>1106</v>
      </c>
      <c r="G100" s="92" t="b">
        <v>0</v>
      </c>
      <c r="H100" s="92" t="b">
        <v>0</v>
      </c>
      <c r="I100" s="92" t="b">
        <v>0</v>
      </c>
      <c r="J100" s="92" t="b">
        <v>0</v>
      </c>
      <c r="K100" s="92" t="b">
        <v>0</v>
      </c>
      <c r="L100" s="92" t="b">
        <v>0</v>
      </c>
    </row>
    <row r="101" spans="1:12" ht="15">
      <c r="A101" s="92" t="s">
        <v>744</v>
      </c>
      <c r="B101" s="92" t="s">
        <v>774</v>
      </c>
      <c r="C101" s="92">
        <v>2</v>
      </c>
      <c r="D101" s="130">
        <v>0.004937495239711504</v>
      </c>
      <c r="E101" s="130">
        <v>1.5114377021589531</v>
      </c>
      <c r="F101" s="92" t="s">
        <v>1106</v>
      </c>
      <c r="G101" s="92" t="b">
        <v>0</v>
      </c>
      <c r="H101" s="92" t="b">
        <v>0</v>
      </c>
      <c r="I101" s="92" t="b">
        <v>0</v>
      </c>
      <c r="J101" s="92" t="b">
        <v>0</v>
      </c>
      <c r="K101" s="92" t="b">
        <v>0</v>
      </c>
      <c r="L101" s="92" t="b">
        <v>0</v>
      </c>
    </row>
    <row r="102" spans="1:12" ht="15">
      <c r="A102" s="92" t="s">
        <v>774</v>
      </c>
      <c r="B102" s="92" t="s">
        <v>775</v>
      </c>
      <c r="C102" s="92">
        <v>2</v>
      </c>
      <c r="D102" s="130">
        <v>0.004937495239711504</v>
      </c>
      <c r="E102" s="130">
        <v>2.386498965550653</v>
      </c>
      <c r="F102" s="92" t="s">
        <v>1106</v>
      </c>
      <c r="G102" s="92" t="b">
        <v>0</v>
      </c>
      <c r="H102" s="92" t="b">
        <v>0</v>
      </c>
      <c r="I102" s="92" t="b">
        <v>0</v>
      </c>
      <c r="J102" s="92" t="b">
        <v>0</v>
      </c>
      <c r="K102" s="92" t="b">
        <v>0</v>
      </c>
      <c r="L102" s="92" t="b">
        <v>0</v>
      </c>
    </row>
    <row r="103" spans="1:12" ht="15">
      <c r="A103" s="92" t="s">
        <v>775</v>
      </c>
      <c r="B103" s="92" t="s">
        <v>776</v>
      </c>
      <c r="C103" s="92">
        <v>2</v>
      </c>
      <c r="D103" s="130">
        <v>0.004937495239711504</v>
      </c>
      <c r="E103" s="130">
        <v>2.386498965550653</v>
      </c>
      <c r="F103" s="92" t="s">
        <v>1106</v>
      </c>
      <c r="G103" s="92" t="b">
        <v>0</v>
      </c>
      <c r="H103" s="92" t="b">
        <v>0</v>
      </c>
      <c r="I103" s="92" t="b">
        <v>0</v>
      </c>
      <c r="J103" s="92" t="b">
        <v>0</v>
      </c>
      <c r="K103" s="92" t="b">
        <v>0</v>
      </c>
      <c r="L103" s="92" t="b">
        <v>0</v>
      </c>
    </row>
    <row r="104" spans="1:12" ht="15">
      <c r="A104" s="92" t="s">
        <v>776</v>
      </c>
      <c r="B104" s="92" t="s">
        <v>773</v>
      </c>
      <c r="C104" s="92">
        <v>2</v>
      </c>
      <c r="D104" s="130">
        <v>0.004937495239711504</v>
      </c>
      <c r="E104" s="130">
        <v>2.210407706494972</v>
      </c>
      <c r="F104" s="92" t="s">
        <v>1106</v>
      </c>
      <c r="G104" s="92" t="b">
        <v>0</v>
      </c>
      <c r="H104" s="92" t="b">
        <v>0</v>
      </c>
      <c r="I104" s="92" t="b">
        <v>0</v>
      </c>
      <c r="J104" s="92" t="b">
        <v>0</v>
      </c>
      <c r="K104" s="92" t="b">
        <v>0</v>
      </c>
      <c r="L104" s="92" t="b">
        <v>0</v>
      </c>
    </row>
    <row r="105" spans="1:12" ht="15">
      <c r="A105" s="92" t="s">
        <v>773</v>
      </c>
      <c r="B105" s="92" t="s">
        <v>777</v>
      </c>
      <c r="C105" s="92">
        <v>2</v>
      </c>
      <c r="D105" s="130">
        <v>0.004937495239711504</v>
      </c>
      <c r="E105" s="130">
        <v>2.210407706494972</v>
      </c>
      <c r="F105" s="92" t="s">
        <v>1106</v>
      </c>
      <c r="G105" s="92" t="b">
        <v>0</v>
      </c>
      <c r="H105" s="92" t="b">
        <v>0</v>
      </c>
      <c r="I105" s="92" t="b">
        <v>0</v>
      </c>
      <c r="J105" s="92" t="b">
        <v>0</v>
      </c>
      <c r="K105" s="92" t="b">
        <v>0</v>
      </c>
      <c r="L105" s="92" t="b">
        <v>0</v>
      </c>
    </row>
    <row r="106" spans="1:12" ht="15">
      <c r="A106" s="92" t="s">
        <v>777</v>
      </c>
      <c r="B106" s="92" t="s">
        <v>778</v>
      </c>
      <c r="C106" s="92">
        <v>2</v>
      </c>
      <c r="D106" s="130">
        <v>0.004937495239711504</v>
      </c>
      <c r="E106" s="130">
        <v>2.386498965550653</v>
      </c>
      <c r="F106" s="92" t="s">
        <v>1106</v>
      </c>
      <c r="G106" s="92" t="b">
        <v>0</v>
      </c>
      <c r="H106" s="92" t="b">
        <v>0</v>
      </c>
      <c r="I106" s="92" t="b">
        <v>0</v>
      </c>
      <c r="J106" s="92" t="b">
        <v>0</v>
      </c>
      <c r="K106" s="92" t="b">
        <v>0</v>
      </c>
      <c r="L106" s="92" t="b">
        <v>0</v>
      </c>
    </row>
    <row r="107" spans="1:12" ht="15">
      <c r="A107" s="92" t="s">
        <v>778</v>
      </c>
      <c r="B107" s="92" t="s">
        <v>779</v>
      </c>
      <c r="C107" s="92">
        <v>2</v>
      </c>
      <c r="D107" s="130">
        <v>0.004937495239711504</v>
      </c>
      <c r="E107" s="130">
        <v>2.386498965550653</v>
      </c>
      <c r="F107" s="92" t="s">
        <v>1106</v>
      </c>
      <c r="G107" s="92" t="b">
        <v>0</v>
      </c>
      <c r="H107" s="92" t="b">
        <v>0</v>
      </c>
      <c r="I107" s="92" t="b">
        <v>0</v>
      </c>
      <c r="J107" s="92" t="b">
        <v>0</v>
      </c>
      <c r="K107" s="92" t="b">
        <v>0</v>
      </c>
      <c r="L107" s="92" t="b">
        <v>0</v>
      </c>
    </row>
    <row r="108" spans="1:12" ht="15">
      <c r="A108" s="92" t="s">
        <v>779</v>
      </c>
      <c r="B108" s="92" t="s">
        <v>780</v>
      </c>
      <c r="C108" s="92">
        <v>2</v>
      </c>
      <c r="D108" s="130">
        <v>0.004937495239711504</v>
      </c>
      <c r="E108" s="130">
        <v>2.386498965550653</v>
      </c>
      <c r="F108" s="92" t="s">
        <v>1106</v>
      </c>
      <c r="G108" s="92" t="b">
        <v>0</v>
      </c>
      <c r="H108" s="92" t="b">
        <v>0</v>
      </c>
      <c r="I108" s="92" t="b">
        <v>0</v>
      </c>
      <c r="J108" s="92" t="b">
        <v>1</v>
      </c>
      <c r="K108" s="92" t="b">
        <v>0</v>
      </c>
      <c r="L108" s="92" t="b">
        <v>0</v>
      </c>
    </row>
    <row r="109" spans="1:12" ht="15">
      <c r="A109" s="92" t="s">
        <v>780</v>
      </c>
      <c r="B109" s="92" t="s">
        <v>781</v>
      </c>
      <c r="C109" s="92">
        <v>2</v>
      </c>
      <c r="D109" s="130">
        <v>0.004937495239711504</v>
      </c>
      <c r="E109" s="130">
        <v>2.386498965550653</v>
      </c>
      <c r="F109" s="92" t="s">
        <v>1106</v>
      </c>
      <c r="G109" s="92" t="b">
        <v>1</v>
      </c>
      <c r="H109" s="92" t="b">
        <v>0</v>
      </c>
      <c r="I109" s="92" t="b">
        <v>0</v>
      </c>
      <c r="J109" s="92" t="b">
        <v>0</v>
      </c>
      <c r="K109" s="92" t="b">
        <v>0</v>
      </c>
      <c r="L109" s="92" t="b">
        <v>0</v>
      </c>
    </row>
    <row r="110" spans="1:12" ht="15">
      <c r="A110" s="92" t="s">
        <v>781</v>
      </c>
      <c r="B110" s="92" t="s">
        <v>1076</v>
      </c>
      <c r="C110" s="92">
        <v>2</v>
      </c>
      <c r="D110" s="130">
        <v>0.004937495239711504</v>
      </c>
      <c r="E110" s="130">
        <v>2.386498965550653</v>
      </c>
      <c r="F110" s="92" t="s">
        <v>1106</v>
      </c>
      <c r="G110" s="92" t="b">
        <v>0</v>
      </c>
      <c r="H110" s="92" t="b">
        <v>0</v>
      </c>
      <c r="I110" s="92" t="b">
        <v>0</v>
      </c>
      <c r="J110" s="92" t="b">
        <v>0</v>
      </c>
      <c r="K110" s="92" t="b">
        <v>0</v>
      </c>
      <c r="L110" s="92" t="b">
        <v>0</v>
      </c>
    </row>
    <row r="111" spans="1:12" ht="15">
      <c r="A111" s="92" t="s">
        <v>1076</v>
      </c>
      <c r="B111" s="92" t="s">
        <v>1077</v>
      </c>
      <c r="C111" s="92">
        <v>2</v>
      </c>
      <c r="D111" s="130">
        <v>0.004937495239711504</v>
      </c>
      <c r="E111" s="130">
        <v>2.386498965550653</v>
      </c>
      <c r="F111" s="92" t="s">
        <v>1106</v>
      </c>
      <c r="G111" s="92" t="b">
        <v>0</v>
      </c>
      <c r="H111" s="92" t="b">
        <v>0</v>
      </c>
      <c r="I111" s="92" t="b">
        <v>0</v>
      </c>
      <c r="J111" s="92" t="b">
        <v>0</v>
      </c>
      <c r="K111" s="92" t="b">
        <v>0</v>
      </c>
      <c r="L111" s="92" t="b">
        <v>0</v>
      </c>
    </row>
    <row r="112" spans="1:12" ht="15">
      <c r="A112" s="92" t="s">
        <v>1077</v>
      </c>
      <c r="B112" s="92" t="s">
        <v>1078</v>
      </c>
      <c r="C112" s="92">
        <v>2</v>
      </c>
      <c r="D112" s="130">
        <v>0.004937495239711504</v>
      </c>
      <c r="E112" s="130">
        <v>2.386498965550653</v>
      </c>
      <c r="F112" s="92" t="s">
        <v>1106</v>
      </c>
      <c r="G112" s="92" t="b">
        <v>0</v>
      </c>
      <c r="H112" s="92" t="b">
        <v>0</v>
      </c>
      <c r="I112" s="92" t="b">
        <v>0</v>
      </c>
      <c r="J112" s="92" t="b">
        <v>0</v>
      </c>
      <c r="K112" s="92" t="b">
        <v>0</v>
      </c>
      <c r="L112" s="92" t="b">
        <v>0</v>
      </c>
    </row>
    <row r="113" spans="1:12" ht="15">
      <c r="A113" s="92" t="s">
        <v>1078</v>
      </c>
      <c r="B113" s="92" t="s">
        <v>1079</v>
      </c>
      <c r="C113" s="92">
        <v>2</v>
      </c>
      <c r="D113" s="130">
        <v>0.004937495239711504</v>
      </c>
      <c r="E113" s="130">
        <v>2.386498965550653</v>
      </c>
      <c r="F113" s="92" t="s">
        <v>1106</v>
      </c>
      <c r="G113" s="92" t="b">
        <v>0</v>
      </c>
      <c r="H113" s="92" t="b">
        <v>0</v>
      </c>
      <c r="I113" s="92" t="b">
        <v>0</v>
      </c>
      <c r="J113" s="92" t="b">
        <v>0</v>
      </c>
      <c r="K113" s="92" t="b">
        <v>0</v>
      </c>
      <c r="L113" s="92" t="b">
        <v>0</v>
      </c>
    </row>
    <row r="114" spans="1:12" ht="15">
      <c r="A114" s="92" t="s">
        <v>1080</v>
      </c>
      <c r="B114" s="92" t="s">
        <v>1081</v>
      </c>
      <c r="C114" s="92">
        <v>2</v>
      </c>
      <c r="D114" s="130">
        <v>0.004937495239711504</v>
      </c>
      <c r="E114" s="130">
        <v>2.386498965550653</v>
      </c>
      <c r="F114" s="92" t="s">
        <v>1106</v>
      </c>
      <c r="G114" s="92" t="b">
        <v>0</v>
      </c>
      <c r="H114" s="92" t="b">
        <v>0</v>
      </c>
      <c r="I114" s="92" t="b">
        <v>0</v>
      </c>
      <c r="J114" s="92" t="b">
        <v>0</v>
      </c>
      <c r="K114" s="92" t="b">
        <v>0</v>
      </c>
      <c r="L114" s="92" t="b">
        <v>0</v>
      </c>
    </row>
    <row r="115" spans="1:12" ht="15">
      <c r="A115" s="92" t="s">
        <v>1081</v>
      </c>
      <c r="B115" s="92" t="s">
        <v>1082</v>
      </c>
      <c r="C115" s="92">
        <v>2</v>
      </c>
      <c r="D115" s="130">
        <v>0.004937495239711504</v>
      </c>
      <c r="E115" s="130">
        <v>2.386498965550653</v>
      </c>
      <c r="F115" s="92" t="s">
        <v>1106</v>
      </c>
      <c r="G115" s="92" t="b">
        <v>0</v>
      </c>
      <c r="H115" s="92" t="b">
        <v>0</v>
      </c>
      <c r="I115" s="92" t="b">
        <v>0</v>
      </c>
      <c r="J115" s="92" t="b">
        <v>0</v>
      </c>
      <c r="K115" s="92" t="b">
        <v>0</v>
      </c>
      <c r="L115" s="92" t="b">
        <v>0</v>
      </c>
    </row>
    <row r="116" spans="1:12" ht="15">
      <c r="A116" s="92" t="s">
        <v>1082</v>
      </c>
      <c r="B116" s="92" t="s">
        <v>1083</v>
      </c>
      <c r="C116" s="92">
        <v>2</v>
      </c>
      <c r="D116" s="130">
        <v>0.004937495239711504</v>
      </c>
      <c r="E116" s="130">
        <v>2.386498965550653</v>
      </c>
      <c r="F116" s="92" t="s">
        <v>1106</v>
      </c>
      <c r="G116" s="92" t="b">
        <v>0</v>
      </c>
      <c r="H116" s="92" t="b">
        <v>0</v>
      </c>
      <c r="I116" s="92" t="b">
        <v>0</v>
      </c>
      <c r="J116" s="92" t="b">
        <v>0</v>
      </c>
      <c r="K116" s="92" t="b">
        <v>0</v>
      </c>
      <c r="L116" s="92" t="b">
        <v>0</v>
      </c>
    </row>
    <row r="117" spans="1:12" ht="15">
      <c r="A117" s="92" t="s">
        <v>1083</v>
      </c>
      <c r="B117" s="92" t="s">
        <v>1084</v>
      </c>
      <c r="C117" s="92">
        <v>2</v>
      </c>
      <c r="D117" s="130">
        <v>0.004937495239711504</v>
      </c>
      <c r="E117" s="130">
        <v>2.386498965550653</v>
      </c>
      <c r="F117" s="92" t="s">
        <v>1106</v>
      </c>
      <c r="G117" s="92" t="b">
        <v>0</v>
      </c>
      <c r="H117" s="92" t="b">
        <v>0</v>
      </c>
      <c r="I117" s="92" t="b">
        <v>0</v>
      </c>
      <c r="J117" s="92" t="b">
        <v>0</v>
      </c>
      <c r="K117" s="92" t="b">
        <v>0</v>
      </c>
      <c r="L117" s="92" t="b">
        <v>0</v>
      </c>
    </row>
    <row r="118" spans="1:12" ht="15">
      <c r="A118" s="92" t="s">
        <v>1084</v>
      </c>
      <c r="B118" s="92" t="s">
        <v>761</v>
      </c>
      <c r="C118" s="92">
        <v>2</v>
      </c>
      <c r="D118" s="130">
        <v>0.004937495239711504</v>
      </c>
      <c r="E118" s="130">
        <v>2.085468969886672</v>
      </c>
      <c r="F118" s="92" t="s">
        <v>1106</v>
      </c>
      <c r="G118" s="92" t="b">
        <v>0</v>
      </c>
      <c r="H118" s="92" t="b">
        <v>0</v>
      </c>
      <c r="I118" s="92" t="b">
        <v>0</v>
      </c>
      <c r="J118" s="92" t="b">
        <v>0</v>
      </c>
      <c r="K118" s="92" t="b">
        <v>0</v>
      </c>
      <c r="L118" s="92" t="b">
        <v>0</v>
      </c>
    </row>
    <row r="119" spans="1:12" ht="15">
      <c r="A119" s="92" t="s">
        <v>761</v>
      </c>
      <c r="B119" s="92" t="s">
        <v>1085</v>
      </c>
      <c r="C119" s="92">
        <v>2</v>
      </c>
      <c r="D119" s="130">
        <v>0.004937495239711504</v>
      </c>
      <c r="E119" s="130">
        <v>2.085468969886672</v>
      </c>
      <c r="F119" s="92" t="s">
        <v>1106</v>
      </c>
      <c r="G119" s="92" t="b">
        <v>0</v>
      </c>
      <c r="H119" s="92" t="b">
        <v>0</v>
      </c>
      <c r="I119" s="92" t="b">
        <v>0</v>
      </c>
      <c r="J119" s="92" t="b">
        <v>0</v>
      </c>
      <c r="K119" s="92" t="b">
        <v>0</v>
      </c>
      <c r="L119" s="92" t="b">
        <v>0</v>
      </c>
    </row>
    <row r="120" spans="1:12" ht="15">
      <c r="A120" s="92" t="s">
        <v>1085</v>
      </c>
      <c r="B120" s="92" t="s">
        <v>1086</v>
      </c>
      <c r="C120" s="92">
        <v>2</v>
      </c>
      <c r="D120" s="130">
        <v>0.004937495239711504</v>
      </c>
      <c r="E120" s="130">
        <v>2.386498965550653</v>
      </c>
      <c r="F120" s="92" t="s">
        <v>1106</v>
      </c>
      <c r="G120" s="92" t="b">
        <v>0</v>
      </c>
      <c r="H120" s="92" t="b">
        <v>0</v>
      </c>
      <c r="I120" s="92" t="b">
        <v>0</v>
      </c>
      <c r="J120" s="92" t="b">
        <v>0</v>
      </c>
      <c r="K120" s="92" t="b">
        <v>0</v>
      </c>
      <c r="L120" s="92" t="b">
        <v>0</v>
      </c>
    </row>
    <row r="121" spans="1:12" ht="15">
      <c r="A121" s="92" t="s">
        <v>1086</v>
      </c>
      <c r="B121" s="92" t="s">
        <v>1087</v>
      </c>
      <c r="C121" s="92">
        <v>2</v>
      </c>
      <c r="D121" s="130">
        <v>0.004937495239711504</v>
      </c>
      <c r="E121" s="130">
        <v>2.386498965550653</v>
      </c>
      <c r="F121" s="92" t="s">
        <v>1106</v>
      </c>
      <c r="G121" s="92" t="b">
        <v>0</v>
      </c>
      <c r="H121" s="92" t="b">
        <v>0</v>
      </c>
      <c r="I121" s="92" t="b">
        <v>0</v>
      </c>
      <c r="J121" s="92" t="b">
        <v>0</v>
      </c>
      <c r="K121" s="92" t="b">
        <v>0</v>
      </c>
      <c r="L121" s="92" t="b">
        <v>0</v>
      </c>
    </row>
    <row r="122" spans="1:12" ht="15">
      <c r="A122" s="92" t="s">
        <v>1087</v>
      </c>
      <c r="B122" s="92" t="s">
        <v>1088</v>
      </c>
      <c r="C122" s="92">
        <v>2</v>
      </c>
      <c r="D122" s="130">
        <v>0.004937495239711504</v>
      </c>
      <c r="E122" s="130">
        <v>2.386498965550653</v>
      </c>
      <c r="F122" s="92" t="s">
        <v>1106</v>
      </c>
      <c r="G122" s="92" t="b">
        <v>0</v>
      </c>
      <c r="H122" s="92" t="b">
        <v>0</v>
      </c>
      <c r="I122" s="92" t="b">
        <v>0</v>
      </c>
      <c r="J122" s="92" t="b">
        <v>0</v>
      </c>
      <c r="K122" s="92" t="b">
        <v>0</v>
      </c>
      <c r="L122" s="92" t="b">
        <v>0</v>
      </c>
    </row>
    <row r="123" spans="1:12" ht="15">
      <c r="A123" s="92" t="s">
        <v>1088</v>
      </c>
      <c r="B123" s="92" t="s">
        <v>1089</v>
      </c>
      <c r="C123" s="92">
        <v>2</v>
      </c>
      <c r="D123" s="130">
        <v>0.004937495239711504</v>
      </c>
      <c r="E123" s="130">
        <v>2.386498965550653</v>
      </c>
      <c r="F123" s="92" t="s">
        <v>1106</v>
      </c>
      <c r="G123" s="92" t="b">
        <v>0</v>
      </c>
      <c r="H123" s="92" t="b">
        <v>0</v>
      </c>
      <c r="I123" s="92" t="b">
        <v>0</v>
      </c>
      <c r="J123" s="92" t="b">
        <v>0</v>
      </c>
      <c r="K123" s="92" t="b">
        <v>0</v>
      </c>
      <c r="L123" s="92" t="b">
        <v>0</v>
      </c>
    </row>
    <row r="124" spans="1:12" ht="15">
      <c r="A124" s="92" t="s">
        <v>1089</v>
      </c>
      <c r="B124" s="92" t="s">
        <v>1090</v>
      </c>
      <c r="C124" s="92">
        <v>2</v>
      </c>
      <c r="D124" s="130">
        <v>0.004937495239711504</v>
      </c>
      <c r="E124" s="130">
        <v>2.386498965550653</v>
      </c>
      <c r="F124" s="92" t="s">
        <v>1106</v>
      </c>
      <c r="G124" s="92" t="b">
        <v>0</v>
      </c>
      <c r="H124" s="92" t="b">
        <v>0</v>
      </c>
      <c r="I124" s="92" t="b">
        <v>0</v>
      </c>
      <c r="J124" s="92" t="b">
        <v>0</v>
      </c>
      <c r="K124" s="92" t="b">
        <v>0</v>
      </c>
      <c r="L124" s="92" t="b">
        <v>0</v>
      </c>
    </row>
    <row r="125" spans="1:12" ht="15">
      <c r="A125" s="92" t="s">
        <v>1090</v>
      </c>
      <c r="B125" s="92" t="s">
        <v>793</v>
      </c>
      <c r="C125" s="92">
        <v>2</v>
      </c>
      <c r="D125" s="130">
        <v>0.004937495239711504</v>
      </c>
      <c r="E125" s="130">
        <v>2.210407706494972</v>
      </c>
      <c r="F125" s="92" t="s">
        <v>1106</v>
      </c>
      <c r="G125" s="92" t="b">
        <v>0</v>
      </c>
      <c r="H125" s="92" t="b">
        <v>0</v>
      </c>
      <c r="I125" s="92" t="b">
        <v>0</v>
      </c>
      <c r="J125" s="92" t="b">
        <v>0</v>
      </c>
      <c r="K125" s="92" t="b">
        <v>0</v>
      </c>
      <c r="L125" s="92" t="b">
        <v>0</v>
      </c>
    </row>
    <row r="126" spans="1:12" ht="15">
      <c r="A126" s="92" t="s">
        <v>795</v>
      </c>
      <c r="B126" s="92" t="s">
        <v>797</v>
      </c>
      <c r="C126" s="92">
        <v>2</v>
      </c>
      <c r="D126" s="130">
        <v>0.004937495239711504</v>
      </c>
      <c r="E126" s="130">
        <v>1.7844389742226907</v>
      </c>
      <c r="F126" s="92" t="s">
        <v>1106</v>
      </c>
      <c r="G126" s="92" t="b">
        <v>0</v>
      </c>
      <c r="H126" s="92" t="b">
        <v>0</v>
      </c>
      <c r="I126" s="92" t="b">
        <v>0</v>
      </c>
      <c r="J126" s="92" t="b">
        <v>0</v>
      </c>
      <c r="K126" s="92" t="b">
        <v>0</v>
      </c>
      <c r="L126" s="92" t="b">
        <v>0</v>
      </c>
    </row>
    <row r="127" spans="1:12" ht="15">
      <c r="A127" s="92" t="s">
        <v>795</v>
      </c>
      <c r="B127" s="92" t="s">
        <v>796</v>
      </c>
      <c r="C127" s="92">
        <v>2</v>
      </c>
      <c r="D127" s="130">
        <v>0.004937495239711504</v>
      </c>
      <c r="E127" s="130">
        <v>2.085468969886672</v>
      </c>
      <c r="F127" s="92" t="s">
        <v>1106</v>
      </c>
      <c r="G127" s="92" t="b">
        <v>0</v>
      </c>
      <c r="H127" s="92" t="b">
        <v>0</v>
      </c>
      <c r="I127" s="92" t="b">
        <v>0</v>
      </c>
      <c r="J127" s="92" t="b">
        <v>0</v>
      </c>
      <c r="K127" s="92" t="b">
        <v>0</v>
      </c>
      <c r="L127" s="92" t="b">
        <v>0</v>
      </c>
    </row>
    <row r="128" spans="1:12" ht="15">
      <c r="A128" s="92" t="s">
        <v>796</v>
      </c>
      <c r="B128" s="92" t="s">
        <v>797</v>
      </c>
      <c r="C128" s="92">
        <v>2</v>
      </c>
      <c r="D128" s="130">
        <v>0.004937495239711504</v>
      </c>
      <c r="E128" s="130">
        <v>2.085468969886672</v>
      </c>
      <c r="F128" s="92" t="s">
        <v>1106</v>
      </c>
      <c r="G128" s="92" t="b">
        <v>0</v>
      </c>
      <c r="H128" s="92" t="b">
        <v>0</v>
      </c>
      <c r="I128" s="92" t="b">
        <v>0</v>
      </c>
      <c r="J128" s="92" t="b">
        <v>0</v>
      </c>
      <c r="K128" s="92" t="b">
        <v>0</v>
      </c>
      <c r="L128" s="92" t="b">
        <v>0</v>
      </c>
    </row>
    <row r="129" spans="1:12" ht="15">
      <c r="A129" s="92" t="s">
        <v>800</v>
      </c>
      <c r="B129" s="92" t="s">
        <v>801</v>
      </c>
      <c r="C129" s="92">
        <v>2</v>
      </c>
      <c r="D129" s="130">
        <v>0.004937495239711504</v>
      </c>
      <c r="E129" s="130">
        <v>1.9093777108309906</v>
      </c>
      <c r="F129" s="92" t="s">
        <v>1106</v>
      </c>
      <c r="G129" s="92" t="b">
        <v>0</v>
      </c>
      <c r="H129" s="92" t="b">
        <v>0</v>
      </c>
      <c r="I129" s="92" t="b">
        <v>0</v>
      </c>
      <c r="J129" s="92" t="b">
        <v>0</v>
      </c>
      <c r="K129" s="92" t="b">
        <v>0</v>
      </c>
      <c r="L129" s="92" t="b">
        <v>0</v>
      </c>
    </row>
    <row r="130" spans="1:12" ht="15">
      <c r="A130" s="92" t="s">
        <v>1041</v>
      </c>
      <c r="B130" s="92" t="s">
        <v>1092</v>
      </c>
      <c r="C130" s="92">
        <v>2</v>
      </c>
      <c r="D130" s="130">
        <v>0.004937495239711504</v>
      </c>
      <c r="E130" s="130">
        <v>2.210407706494972</v>
      </c>
      <c r="F130" s="92" t="s">
        <v>1106</v>
      </c>
      <c r="G130" s="92" t="b">
        <v>0</v>
      </c>
      <c r="H130" s="92" t="b">
        <v>0</v>
      </c>
      <c r="I130" s="92" t="b">
        <v>0</v>
      </c>
      <c r="J130" s="92" t="b">
        <v>0</v>
      </c>
      <c r="K130" s="92" t="b">
        <v>0</v>
      </c>
      <c r="L130" s="92" t="b">
        <v>0</v>
      </c>
    </row>
    <row r="131" spans="1:12" ht="15">
      <c r="A131" s="92" t="s">
        <v>1092</v>
      </c>
      <c r="B131" s="92" t="s">
        <v>1093</v>
      </c>
      <c r="C131" s="92">
        <v>2</v>
      </c>
      <c r="D131" s="130">
        <v>0.004937495239711504</v>
      </c>
      <c r="E131" s="130">
        <v>2.386498965550653</v>
      </c>
      <c r="F131" s="92" t="s">
        <v>1106</v>
      </c>
      <c r="G131" s="92" t="b">
        <v>0</v>
      </c>
      <c r="H131" s="92" t="b">
        <v>0</v>
      </c>
      <c r="I131" s="92" t="b">
        <v>0</v>
      </c>
      <c r="J131" s="92" t="b">
        <v>0</v>
      </c>
      <c r="K131" s="92" t="b">
        <v>0</v>
      </c>
      <c r="L131" s="92" t="b">
        <v>0</v>
      </c>
    </row>
    <row r="132" spans="1:12" ht="15">
      <c r="A132" s="92" t="s">
        <v>1093</v>
      </c>
      <c r="B132" s="92" t="s">
        <v>744</v>
      </c>
      <c r="C132" s="92">
        <v>2</v>
      </c>
      <c r="D132" s="130">
        <v>0.004937495239711504</v>
      </c>
      <c r="E132" s="130">
        <v>1.1690150213367467</v>
      </c>
      <c r="F132" s="92" t="s">
        <v>1106</v>
      </c>
      <c r="G132" s="92" t="b">
        <v>0</v>
      </c>
      <c r="H132" s="92" t="b">
        <v>0</v>
      </c>
      <c r="I132" s="92" t="b">
        <v>0</v>
      </c>
      <c r="J132" s="92" t="b">
        <v>0</v>
      </c>
      <c r="K132" s="92" t="b">
        <v>0</v>
      </c>
      <c r="L132" s="92" t="b">
        <v>0</v>
      </c>
    </row>
    <row r="133" spans="1:12" ht="15">
      <c r="A133" s="92" t="s">
        <v>744</v>
      </c>
      <c r="B133" s="92" t="s">
        <v>1094</v>
      </c>
      <c r="C133" s="92">
        <v>2</v>
      </c>
      <c r="D133" s="130">
        <v>0.004937495239711504</v>
      </c>
      <c r="E133" s="130">
        <v>1.5114377021589531</v>
      </c>
      <c r="F133" s="92" t="s">
        <v>1106</v>
      </c>
      <c r="G133" s="92" t="b">
        <v>0</v>
      </c>
      <c r="H133" s="92" t="b">
        <v>0</v>
      </c>
      <c r="I133" s="92" t="b">
        <v>0</v>
      </c>
      <c r="J133" s="92" t="b">
        <v>0</v>
      </c>
      <c r="K133" s="92" t="b">
        <v>0</v>
      </c>
      <c r="L133" s="92" t="b">
        <v>0</v>
      </c>
    </row>
    <row r="134" spans="1:12" ht="15">
      <c r="A134" s="92" t="s">
        <v>1094</v>
      </c>
      <c r="B134" s="92" t="s">
        <v>1095</v>
      </c>
      <c r="C134" s="92">
        <v>2</v>
      </c>
      <c r="D134" s="130">
        <v>0.004937495239711504</v>
      </c>
      <c r="E134" s="130">
        <v>2.386498965550653</v>
      </c>
      <c r="F134" s="92" t="s">
        <v>1106</v>
      </c>
      <c r="G134" s="92" t="b">
        <v>0</v>
      </c>
      <c r="H134" s="92" t="b">
        <v>0</v>
      </c>
      <c r="I134" s="92" t="b">
        <v>0</v>
      </c>
      <c r="J134" s="92" t="b">
        <v>0</v>
      </c>
      <c r="K134" s="92" t="b">
        <v>0</v>
      </c>
      <c r="L134" s="92" t="b">
        <v>0</v>
      </c>
    </row>
    <row r="135" spans="1:12" ht="15">
      <c r="A135" s="92" t="s">
        <v>804</v>
      </c>
      <c r="B135" s="92" t="s">
        <v>805</v>
      </c>
      <c r="C135" s="92">
        <v>2</v>
      </c>
      <c r="D135" s="130">
        <v>0.004937495239711504</v>
      </c>
      <c r="E135" s="130">
        <v>2.386498965550653</v>
      </c>
      <c r="F135" s="92" t="s">
        <v>1106</v>
      </c>
      <c r="G135" s="92" t="b">
        <v>0</v>
      </c>
      <c r="H135" s="92" t="b">
        <v>0</v>
      </c>
      <c r="I135" s="92" t="b">
        <v>0</v>
      </c>
      <c r="J135" s="92" t="b">
        <v>0</v>
      </c>
      <c r="K135" s="92" t="b">
        <v>0</v>
      </c>
      <c r="L135" s="92" t="b">
        <v>0</v>
      </c>
    </row>
    <row r="136" spans="1:12" ht="15">
      <c r="A136" s="92" t="s">
        <v>805</v>
      </c>
      <c r="B136" s="92" t="s">
        <v>806</v>
      </c>
      <c r="C136" s="92">
        <v>2</v>
      </c>
      <c r="D136" s="130">
        <v>0.004937495239711504</v>
      </c>
      <c r="E136" s="130">
        <v>2.386498965550653</v>
      </c>
      <c r="F136" s="92" t="s">
        <v>1106</v>
      </c>
      <c r="G136" s="92" t="b">
        <v>0</v>
      </c>
      <c r="H136" s="92" t="b">
        <v>0</v>
      </c>
      <c r="I136" s="92" t="b">
        <v>0</v>
      </c>
      <c r="J136" s="92" t="b">
        <v>0</v>
      </c>
      <c r="K136" s="92" t="b">
        <v>0</v>
      </c>
      <c r="L136" s="92" t="b">
        <v>0</v>
      </c>
    </row>
    <row r="137" spans="1:12" ht="15">
      <c r="A137" s="92" t="s">
        <v>806</v>
      </c>
      <c r="B137" s="92" t="s">
        <v>807</v>
      </c>
      <c r="C137" s="92">
        <v>2</v>
      </c>
      <c r="D137" s="130">
        <v>0.004937495239711504</v>
      </c>
      <c r="E137" s="130">
        <v>2.386498965550653</v>
      </c>
      <c r="F137" s="92" t="s">
        <v>1106</v>
      </c>
      <c r="G137" s="92" t="b">
        <v>0</v>
      </c>
      <c r="H137" s="92" t="b">
        <v>0</v>
      </c>
      <c r="I137" s="92" t="b">
        <v>0</v>
      </c>
      <c r="J137" s="92" t="b">
        <v>0</v>
      </c>
      <c r="K137" s="92" t="b">
        <v>0</v>
      </c>
      <c r="L137" s="92" t="b">
        <v>0</v>
      </c>
    </row>
    <row r="138" spans="1:12" ht="15">
      <c r="A138" s="92" t="s">
        <v>807</v>
      </c>
      <c r="B138" s="92" t="s">
        <v>808</v>
      </c>
      <c r="C138" s="92">
        <v>2</v>
      </c>
      <c r="D138" s="130">
        <v>0.004937495239711504</v>
      </c>
      <c r="E138" s="130">
        <v>2.386498965550653</v>
      </c>
      <c r="F138" s="92" t="s">
        <v>1106</v>
      </c>
      <c r="G138" s="92" t="b">
        <v>0</v>
      </c>
      <c r="H138" s="92" t="b">
        <v>0</v>
      </c>
      <c r="I138" s="92" t="b">
        <v>0</v>
      </c>
      <c r="J138" s="92" t="b">
        <v>0</v>
      </c>
      <c r="K138" s="92" t="b">
        <v>0</v>
      </c>
      <c r="L138" s="92" t="b">
        <v>0</v>
      </c>
    </row>
    <row r="139" spans="1:12" ht="15">
      <c r="A139" s="92" t="s">
        <v>808</v>
      </c>
      <c r="B139" s="92" t="s">
        <v>809</v>
      </c>
      <c r="C139" s="92">
        <v>2</v>
      </c>
      <c r="D139" s="130">
        <v>0.004937495239711504</v>
      </c>
      <c r="E139" s="130">
        <v>2.386498965550653</v>
      </c>
      <c r="F139" s="92" t="s">
        <v>1106</v>
      </c>
      <c r="G139" s="92" t="b">
        <v>0</v>
      </c>
      <c r="H139" s="92" t="b">
        <v>0</v>
      </c>
      <c r="I139" s="92" t="b">
        <v>0</v>
      </c>
      <c r="J139" s="92" t="b">
        <v>0</v>
      </c>
      <c r="K139" s="92" t="b">
        <v>0</v>
      </c>
      <c r="L139" s="92" t="b">
        <v>0</v>
      </c>
    </row>
    <row r="140" spans="1:12" ht="15">
      <c r="A140" s="92" t="s">
        <v>809</v>
      </c>
      <c r="B140" s="92" t="s">
        <v>810</v>
      </c>
      <c r="C140" s="92">
        <v>2</v>
      </c>
      <c r="D140" s="130">
        <v>0.004937495239711504</v>
      </c>
      <c r="E140" s="130">
        <v>2.386498965550653</v>
      </c>
      <c r="F140" s="92" t="s">
        <v>1106</v>
      </c>
      <c r="G140" s="92" t="b">
        <v>0</v>
      </c>
      <c r="H140" s="92" t="b">
        <v>0</v>
      </c>
      <c r="I140" s="92" t="b">
        <v>0</v>
      </c>
      <c r="J140" s="92" t="b">
        <v>0</v>
      </c>
      <c r="K140" s="92" t="b">
        <v>0</v>
      </c>
      <c r="L140" s="92" t="b">
        <v>0</v>
      </c>
    </row>
    <row r="141" spans="1:12" ht="15">
      <c r="A141" s="92" t="s">
        <v>810</v>
      </c>
      <c r="B141" s="92" t="s">
        <v>728</v>
      </c>
      <c r="C141" s="92">
        <v>2</v>
      </c>
      <c r="D141" s="130">
        <v>0.004937495239711504</v>
      </c>
      <c r="E141" s="130">
        <v>2.386498965550653</v>
      </c>
      <c r="F141" s="92" t="s">
        <v>1106</v>
      </c>
      <c r="G141" s="92" t="b">
        <v>0</v>
      </c>
      <c r="H141" s="92" t="b">
        <v>0</v>
      </c>
      <c r="I141" s="92" t="b">
        <v>0</v>
      </c>
      <c r="J141" s="92" t="b">
        <v>0</v>
      </c>
      <c r="K141" s="92" t="b">
        <v>0</v>
      </c>
      <c r="L141" s="92" t="b">
        <v>0</v>
      </c>
    </row>
    <row r="142" spans="1:12" ht="15">
      <c r="A142" s="92" t="s">
        <v>728</v>
      </c>
      <c r="B142" s="92" t="s">
        <v>278</v>
      </c>
      <c r="C142" s="92">
        <v>2</v>
      </c>
      <c r="D142" s="130">
        <v>0.004937495239711504</v>
      </c>
      <c r="E142" s="130">
        <v>2.386498965550653</v>
      </c>
      <c r="F142" s="92" t="s">
        <v>1106</v>
      </c>
      <c r="G142" s="92" t="b">
        <v>0</v>
      </c>
      <c r="H142" s="92" t="b">
        <v>0</v>
      </c>
      <c r="I142" s="92" t="b">
        <v>0</v>
      </c>
      <c r="J142" s="92" t="b">
        <v>0</v>
      </c>
      <c r="K142" s="92" t="b">
        <v>0</v>
      </c>
      <c r="L142" s="92" t="b">
        <v>0</v>
      </c>
    </row>
    <row r="143" spans="1:12" ht="15">
      <c r="A143" s="92" t="s">
        <v>278</v>
      </c>
      <c r="B143" s="92" t="s">
        <v>811</v>
      </c>
      <c r="C143" s="92">
        <v>2</v>
      </c>
      <c r="D143" s="130">
        <v>0.004937495239711504</v>
      </c>
      <c r="E143" s="130">
        <v>2.386498965550653</v>
      </c>
      <c r="F143" s="92" t="s">
        <v>1106</v>
      </c>
      <c r="G143" s="92" t="b">
        <v>0</v>
      </c>
      <c r="H143" s="92" t="b">
        <v>0</v>
      </c>
      <c r="I143" s="92" t="b">
        <v>0</v>
      </c>
      <c r="J143" s="92" t="b">
        <v>0</v>
      </c>
      <c r="K143" s="92" t="b">
        <v>0</v>
      </c>
      <c r="L143" s="92" t="b">
        <v>0</v>
      </c>
    </row>
    <row r="144" spans="1:12" ht="15">
      <c r="A144" s="92" t="s">
        <v>811</v>
      </c>
      <c r="B144" s="92" t="s">
        <v>1096</v>
      </c>
      <c r="C144" s="92">
        <v>2</v>
      </c>
      <c r="D144" s="130">
        <v>0.004937495239711504</v>
      </c>
      <c r="E144" s="130">
        <v>2.386498965550653</v>
      </c>
      <c r="F144" s="92" t="s">
        <v>1106</v>
      </c>
      <c r="G144" s="92" t="b">
        <v>0</v>
      </c>
      <c r="H144" s="92" t="b">
        <v>0</v>
      </c>
      <c r="I144" s="92" t="b">
        <v>0</v>
      </c>
      <c r="J144" s="92" t="b">
        <v>0</v>
      </c>
      <c r="K144" s="92" t="b">
        <v>0</v>
      </c>
      <c r="L144" s="92" t="b">
        <v>0</v>
      </c>
    </row>
    <row r="145" spans="1:12" ht="15">
      <c r="A145" s="92" t="s">
        <v>1096</v>
      </c>
      <c r="B145" s="92" t="s">
        <v>1097</v>
      </c>
      <c r="C145" s="92">
        <v>2</v>
      </c>
      <c r="D145" s="130">
        <v>0.004937495239711504</v>
      </c>
      <c r="E145" s="130">
        <v>2.386498965550653</v>
      </c>
      <c r="F145" s="92" t="s">
        <v>1106</v>
      </c>
      <c r="G145" s="92" t="b">
        <v>0</v>
      </c>
      <c r="H145" s="92" t="b">
        <v>0</v>
      </c>
      <c r="I145" s="92" t="b">
        <v>0</v>
      </c>
      <c r="J145" s="92" t="b">
        <v>0</v>
      </c>
      <c r="K145" s="92" t="b">
        <v>0</v>
      </c>
      <c r="L145" s="92" t="b">
        <v>0</v>
      </c>
    </row>
    <row r="146" spans="1:12" ht="15">
      <c r="A146" s="92" t="s">
        <v>1097</v>
      </c>
      <c r="B146" s="92" t="s">
        <v>1098</v>
      </c>
      <c r="C146" s="92">
        <v>2</v>
      </c>
      <c r="D146" s="130">
        <v>0.004937495239711504</v>
      </c>
      <c r="E146" s="130">
        <v>2.386498965550653</v>
      </c>
      <c r="F146" s="92" t="s">
        <v>1106</v>
      </c>
      <c r="G146" s="92" t="b">
        <v>0</v>
      </c>
      <c r="H146" s="92" t="b">
        <v>0</v>
      </c>
      <c r="I146" s="92" t="b">
        <v>0</v>
      </c>
      <c r="J146" s="92" t="b">
        <v>0</v>
      </c>
      <c r="K146" s="92" t="b">
        <v>0</v>
      </c>
      <c r="L146" s="92" t="b">
        <v>0</v>
      </c>
    </row>
    <row r="147" spans="1:12" ht="15">
      <c r="A147" s="92" t="s">
        <v>813</v>
      </c>
      <c r="B147" s="92" t="s">
        <v>814</v>
      </c>
      <c r="C147" s="92">
        <v>2</v>
      </c>
      <c r="D147" s="130">
        <v>0.004937495239711504</v>
      </c>
      <c r="E147" s="130">
        <v>2.386498965550653</v>
      </c>
      <c r="F147" s="92" t="s">
        <v>1106</v>
      </c>
      <c r="G147" s="92" t="b">
        <v>0</v>
      </c>
      <c r="H147" s="92" t="b">
        <v>0</v>
      </c>
      <c r="I147" s="92" t="b">
        <v>0</v>
      </c>
      <c r="J147" s="92" t="b">
        <v>1</v>
      </c>
      <c r="K147" s="92" t="b">
        <v>0</v>
      </c>
      <c r="L147" s="92" t="b">
        <v>0</v>
      </c>
    </row>
    <row r="148" spans="1:12" ht="15">
      <c r="A148" s="92" t="s">
        <v>814</v>
      </c>
      <c r="B148" s="92" t="s">
        <v>815</v>
      </c>
      <c r="C148" s="92">
        <v>2</v>
      </c>
      <c r="D148" s="130">
        <v>0.004937495239711504</v>
      </c>
      <c r="E148" s="130">
        <v>2.386498965550653</v>
      </c>
      <c r="F148" s="92" t="s">
        <v>1106</v>
      </c>
      <c r="G148" s="92" t="b">
        <v>1</v>
      </c>
      <c r="H148" s="92" t="b">
        <v>0</v>
      </c>
      <c r="I148" s="92" t="b">
        <v>0</v>
      </c>
      <c r="J148" s="92" t="b">
        <v>0</v>
      </c>
      <c r="K148" s="92" t="b">
        <v>0</v>
      </c>
      <c r="L148" s="92" t="b">
        <v>0</v>
      </c>
    </row>
    <row r="149" spans="1:12" ht="15">
      <c r="A149" s="92" t="s">
        <v>815</v>
      </c>
      <c r="B149" s="92" t="s">
        <v>816</v>
      </c>
      <c r="C149" s="92">
        <v>2</v>
      </c>
      <c r="D149" s="130">
        <v>0.004937495239711504</v>
      </c>
      <c r="E149" s="130">
        <v>2.386498965550653</v>
      </c>
      <c r="F149" s="92" t="s">
        <v>1106</v>
      </c>
      <c r="G149" s="92" t="b">
        <v>0</v>
      </c>
      <c r="H149" s="92" t="b">
        <v>0</v>
      </c>
      <c r="I149" s="92" t="b">
        <v>0</v>
      </c>
      <c r="J149" s="92" t="b">
        <v>0</v>
      </c>
      <c r="K149" s="92" t="b">
        <v>0</v>
      </c>
      <c r="L149" s="92" t="b">
        <v>0</v>
      </c>
    </row>
    <row r="150" spans="1:12" ht="15">
      <c r="A150" s="92" t="s">
        <v>816</v>
      </c>
      <c r="B150" s="92" t="s">
        <v>817</v>
      </c>
      <c r="C150" s="92">
        <v>2</v>
      </c>
      <c r="D150" s="130">
        <v>0.004937495239711504</v>
      </c>
      <c r="E150" s="130">
        <v>2.386498965550653</v>
      </c>
      <c r="F150" s="92" t="s">
        <v>1106</v>
      </c>
      <c r="G150" s="92" t="b">
        <v>0</v>
      </c>
      <c r="H150" s="92" t="b">
        <v>0</v>
      </c>
      <c r="I150" s="92" t="b">
        <v>0</v>
      </c>
      <c r="J150" s="92" t="b">
        <v>1</v>
      </c>
      <c r="K150" s="92" t="b">
        <v>0</v>
      </c>
      <c r="L150" s="92" t="b">
        <v>0</v>
      </c>
    </row>
    <row r="151" spans="1:12" ht="15">
      <c r="A151" s="92" t="s">
        <v>817</v>
      </c>
      <c r="B151" s="92" t="s">
        <v>818</v>
      </c>
      <c r="C151" s="92">
        <v>2</v>
      </c>
      <c r="D151" s="130">
        <v>0.004937495239711504</v>
      </c>
      <c r="E151" s="130">
        <v>2.210407706494972</v>
      </c>
      <c r="F151" s="92" t="s">
        <v>1106</v>
      </c>
      <c r="G151" s="92" t="b">
        <v>1</v>
      </c>
      <c r="H151" s="92" t="b">
        <v>0</v>
      </c>
      <c r="I151" s="92" t="b">
        <v>0</v>
      </c>
      <c r="J151" s="92" t="b">
        <v>0</v>
      </c>
      <c r="K151" s="92" t="b">
        <v>0</v>
      </c>
      <c r="L151" s="92" t="b">
        <v>0</v>
      </c>
    </row>
    <row r="152" spans="1:12" ht="15">
      <c r="A152" s="92" t="s">
        <v>818</v>
      </c>
      <c r="B152" s="92" t="s">
        <v>213</v>
      </c>
      <c r="C152" s="92">
        <v>2</v>
      </c>
      <c r="D152" s="130">
        <v>0.004937495239711504</v>
      </c>
      <c r="E152" s="130">
        <v>2.386498965550653</v>
      </c>
      <c r="F152" s="92" t="s">
        <v>1106</v>
      </c>
      <c r="G152" s="92" t="b">
        <v>0</v>
      </c>
      <c r="H152" s="92" t="b">
        <v>0</v>
      </c>
      <c r="I152" s="92" t="b">
        <v>0</v>
      </c>
      <c r="J152" s="92" t="b">
        <v>0</v>
      </c>
      <c r="K152" s="92" t="b">
        <v>0</v>
      </c>
      <c r="L152" s="92" t="b">
        <v>0</v>
      </c>
    </row>
    <row r="153" spans="1:12" ht="15">
      <c r="A153" s="92" t="s">
        <v>213</v>
      </c>
      <c r="B153" s="92" t="s">
        <v>819</v>
      </c>
      <c r="C153" s="92">
        <v>2</v>
      </c>
      <c r="D153" s="130">
        <v>0.004937495239711504</v>
      </c>
      <c r="E153" s="130">
        <v>2.386498965550653</v>
      </c>
      <c r="F153" s="92" t="s">
        <v>1106</v>
      </c>
      <c r="G153" s="92" t="b">
        <v>0</v>
      </c>
      <c r="H153" s="92" t="b">
        <v>0</v>
      </c>
      <c r="I153" s="92" t="b">
        <v>0</v>
      </c>
      <c r="J153" s="92" t="b">
        <v>0</v>
      </c>
      <c r="K153" s="92" t="b">
        <v>0</v>
      </c>
      <c r="L153" s="92" t="b">
        <v>0</v>
      </c>
    </row>
    <row r="154" spans="1:12" ht="15">
      <c r="A154" s="92" t="s">
        <v>819</v>
      </c>
      <c r="B154" s="92" t="s">
        <v>820</v>
      </c>
      <c r="C154" s="92">
        <v>2</v>
      </c>
      <c r="D154" s="130">
        <v>0.004937495239711504</v>
      </c>
      <c r="E154" s="130">
        <v>2.386498965550653</v>
      </c>
      <c r="F154" s="92" t="s">
        <v>1106</v>
      </c>
      <c r="G154" s="92" t="b">
        <v>0</v>
      </c>
      <c r="H154" s="92" t="b">
        <v>0</v>
      </c>
      <c r="I154" s="92" t="b">
        <v>0</v>
      </c>
      <c r="J154" s="92" t="b">
        <v>0</v>
      </c>
      <c r="K154" s="92" t="b">
        <v>0</v>
      </c>
      <c r="L154" s="92" t="b">
        <v>0</v>
      </c>
    </row>
    <row r="155" spans="1:12" ht="15">
      <c r="A155" s="92" t="s">
        <v>820</v>
      </c>
      <c r="B155" s="92" t="s">
        <v>744</v>
      </c>
      <c r="C155" s="92">
        <v>2</v>
      </c>
      <c r="D155" s="130">
        <v>0.004937495239711504</v>
      </c>
      <c r="E155" s="130">
        <v>1.1690150213367467</v>
      </c>
      <c r="F155" s="92" t="s">
        <v>1106</v>
      </c>
      <c r="G155" s="92" t="b">
        <v>0</v>
      </c>
      <c r="H155" s="92" t="b">
        <v>0</v>
      </c>
      <c r="I155" s="92" t="b">
        <v>0</v>
      </c>
      <c r="J155" s="92" t="b">
        <v>0</v>
      </c>
      <c r="K155" s="92" t="b">
        <v>0</v>
      </c>
      <c r="L155" s="92" t="b">
        <v>0</v>
      </c>
    </row>
    <row r="156" spans="1:12" ht="15">
      <c r="A156" s="92" t="s">
        <v>744</v>
      </c>
      <c r="B156" s="92" t="s">
        <v>1099</v>
      </c>
      <c r="C156" s="92">
        <v>2</v>
      </c>
      <c r="D156" s="130">
        <v>0.004937495239711504</v>
      </c>
      <c r="E156" s="130">
        <v>1.5114377021589531</v>
      </c>
      <c r="F156" s="92" t="s">
        <v>1106</v>
      </c>
      <c r="G156" s="92" t="b">
        <v>0</v>
      </c>
      <c r="H156" s="92" t="b">
        <v>0</v>
      </c>
      <c r="I156" s="92" t="b">
        <v>0</v>
      </c>
      <c r="J156" s="92" t="b">
        <v>0</v>
      </c>
      <c r="K156" s="92" t="b">
        <v>0</v>
      </c>
      <c r="L156" s="92" t="b">
        <v>0</v>
      </c>
    </row>
    <row r="157" spans="1:12" ht="15">
      <c r="A157" s="92" t="s">
        <v>1099</v>
      </c>
      <c r="B157" s="92" t="s">
        <v>1100</v>
      </c>
      <c r="C157" s="92">
        <v>2</v>
      </c>
      <c r="D157" s="130">
        <v>0.004937495239711504</v>
      </c>
      <c r="E157" s="130">
        <v>2.386498965550653</v>
      </c>
      <c r="F157" s="92" t="s">
        <v>1106</v>
      </c>
      <c r="G157" s="92" t="b">
        <v>0</v>
      </c>
      <c r="H157" s="92" t="b">
        <v>0</v>
      </c>
      <c r="I157" s="92" t="b">
        <v>0</v>
      </c>
      <c r="J157" s="92" t="b">
        <v>0</v>
      </c>
      <c r="K157" s="92" t="b">
        <v>0</v>
      </c>
      <c r="L157" s="92" t="b">
        <v>0</v>
      </c>
    </row>
    <row r="158" spans="1:12" ht="15">
      <c r="A158" s="92" t="s">
        <v>1100</v>
      </c>
      <c r="B158" s="92" t="s">
        <v>1101</v>
      </c>
      <c r="C158" s="92">
        <v>2</v>
      </c>
      <c r="D158" s="130">
        <v>0.004937495239711504</v>
      </c>
      <c r="E158" s="130">
        <v>2.386498965550653</v>
      </c>
      <c r="F158" s="92" t="s">
        <v>1106</v>
      </c>
      <c r="G158" s="92" t="b">
        <v>0</v>
      </c>
      <c r="H158" s="92" t="b">
        <v>0</v>
      </c>
      <c r="I158" s="92" t="b">
        <v>0</v>
      </c>
      <c r="J158" s="92" t="b">
        <v>0</v>
      </c>
      <c r="K158" s="92" t="b">
        <v>0</v>
      </c>
      <c r="L158" s="92" t="b">
        <v>0</v>
      </c>
    </row>
    <row r="159" spans="1:12" ht="15">
      <c r="A159" s="92" t="s">
        <v>1101</v>
      </c>
      <c r="B159" s="92" t="s">
        <v>1102</v>
      </c>
      <c r="C159" s="92">
        <v>2</v>
      </c>
      <c r="D159" s="130">
        <v>0.004937495239711504</v>
      </c>
      <c r="E159" s="130">
        <v>2.386498965550653</v>
      </c>
      <c r="F159" s="92" t="s">
        <v>1106</v>
      </c>
      <c r="G159" s="92" t="b">
        <v>0</v>
      </c>
      <c r="H159" s="92" t="b">
        <v>0</v>
      </c>
      <c r="I159" s="92" t="b">
        <v>0</v>
      </c>
      <c r="J159" s="92" t="b">
        <v>0</v>
      </c>
      <c r="K159" s="92" t="b">
        <v>0</v>
      </c>
      <c r="L159" s="92" t="b">
        <v>0</v>
      </c>
    </row>
    <row r="160" spans="1:12" ht="15">
      <c r="A160" s="92" t="s">
        <v>1102</v>
      </c>
      <c r="B160" s="92" t="s">
        <v>1103</v>
      </c>
      <c r="C160" s="92">
        <v>2</v>
      </c>
      <c r="D160" s="130">
        <v>0.004937495239711504</v>
      </c>
      <c r="E160" s="130">
        <v>2.386498965550653</v>
      </c>
      <c r="F160" s="92" t="s">
        <v>1106</v>
      </c>
      <c r="G160" s="92" t="b">
        <v>0</v>
      </c>
      <c r="H160" s="92" t="b">
        <v>0</v>
      </c>
      <c r="I160" s="92" t="b">
        <v>0</v>
      </c>
      <c r="J160" s="92" t="b">
        <v>0</v>
      </c>
      <c r="K160" s="92" t="b">
        <v>0</v>
      </c>
      <c r="L160" s="92" t="b">
        <v>0</v>
      </c>
    </row>
    <row r="161" spans="1:12" ht="15">
      <c r="A161" s="92" t="s">
        <v>751</v>
      </c>
      <c r="B161" s="92" t="s">
        <v>752</v>
      </c>
      <c r="C161" s="92">
        <v>2</v>
      </c>
      <c r="D161" s="130">
        <v>0</v>
      </c>
      <c r="E161" s="130">
        <v>1.278753600952829</v>
      </c>
      <c r="F161" s="92" t="s">
        <v>637</v>
      </c>
      <c r="G161" s="92" t="b">
        <v>0</v>
      </c>
      <c r="H161" s="92" t="b">
        <v>0</v>
      </c>
      <c r="I161" s="92" t="b">
        <v>0</v>
      </c>
      <c r="J161" s="92" t="b">
        <v>0</v>
      </c>
      <c r="K161" s="92" t="b">
        <v>0</v>
      </c>
      <c r="L161" s="92" t="b">
        <v>0</v>
      </c>
    </row>
    <row r="162" spans="1:12" ht="15">
      <c r="A162" s="92" t="s">
        <v>752</v>
      </c>
      <c r="B162" s="92" t="s">
        <v>750</v>
      </c>
      <c r="C162" s="92">
        <v>2</v>
      </c>
      <c r="D162" s="130">
        <v>0</v>
      </c>
      <c r="E162" s="130">
        <v>1.1026623418971477</v>
      </c>
      <c r="F162" s="92" t="s">
        <v>637</v>
      </c>
      <c r="G162" s="92" t="b">
        <v>0</v>
      </c>
      <c r="H162" s="92" t="b">
        <v>0</v>
      </c>
      <c r="I162" s="92" t="b">
        <v>0</v>
      </c>
      <c r="J162" s="92" t="b">
        <v>0</v>
      </c>
      <c r="K162" s="92" t="b">
        <v>0</v>
      </c>
      <c r="L162" s="92" t="b">
        <v>0</v>
      </c>
    </row>
    <row r="163" spans="1:12" ht="15">
      <c r="A163" s="92" t="s">
        <v>750</v>
      </c>
      <c r="B163" s="92" t="s">
        <v>753</v>
      </c>
      <c r="C163" s="92">
        <v>2</v>
      </c>
      <c r="D163" s="130">
        <v>0</v>
      </c>
      <c r="E163" s="130">
        <v>1.1026623418971477</v>
      </c>
      <c r="F163" s="92" t="s">
        <v>637</v>
      </c>
      <c r="G163" s="92" t="b">
        <v>0</v>
      </c>
      <c r="H163" s="92" t="b">
        <v>0</v>
      </c>
      <c r="I163" s="92" t="b">
        <v>0</v>
      </c>
      <c r="J163" s="92" t="b">
        <v>0</v>
      </c>
      <c r="K163" s="92" t="b">
        <v>0</v>
      </c>
      <c r="L163" s="92" t="b">
        <v>0</v>
      </c>
    </row>
    <row r="164" spans="1:12" ht="15">
      <c r="A164" s="92" t="s">
        <v>753</v>
      </c>
      <c r="B164" s="92" t="s">
        <v>754</v>
      </c>
      <c r="C164" s="92">
        <v>2</v>
      </c>
      <c r="D164" s="130">
        <v>0</v>
      </c>
      <c r="E164" s="130">
        <v>1.278753600952829</v>
      </c>
      <c r="F164" s="92" t="s">
        <v>637</v>
      </c>
      <c r="G164" s="92" t="b">
        <v>0</v>
      </c>
      <c r="H164" s="92" t="b">
        <v>0</v>
      </c>
      <c r="I164" s="92" t="b">
        <v>0</v>
      </c>
      <c r="J164" s="92" t="b">
        <v>0</v>
      </c>
      <c r="K164" s="92" t="b">
        <v>0</v>
      </c>
      <c r="L164" s="92" t="b">
        <v>0</v>
      </c>
    </row>
    <row r="165" spans="1:12" ht="15">
      <c r="A165" s="92" t="s">
        <v>754</v>
      </c>
      <c r="B165" s="92" t="s">
        <v>755</v>
      </c>
      <c r="C165" s="92">
        <v>2</v>
      </c>
      <c r="D165" s="130">
        <v>0</v>
      </c>
      <c r="E165" s="130">
        <v>1.278753600952829</v>
      </c>
      <c r="F165" s="92" t="s">
        <v>637</v>
      </c>
      <c r="G165" s="92" t="b">
        <v>0</v>
      </c>
      <c r="H165" s="92" t="b">
        <v>0</v>
      </c>
      <c r="I165" s="92" t="b">
        <v>0</v>
      </c>
      <c r="J165" s="92" t="b">
        <v>0</v>
      </c>
      <c r="K165" s="92" t="b">
        <v>0</v>
      </c>
      <c r="L165" s="92" t="b">
        <v>0</v>
      </c>
    </row>
    <row r="166" spans="1:12" ht="15">
      <c r="A166" s="92" t="s">
        <v>755</v>
      </c>
      <c r="B166" s="92" t="s">
        <v>756</v>
      </c>
      <c r="C166" s="92">
        <v>2</v>
      </c>
      <c r="D166" s="130">
        <v>0</v>
      </c>
      <c r="E166" s="130">
        <v>1.278753600952829</v>
      </c>
      <c r="F166" s="92" t="s">
        <v>637</v>
      </c>
      <c r="G166" s="92" t="b">
        <v>0</v>
      </c>
      <c r="H166" s="92" t="b">
        <v>0</v>
      </c>
      <c r="I166" s="92" t="b">
        <v>0</v>
      </c>
      <c r="J166" s="92" t="b">
        <v>0</v>
      </c>
      <c r="K166" s="92" t="b">
        <v>0</v>
      </c>
      <c r="L166" s="92" t="b">
        <v>0</v>
      </c>
    </row>
    <row r="167" spans="1:12" ht="15">
      <c r="A167" s="92" t="s">
        <v>746</v>
      </c>
      <c r="B167" s="92" t="s">
        <v>747</v>
      </c>
      <c r="C167" s="92">
        <v>8</v>
      </c>
      <c r="D167" s="130">
        <v>0.010201054000848043</v>
      </c>
      <c r="E167" s="130">
        <v>0.9164539485499251</v>
      </c>
      <c r="F167" s="92" t="s">
        <v>638</v>
      </c>
      <c r="G167" s="92" t="b">
        <v>0</v>
      </c>
      <c r="H167" s="92" t="b">
        <v>0</v>
      </c>
      <c r="I167" s="92" t="b">
        <v>0</v>
      </c>
      <c r="J167" s="92" t="b">
        <v>0</v>
      </c>
      <c r="K167" s="92" t="b">
        <v>0</v>
      </c>
      <c r="L167" s="92" t="b">
        <v>0</v>
      </c>
    </row>
    <row r="168" spans="1:12" ht="15">
      <c r="A168" s="92" t="s">
        <v>748</v>
      </c>
      <c r="B168" s="92" t="s">
        <v>759</v>
      </c>
      <c r="C168" s="92">
        <v>7</v>
      </c>
      <c r="D168" s="130">
        <v>0.014267285788160555</v>
      </c>
      <c r="E168" s="130">
        <v>0.9744458955276117</v>
      </c>
      <c r="F168" s="92" t="s">
        <v>638</v>
      </c>
      <c r="G168" s="92" t="b">
        <v>1</v>
      </c>
      <c r="H168" s="92" t="b">
        <v>0</v>
      </c>
      <c r="I168" s="92" t="b">
        <v>0</v>
      </c>
      <c r="J168" s="92" t="b">
        <v>0</v>
      </c>
      <c r="K168" s="92" t="b">
        <v>0</v>
      </c>
      <c r="L168" s="92" t="b">
        <v>0</v>
      </c>
    </row>
    <row r="169" spans="1:12" ht="15">
      <c r="A169" s="92" t="s">
        <v>747</v>
      </c>
      <c r="B169" s="92" t="s">
        <v>744</v>
      </c>
      <c r="C169" s="92">
        <v>6</v>
      </c>
      <c r="D169" s="130">
        <v>0.017514374969712344</v>
      </c>
      <c r="E169" s="130">
        <v>0.7403626894942439</v>
      </c>
      <c r="F169" s="92" t="s">
        <v>638</v>
      </c>
      <c r="G169" s="92" t="b">
        <v>0</v>
      </c>
      <c r="H169" s="92" t="b">
        <v>0</v>
      </c>
      <c r="I169" s="92" t="b">
        <v>0</v>
      </c>
      <c r="J169" s="92" t="b">
        <v>0</v>
      </c>
      <c r="K169" s="92" t="b">
        <v>0</v>
      </c>
      <c r="L169" s="92" t="b">
        <v>0</v>
      </c>
    </row>
    <row r="170" spans="1:12" ht="15">
      <c r="A170" s="92" t="s">
        <v>759</v>
      </c>
      <c r="B170" s="92" t="s">
        <v>745</v>
      </c>
      <c r="C170" s="92">
        <v>5</v>
      </c>
      <c r="D170" s="130">
        <v>0.0198046049778935</v>
      </c>
      <c r="E170" s="130">
        <v>0.7703259128716871</v>
      </c>
      <c r="F170" s="92" t="s">
        <v>638</v>
      </c>
      <c r="G170" s="92" t="b">
        <v>0</v>
      </c>
      <c r="H170" s="92" t="b">
        <v>0</v>
      </c>
      <c r="I170" s="92" t="b">
        <v>0</v>
      </c>
      <c r="J170" s="92" t="b">
        <v>1</v>
      </c>
      <c r="K170" s="92" t="b">
        <v>0</v>
      </c>
      <c r="L170" s="92" t="b">
        <v>0</v>
      </c>
    </row>
    <row r="171" spans="1:12" ht="15">
      <c r="A171" s="92" t="s">
        <v>228</v>
      </c>
      <c r="B171" s="92" t="s">
        <v>748</v>
      </c>
      <c r="C171" s="92">
        <v>3</v>
      </c>
      <c r="D171" s="130">
        <v>0.020639950471592273</v>
      </c>
      <c r="E171" s="130">
        <v>1.3424226808222062</v>
      </c>
      <c r="F171" s="92" t="s">
        <v>638</v>
      </c>
      <c r="G171" s="92" t="b">
        <v>0</v>
      </c>
      <c r="H171" s="92" t="b">
        <v>0</v>
      </c>
      <c r="I171" s="92" t="b">
        <v>0</v>
      </c>
      <c r="J171" s="92" t="b">
        <v>1</v>
      </c>
      <c r="K171" s="92" t="b">
        <v>0</v>
      </c>
      <c r="L171" s="92" t="b">
        <v>0</v>
      </c>
    </row>
    <row r="172" spans="1:12" ht="15">
      <c r="A172" s="92" t="s">
        <v>745</v>
      </c>
      <c r="B172" s="92" t="s">
        <v>746</v>
      </c>
      <c r="C172" s="92">
        <v>3</v>
      </c>
      <c r="D172" s="130">
        <v>0.020639950471592273</v>
      </c>
      <c r="E172" s="130">
        <v>0.49048521627764385</v>
      </c>
      <c r="F172" s="92" t="s">
        <v>638</v>
      </c>
      <c r="G172" s="92" t="b">
        <v>1</v>
      </c>
      <c r="H172" s="92" t="b">
        <v>0</v>
      </c>
      <c r="I172" s="92" t="b">
        <v>0</v>
      </c>
      <c r="J172" s="92" t="b">
        <v>0</v>
      </c>
      <c r="K172" s="92" t="b">
        <v>0</v>
      </c>
      <c r="L172" s="92" t="b">
        <v>0</v>
      </c>
    </row>
    <row r="173" spans="1:12" ht="15">
      <c r="A173" s="92" t="s">
        <v>745</v>
      </c>
      <c r="B173" s="92" t="s">
        <v>760</v>
      </c>
      <c r="C173" s="92">
        <v>2</v>
      </c>
      <c r="D173" s="130">
        <v>0.01839394748252681</v>
      </c>
      <c r="E173" s="130">
        <v>0.9164539485499251</v>
      </c>
      <c r="F173" s="92" t="s">
        <v>638</v>
      </c>
      <c r="G173" s="92" t="b">
        <v>1</v>
      </c>
      <c r="H173" s="92" t="b">
        <v>0</v>
      </c>
      <c r="I173" s="92" t="b">
        <v>0</v>
      </c>
      <c r="J173" s="92" t="b">
        <v>0</v>
      </c>
      <c r="K173" s="92" t="b">
        <v>1</v>
      </c>
      <c r="L173" s="92" t="b">
        <v>0</v>
      </c>
    </row>
    <row r="174" spans="1:12" ht="15">
      <c r="A174" s="92" t="s">
        <v>760</v>
      </c>
      <c r="B174" s="92" t="s">
        <v>746</v>
      </c>
      <c r="C174" s="92">
        <v>2</v>
      </c>
      <c r="D174" s="130">
        <v>0.01839394748252681</v>
      </c>
      <c r="E174" s="130">
        <v>0.6154239528859439</v>
      </c>
      <c r="F174" s="92" t="s">
        <v>638</v>
      </c>
      <c r="G174" s="92" t="b">
        <v>0</v>
      </c>
      <c r="H174" s="92" t="b">
        <v>1</v>
      </c>
      <c r="I174" s="92" t="b">
        <v>0</v>
      </c>
      <c r="J174" s="92" t="b">
        <v>0</v>
      </c>
      <c r="K174" s="92" t="b">
        <v>0</v>
      </c>
      <c r="L174" s="92" t="b">
        <v>0</v>
      </c>
    </row>
    <row r="175" spans="1:12" ht="15">
      <c r="A175" s="92" t="s">
        <v>745</v>
      </c>
      <c r="B175" s="92" t="s">
        <v>761</v>
      </c>
      <c r="C175" s="92">
        <v>2</v>
      </c>
      <c r="D175" s="130">
        <v>0.01839394748252681</v>
      </c>
      <c r="E175" s="130">
        <v>0.9164539485499251</v>
      </c>
      <c r="F175" s="92" t="s">
        <v>638</v>
      </c>
      <c r="G175" s="92" t="b">
        <v>1</v>
      </c>
      <c r="H175" s="92" t="b">
        <v>0</v>
      </c>
      <c r="I175" s="92" t="b">
        <v>0</v>
      </c>
      <c r="J175" s="92" t="b">
        <v>0</v>
      </c>
      <c r="K175" s="92" t="b">
        <v>0</v>
      </c>
      <c r="L175" s="92" t="b">
        <v>0</v>
      </c>
    </row>
    <row r="176" spans="1:12" ht="15">
      <c r="A176" s="92" t="s">
        <v>761</v>
      </c>
      <c r="B176" s="92" t="s">
        <v>762</v>
      </c>
      <c r="C176" s="92">
        <v>2</v>
      </c>
      <c r="D176" s="130">
        <v>0.01839394748252681</v>
      </c>
      <c r="E176" s="130">
        <v>1.5185139398778875</v>
      </c>
      <c r="F176" s="92" t="s">
        <v>638</v>
      </c>
      <c r="G176" s="92" t="b">
        <v>0</v>
      </c>
      <c r="H176" s="92" t="b">
        <v>0</v>
      </c>
      <c r="I176" s="92" t="b">
        <v>0</v>
      </c>
      <c r="J176" s="92" t="b">
        <v>0</v>
      </c>
      <c r="K176" s="92" t="b">
        <v>0</v>
      </c>
      <c r="L176" s="92" t="b">
        <v>0</v>
      </c>
    </row>
    <row r="177" spans="1:12" ht="15">
      <c r="A177" s="92" t="s">
        <v>762</v>
      </c>
      <c r="B177" s="92" t="s">
        <v>1043</v>
      </c>
      <c r="C177" s="92">
        <v>2</v>
      </c>
      <c r="D177" s="130">
        <v>0.01839394748252681</v>
      </c>
      <c r="E177" s="130">
        <v>1.5185139398778875</v>
      </c>
      <c r="F177" s="92" t="s">
        <v>638</v>
      </c>
      <c r="G177" s="92" t="b">
        <v>0</v>
      </c>
      <c r="H177" s="92" t="b">
        <v>0</v>
      </c>
      <c r="I177" s="92" t="b">
        <v>0</v>
      </c>
      <c r="J177" s="92" t="b">
        <v>0</v>
      </c>
      <c r="K177" s="92" t="b">
        <v>0</v>
      </c>
      <c r="L177" s="92" t="b">
        <v>0</v>
      </c>
    </row>
    <row r="178" spans="1:12" ht="15">
      <c r="A178" s="92" t="s">
        <v>1043</v>
      </c>
      <c r="B178" s="92" t="s">
        <v>756</v>
      </c>
      <c r="C178" s="92">
        <v>2</v>
      </c>
      <c r="D178" s="130">
        <v>0.01839394748252681</v>
      </c>
      <c r="E178" s="130">
        <v>1.5185139398778875</v>
      </c>
      <c r="F178" s="92" t="s">
        <v>638</v>
      </c>
      <c r="G178" s="92" t="b">
        <v>0</v>
      </c>
      <c r="H178" s="92" t="b">
        <v>0</v>
      </c>
      <c r="I178" s="92" t="b">
        <v>0</v>
      </c>
      <c r="J178" s="92" t="b">
        <v>0</v>
      </c>
      <c r="K178" s="92" t="b">
        <v>0</v>
      </c>
      <c r="L178" s="92" t="b">
        <v>0</v>
      </c>
    </row>
    <row r="179" spans="1:12" ht="15">
      <c r="A179" s="92" t="s">
        <v>756</v>
      </c>
      <c r="B179" s="92" t="s">
        <v>1044</v>
      </c>
      <c r="C179" s="92">
        <v>2</v>
      </c>
      <c r="D179" s="130">
        <v>0.01839394748252681</v>
      </c>
      <c r="E179" s="130">
        <v>1.5185139398778875</v>
      </c>
      <c r="F179" s="92" t="s">
        <v>638</v>
      </c>
      <c r="G179" s="92" t="b">
        <v>0</v>
      </c>
      <c r="H179" s="92" t="b">
        <v>0</v>
      </c>
      <c r="I179" s="92" t="b">
        <v>0</v>
      </c>
      <c r="J179" s="92" t="b">
        <v>0</v>
      </c>
      <c r="K179" s="92" t="b">
        <v>0</v>
      </c>
      <c r="L179" s="92" t="b">
        <v>0</v>
      </c>
    </row>
    <row r="180" spans="1:12" ht="15">
      <c r="A180" s="92" t="s">
        <v>1044</v>
      </c>
      <c r="B180" s="92" t="s">
        <v>1045</v>
      </c>
      <c r="C180" s="92">
        <v>2</v>
      </c>
      <c r="D180" s="130">
        <v>0.01839394748252681</v>
      </c>
      <c r="E180" s="130">
        <v>1.5185139398778875</v>
      </c>
      <c r="F180" s="92" t="s">
        <v>638</v>
      </c>
      <c r="G180" s="92" t="b">
        <v>0</v>
      </c>
      <c r="H180" s="92" t="b">
        <v>0</v>
      </c>
      <c r="I180" s="92" t="b">
        <v>0</v>
      </c>
      <c r="J180" s="92" t="b">
        <v>0</v>
      </c>
      <c r="K180" s="92" t="b">
        <v>0</v>
      </c>
      <c r="L180" s="92" t="b">
        <v>0</v>
      </c>
    </row>
    <row r="181" spans="1:12" ht="15">
      <c r="A181" s="92" t="s">
        <v>1045</v>
      </c>
      <c r="B181" s="92" t="s">
        <v>746</v>
      </c>
      <c r="C181" s="92">
        <v>2</v>
      </c>
      <c r="D181" s="130">
        <v>0.01839394748252681</v>
      </c>
      <c r="E181" s="130">
        <v>0.9164539485499251</v>
      </c>
      <c r="F181" s="92" t="s">
        <v>638</v>
      </c>
      <c r="G181" s="92" t="b">
        <v>0</v>
      </c>
      <c r="H181" s="92" t="b">
        <v>0</v>
      </c>
      <c r="I181" s="92" t="b">
        <v>0</v>
      </c>
      <c r="J181" s="92" t="b">
        <v>0</v>
      </c>
      <c r="K181" s="92" t="b">
        <v>0</v>
      </c>
      <c r="L181" s="92" t="b">
        <v>0</v>
      </c>
    </row>
    <row r="182" spans="1:12" ht="15">
      <c r="A182" s="92" t="s">
        <v>759</v>
      </c>
      <c r="B182" s="92" t="s">
        <v>1042</v>
      </c>
      <c r="C182" s="92">
        <v>2</v>
      </c>
      <c r="D182" s="130">
        <v>0.01839394748252681</v>
      </c>
      <c r="E182" s="130">
        <v>0.9744458955276118</v>
      </c>
      <c r="F182" s="92" t="s">
        <v>638</v>
      </c>
      <c r="G182" s="92" t="b">
        <v>0</v>
      </c>
      <c r="H182" s="92" t="b">
        <v>0</v>
      </c>
      <c r="I182" s="92" t="b">
        <v>0</v>
      </c>
      <c r="J182" s="92" t="b">
        <v>0</v>
      </c>
      <c r="K182" s="92" t="b">
        <v>0</v>
      </c>
      <c r="L182" s="92" t="b">
        <v>0</v>
      </c>
    </row>
    <row r="183" spans="1:12" ht="15">
      <c r="A183" s="92" t="s">
        <v>1042</v>
      </c>
      <c r="B183" s="92" t="s">
        <v>745</v>
      </c>
      <c r="C183" s="92">
        <v>2</v>
      </c>
      <c r="D183" s="130">
        <v>0.01839394748252681</v>
      </c>
      <c r="E183" s="130">
        <v>0.9164539485499251</v>
      </c>
      <c r="F183" s="92" t="s">
        <v>638</v>
      </c>
      <c r="G183" s="92" t="b">
        <v>0</v>
      </c>
      <c r="H183" s="92" t="b">
        <v>0</v>
      </c>
      <c r="I183" s="92" t="b">
        <v>0</v>
      </c>
      <c r="J183" s="92" t="b">
        <v>1</v>
      </c>
      <c r="K183" s="92" t="b">
        <v>0</v>
      </c>
      <c r="L183" s="92" t="b">
        <v>0</v>
      </c>
    </row>
    <row r="184" spans="1:12" ht="15">
      <c r="A184" s="92" t="s">
        <v>764</v>
      </c>
      <c r="B184" s="92" t="s">
        <v>765</v>
      </c>
      <c r="C184" s="92">
        <v>4</v>
      </c>
      <c r="D184" s="130">
        <v>0.008286647484973235</v>
      </c>
      <c r="E184" s="130">
        <v>1.1194758409067977</v>
      </c>
      <c r="F184" s="92" t="s">
        <v>639</v>
      </c>
      <c r="G184" s="92" t="b">
        <v>0</v>
      </c>
      <c r="H184" s="92" t="b">
        <v>0</v>
      </c>
      <c r="I184" s="92" t="b">
        <v>0</v>
      </c>
      <c r="J184" s="92" t="b">
        <v>0</v>
      </c>
      <c r="K184" s="92" t="b">
        <v>0</v>
      </c>
      <c r="L184" s="92" t="b">
        <v>0</v>
      </c>
    </row>
    <row r="185" spans="1:12" ht="15">
      <c r="A185" s="92" t="s">
        <v>766</v>
      </c>
      <c r="B185" s="92" t="s">
        <v>744</v>
      </c>
      <c r="C185" s="92">
        <v>4</v>
      </c>
      <c r="D185" s="130">
        <v>0.008286647484973235</v>
      </c>
      <c r="E185" s="130">
        <v>1.295567099962479</v>
      </c>
      <c r="F185" s="92" t="s">
        <v>639</v>
      </c>
      <c r="G185" s="92" t="b">
        <v>0</v>
      </c>
      <c r="H185" s="92" t="b">
        <v>0</v>
      </c>
      <c r="I185" s="92" t="b">
        <v>0</v>
      </c>
      <c r="J185" s="92" t="b">
        <v>0</v>
      </c>
      <c r="K185" s="92" t="b">
        <v>0</v>
      </c>
      <c r="L185" s="92" t="b">
        <v>0</v>
      </c>
    </row>
    <row r="186" spans="1:12" ht="15">
      <c r="A186" s="92" t="s">
        <v>767</v>
      </c>
      <c r="B186" s="92" t="s">
        <v>768</v>
      </c>
      <c r="C186" s="92">
        <v>3</v>
      </c>
      <c r="D186" s="130">
        <v>0.01062458808225816</v>
      </c>
      <c r="E186" s="130">
        <v>1.420505836570779</v>
      </c>
      <c r="F186" s="92" t="s">
        <v>639</v>
      </c>
      <c r="G186" s="92" t="b">
        <v>0</v>
      </c>
      <c r="H186" s="92" t="b">
        <v>0</v>
      </c>
      <c r="I186" s="92" t="b">
        <v>0</v>
      </c>
      <c r="J186" s="92" t="b">
        <v>0</v>
      </c>
      <c r="K186" s="92" t="b">
        <v>0</v>
      </c>
      <c r="L186" s="92" t="b">
        <v>0</v>
      </c>
    </row>
    <row r="187" spans="1:12" ht="15">
      <c r="A187" s="92" t="s">
        <v>768</v>
      </c>
      <c r="B187" s="92" t="s">
        <v>769</v>
      </c>
      <c r="C187" s="92">
        <v>3</v>
      </c>
      <c r="D187" s="130">
        <v>0.01062458808225816</v>
      </c>
      <c r="E187" s="130">
        <v>1.420505836570779</v>
      </c>
      <c r="F187" s="92" t="s">
        <v>639</v>
      </c>
      <c r="G187" s="92" t="b">
        <v>0</v>
      </c>
      <c r="H187" s="92" t="b">
        <v>0</v>
      </c>
      <c r="I187" s="92" t="b">
        <v>0</v>
      </c>
      <c r="J187" s="92" t="b">
        <v>0</v>
      </c>
      <c r="K187" s="92" t="b">
        <v>0</v>
      </c>
      <c r="L187" s="92" t="b">
        <v>0</v>
      </c>
    </row>
    <row r="188" spans="1:12" ht="15">
      <c r="A188" s="92" t="s">
        <v>769</v>
      </c>
      <c r="B188" s="92" t="s">
        <v>770</v>
      </c>
      <c r="C188" s="92">
        <v>3</v>
      </c>
      <c r="D188" s="130">
        <v>0.01062458808225816</v>
      </c>
      <c r="E188" s="130">
        <v>1.420505836570779</v>
      </c>
      <c r="F188" s="92" t="s">
        <v>639</v>
      </c>
      <c r="G188" s="92" t="b">
        <v>0</v>
      </c>
      <c r="H188" s="92" t="b">
        <v>0</v>
      </c>
      <c r="I188" s="92" t="b">
        <v>0</v>
      </c>
      <c r="J188" s="92" t="b">
        <v>0</v>
      </c>
      <c r="K188" s="92" t="b">
        <v>0</v>
      </c>
      <c r="L188" s="92" t="b">
        <v>0</v>
      </c>
    </row>
    <row r="189" spans="1:12" ht="15">
      <c r="A189" s="92" t="s">
        <v>770</v>
      </c>
      <c r="B189" s="92" t="s">
        <v>771</v>
      </c>
      <c r="C189" s="92">
        <v>3</v>
      </c>
      <c r="D189" s="130">
        <v>0.01062458808225816</v>
      </c>
      <c r="E189" s="130">
        <v>1.420505836570779</v>
      </c>
      <c r="F189" s="92" t="s">
        <v>639</v>
      </c>
      <c r="G189" s="92" t="b">
        <v>0</v>
      </c>
      <c r="H189" s="92" t="b">
        <v>0</v>
      </c>
      <c r="I189" s="92" t="b">
        <v>0</v>
      </c>
      <c r="J189" s="92" t="b">
        <v>0</v>
      </c>
      <c r="K189" s="92" t="b">
        <v>0</v>
      </c>
      <c r="L189" s="92" t="b">
        <v>0</v>
      </c>
    </row>
    <row r="190" spans="1:12" ht="15">
      <c r="A190" s="92" t="s">
        <v>771</v>
      </c>
      <c r="B190" s="92" t="s">
        <v>1022</v>
      </c>
      <c r="C190" s="92">
        <v>3</v>
      </c>
      <c r="D190" s="130">
        <v>0.01062458808225816</v>
      </c>
      <c r="E190" s="130">
        <v>1.420505836570779</v>
      </c>
      <c r="F190" s="92" t="s">
        <v>639</v>
      </c>
      <c r="G190" s="92" t="b">
        <v>0</v>
      </c>
      <c r="H190" s="92" t="b">
        <v>0</v>
      </c>
      <c r="I190" s="92" t="b">
        <v>0</v>
      </c>
      <c r="J190" s="92" t="b">
        <v>0</v>
      </c>
      <c r="K190" s="92" t="b">
        <v>0</v>
      </c>
      <c r="L190" s="92" t="b">
        <v>0</v>
      </c>
    </row>
    <row r="191" spans="1:12" ht="15">
      <c r="A191" s="92" t="s">
        <v>1022</v>
      </c>
      <c r="B191" s="92" t="s">
        <v>764</v>
      </c>
      <c r="C191" s="92">
        <v>3</v>
      </c>
      <c r="D191" s="130">
        <v>0.01062458808225816</v>
      </c>
      <c r="E191" s="130">
        <v>1.1194758409067977</v>
      </c>
      <c r="F191" s="92" t="s">
        <v>639</v>
      </c>
      <c r="G191" s="92" t="b">
        <v>0</v>
      </c>
      <c r="H191" s="92" t="b">
        <v>0</v>
      </c>
      <c r="I191" s="92" t="b">
        <v>0</v>
      </c>
      <c r="J191" s="92" t="b">
        <v>0</v>
      </c>
      <c r="K191" s="92" t="b">
        <v>0</v>
      </c>
      <c r="L191" s="92" t="b">
        <v>0</v>
      </c>
    </row>
    <row r="192" spans="1:12" ht="15">
      <c r="A192" s="92" t="s">
        <v>765</v>
      </c>
      <c r="B192" s="92" t="s">
        <v>1023</v>
      </c>
      <c r="C192" s="92">
        <v>3</v>
      </c>
      <c r="D192" s="130">
        <v>0.01062458808225816</v>
      </c>
      <c r="E192" s="130">
        <v>1.295567099962479</v>
      </c>
      <c r="F192" s="92" t="s">
        <v>639</v>
      </c>
      <c r="G192" s="92" t="b">
        <v>0</v>
      </c>
      <c r="H192" s="92" t="b">
        <v>0</v>
      </c>
      <c r="I192" s="92" t="b">
        <v>0</v>
      </c>
      <c r="J192" s="92" t="b">
        <v>0</v>
      </c>
      <c r="K192" s="92" t="b">
        <v>0</v>
      </c>
      <c r="L192" s="92" t="b">
        <v>0</v>
      </c>
    </row>
    <row r="193" spans="1:12" ht="15">
      <c r="A193" s="92" t="s">
        <v>1023</v>
      </c>
      <c r="B193" s="92" t="s">
        <v>1024</v>
      </c>
      <c r="C193" s="92">
        <v>3</v>
      </c>
      <c r="D193" s="130">
        <v>0.01062458808225816</v>
      </c>
      <c r="E193" s="130">
        <v>1.420505836570779</v>
      </c>
      <c r="F193" s="92" t="s">
        <v>639</v>
      </c>
      <c r="G193" s="92" t="b">
        <v>0</v>
      </c>
      <c r="H193" s="92" t="b">
        <v>0</v>
      </c>
      <c r="I193" s="92" t="b">
        <v>0</v>
      </c>
      <c r="J193" s="92" t="b">
        <v>0</v>
      </c>
      <c r="K193" s="92" t="b">
        <v>0</v>
      </c>
      <c r="L193" s="92" t="b">
        <v>0</v>
      </c>
    </row>
    <row r="194" spans="1:12" ht="15">
      <c r="A194" s="92" t="s">
        <v>1024</v>
      </c>
      <c r="B194" s="92" t="s">
        <v>766</v>
      </c>
      <c r="C194" s="92">
        <v>3</v>
      </c>
      <c r="D194" s="130">
        <v>0.01062458808225816</v>
      </c>
      <c r="E194" s="130">
        <v>1.295567099962479</v>
      </c>
      <c r="F194" s="92" t="s">
        <v>639</v>
      </c>
      <c r="G194" s="92" t="b">
        <v>0</v>
      </c>
      <c r="H194" s="92" t="b">
        <v>0</v>
      </c>
      <c r="I194" s="92" t="b">
        <v>0</v>
      </c>
      <c r="J194" s="92" t="b">
        <v>0</v>
      </c>
      <c r="K194" s="92" t="b">
        <v>0</v>
      </c>
      <c r="L194" s="92" t="b">
        <v>0</v>
      </c>
    </row>
    <row r="195" spans="1:12" ht="15">
      <c r="A195" s="92" t="s">
        <v>1025</v>
      </c>
      <c r="B195" s="92" t="s">
        <v>1026</v>
      </c>
      <c r="C195" s="92">
        <v>3</v>
      </c>
      <c r="D195" s="130">
        <v>0.01062458808225816</v>
      </c>
      <c r="E195" s="130">
        <v>1.420505836570779</v>
      </c>
      <c r="F195" s="92" t="s">
        <v>639</v>
      </c>
      <c r="G195" s="92" t="b">
        <v>0</v>
      </c>
      <c r="H195" s="92" t="b">
        <v>0</v>
      </c>
      <c r="I195" s="92" t="b">
        <v>0</v>
      </c>
      <c r="J195" s="92" t="b">
        <v>0</v>
      </c>
      <c r="K195" s="92" t="b">
        <v>0</v>
      </c>
      <c r="L195" s="92" t="b">
        <v>0</v>
      </c>
    </row>
    <row r="196" spans="1:12" ht="15">
      <c r="A196" s="92" t="s">
        <v>1026</v>
      </c>
      <c r="B196" s="92" t="s">
        <v>1027</v>
      </c>
      <c r="C196" s="92">
        <v>3</v>
      </c>
      <c r="D196" s="130">
        <v>0.01062458808225816</v>
      </c>
      <c r="E196" s="130">
        <v>1.420505836570779</v>
      </c>
      <c r="F196" s="92" t="s">
        <v>639</v>
      </c>
      <c r="G196" s="92" t="b">
        <v>0</v>
      </c>
      <c r="H196" s="92" t="b">
        <v>0</v>
      </c>
      <c r="I196" s="92" t="b">
        <v>0</v>
      </c>
      <c r="J196" s="92" t="b">
        <v>0</v>
      </c>
      <c r="K196" s="92" t="b">
        <v>0</v>
      </c>
      <c r="L196" s="92" t="b">
        <v>0</v>
      </c>
    </row>
    <row r="197" spans="1:12" ht="15">
      <c r="A197" s="92" t="s">
        <v>1027</v>
      </c>
      <c r="B197" s="92" t="s">
        <v>1028</v>
      </c>
      <c r="C197" s="92">
        <v>3</v>
      </c>
      <c r="D197" s="130">
        <v>0.01062458808225816</v>
      </c>
      <c r="E197" s="130">
        <v>1.420505836570779</v>
      </c>
      <c r="F197" s="92" t="s">
        <v>639</v>
      </c>
      <c r="G197" s="92" t="b">
        <v>0</v>
      </c>
      <c r="H197" s="92" t="b">
        <v>0</v>
      </c>
      <c r="I197" s="92" t="b">
        <v>0</v>
      </c>
      <c r="J197" s="92" t="b">
        <v>0</v>
      </c>
      <c r="K197" s="92" t="b">
        <v>0</v>
      </c>
      <c r="L197" s="92" t="b">
        <v>0</v>
      </c>
    </row>
    <row r="198" spans="1:12" ht="15">
      <c r="A198" s="92" t="s">
        <v>1028</v>
      </c>
      <c r="B198" s="92" t="s">
        <v>1029</v>
      </c>
      <c r="C198" s="92">
        <v>3</v>
      </c>
      <c r="D198" s="130">
        <v>0.01062458808225816</v>
      </c>
      <c r="E198" s="130">
        <v>1.420505836570779</v>
      </c>
      <c r="F198" s="92" t="s">
        <v>639</v>
      </c>
      <c r="G198" s="92" t="b">
        <v>0</v>
      </c>
      <c r="H198" s="92" t="b">
        <v>0</v>
      </c>
      <c r="I198" s="92" t="b">
        <v>0</v>
      </c>
      <c r="J198" s="92" t="b">
        <v>0</v>
      </c>
      <c r="K198" s="92" t="b">
        <v>0</v>
      </c>
      <c r="L198" s="92" t="b">
        <v>0</v>
      </c>
    </row>
    <row r="199" spans="1:12" ht="15">
      <c r="A199" s="92" t="s">
        <v>1029</v>
      </c>
      <c r="B199" s="92" t="s">
        <v>1030</v>
      </c>
      <c r="C199" s="92">
        <v>3</v>
      </c>
      <c r="D199" s="130">
        <v>0.01062458808225816</v>
      </c>
      <c r="E199" s="130">
        <v>1.420505836570779</v>
      </c>
      <c r="F199" s="92" t="s">
        <v>639</v>
      </c>
      <c r="G199" s="92" t="b">
        <v>0</v>
      </c>
      <c r="H199" s="92" t="b">
        <v>0</v>
      </c>
      <c r="I199" s="92" t="b">
        <v>0</v>
      </c>
      <c r="J199" s="92" t="b">
        <v>1</v>
      </c>
      <c r="K199" s="92" t="b">
        <v>0</v>
      </c>
      <c r="L199" s="92" t="b">
        <v>0</v>
      </c>
    </row>
    <row r="200" spans="1:12" ht="15">
      <c r="A200" s="92" t="s">
        <v>1030</v>
      </c>
      <c r="B200" s="92" t="s">
        <v>1031</v>
      </c>
      <c r="C200" s="92">
        <v>3</v>
      </c>
      <c r="D200" s="130">
        <v>0.01062458808225816</v>
      </c>
      <c r="E200" s="130">
        <v>1.420505836570779</v>
      </c>
      <c r="F200" s="92" t="s">
        <v>639</v>
      </c>
      <c r="G200" s="92" t="b">
        <v>1</v>
      </c>
      <c r="H200" s="92" t="b">
        <v>0</v>
      </c>
      <c r="I200" s="92" t="b">
        <v>0</v>
      </c>
      <c r="J200" s="92" t="b">
        <v>0</v>
      </c>
      <c r="K200" s="92" t="b">
        <v>0</v>
      </c>
      <c r="L200" s="92" t="b">
        <v>0</v>
      </c>
    </row>
    <row r="201" spans="1:12" ht="15">
      <c r="A201" s="92" t="s">
        <v>1031</v>
      </c>
      <c r="B201" s="92" t="s">
        <v>1032</v>
      </c>
      <c r="C201" s="92">
        <v>3</v>
      </c>
      <c r="D201" s="130">
        <v>0.01062458808225816</v>
      </c>
      <c r="E201" s="130">
        <v>1.420505836570779</v>
      </c>
      <c r="F201" s="92" t="s">
        <v>639</v>
      </c>
      <c r="G201" s="92" t="b">
        <v>0</v>
      </c>
      <c r="H201" s="92" t="b">
        <v>0</v>
      </c>
      <c r="I201" s="92" t="b">
        <v>0</v>
      </c>
      <c r="J201" s="92" t="b">
        <v>0</v>
      </c>
      <c r="K201" s="92" t="b">
        <v>0</v>
      </c>
      <c r="L201" s="92" t="b">
        <v>0</v>
      </c>
    </row>
    <row r="202" spans="1:12" ht="15">
      <c r="A202" s="92" t="s">
        <v>1032</v>
      </c>
      <c r="B202" s="92" t="s">
        <v>1033</v>
      </c>
      <c r="C202" s="92">
        <v>3</v>
      </c>
      <c r="D202" s="130">
        <v>0.01062458808225816</v>
      </c>
      <c r="E202" s="130">
        <v>1.420505836570779</v>
      </c>
      <c r="F202" s="92" t="s">
        <v>639</v>
      </c>
      <c r="G202" s="92" t="b">
        <v>0</v>
      </c>
      <c r="H202" s="92" t="b">
        <v>0</v>
      </c>
      <c r="I202" s="92" t="b">
        <v>0</v>
      </c>
      <c r="J202" s="92" t="b">
        <v>0</v>
      </c>
      <c r="K202" s="92" t="b">
        <v>0</v>
      </c>
      <c r="L202" s="92" t="b">
        <v>0</v>
      </c>
    </row>
    <row r="203" spans="1:12" ht="15">
      <c r="A203" s="92" t="s">
        <v>1033</v>
      </c>
      <c r="B203" s="92" t="s">
        <v>1034</v>
      </c>
      <c r="C203" s="92">
        <v>3</v>
      </c>
      <c r="D203" s="130">
        <v>0.01062458808225816</v>
      </c>
      <c r="E203" s="130">
        <v>1.420505836570779</v>
      </c>
      <c r="F203" s="92" t="s">
        <v>639</v>
      </c>
      <c r="G203" s="92" t="b">
        <v>0</v>
      </c>
      <c r="H203" s="92" t="b">
        <v>0</v>
      </c>
      <c r="I203" s="92" t="b">
        <v>0</v>
      </c>
      <c r="J203" s="92" t="b">
        <v>0</v>
      </c>
      <c r="K203" s="92" t="b">
        <v>0</v>
      </c>
      <c r="L203" s="92" t="b">
        <v>0</v>
      </c>
    </row>
    <row r="204" spans="1:12" ht="15">
      <c r="A204" s="92" t="s">
        <v>1034</v>
      </c>
      <c r="B204" s="92" t="s">
        <v>1021</v>
      </c>
      <c r="C204" s="92">
        <v>3</v>
      </c>
      <c r="D204" s="130">
        <v>0.01062458808225816</v>
      </c>
      <c r="E204" s="130">
        <v>1.420505836570779</v>
      </c>
      <c r="F204" s="92" t="s">
        <v>639</v>
      </c>
      <c r="G204" s="92" t="b">
        <v>0</v>
      </c>
      <c r="H204" s="92" t="b">
        <v>0</v>
      </c>
      <c r="I204" s="92" t="b">
        <v>0</v>
      </c>
      <c r="J204" s="92" t="b">
        <v>0</v>
      </c>
      <c r="K204" s="92" t="b">
        <v>0</v>
      </c>
      <c r="L204" s="92" t="b">
        <v>0</v>
      </c>
    </row>
    <row r="205" spans="1:12" ht="15">
      <c r="A205" s="92" t="s">
        <v>1021</v>
      </c>
      <c r="B205" s="92" t="s">
        <v>764</v>
      </c>
      <c r="C205" s="92">
        <v>3</v>
      </c>
      <c r="D205" s="130">
        <v>0.01062458808225816</v>
      </c>
      <c r="E205" s="130">
        <v>1.1194758409067977</v>
      </c>
      <c r="F205" s="92" t="s">
        <v>639</v>
      </c>
      <c r="G205" s="92" t="b">
        <v>0</v>
      </c>
      <c r="H205" s="92" t="b">
        <v>0</v>
      </c>
      <c r="I205" s="92" t="b">
        <v>0</v>
      </c>
      <c r="J205" s="92" t="b">
        <v>0</v>
      </c>
      <c r="K205" s="92" t="b">
        <v>0</v>
      </c>
      <c r="L205" s="92" t="b">
        <v>0</v>
      </c>
    </row>
    <row r="206" spans="1:12" ht="15">
      <c r="A206" s="92" t="s">
        <v>224</v>
      </c>
      <c r="B206" s="92" t="s">
        <v>767</v>
      </c>
      <c r="C206" s="92">
        <v>2</v>
      </c>
      <c r="D206" s="130">
        <v>0.011226382463992057</v>
      </c>
      <c r="E206" s="130">
        <v>1.295567099962479</v>
      </c>
      <c r="F206" s="92" t="s">
        <v>639</v>
      </c>
      <c r="G206" s="92" t="b">
        <v>0</v>
      </c>
      <c r="H206" s="92" t="b">
        <v>0</v>
      </c>
      <c r="I206" s="92" t="b">
        <v>0</v>
      </c>
      <c r="J206" s="92" t="b">
        <v>0</v>
      </c>
      <c r="K206" s="92" t="b">
        <v>0</v>
      </c>
      <c r="L206" s="92" t="b">
        <v>0</v>
      </c>
    </row>
    <row r="207" spans="1:12" ht="15">
      <c r="A207" s="92" t="s">
        <v>224</v>
      </c>
      <c r="B207" s="92" t="s">
        <v>1025</v>
      </c>
      <c r="C207" s="92">
        <v>2</v>
      </c>
      <c r="D207" s="130">
        <v>0.011226382463992057</v>
      </c>
      <c r="E207" s="130">
        <v>1.295567099962479</v>
      </c>
      <c r="F207" s="92" t="s">
        <v>639</v>
      </c>
      <c r="G207" s="92" t="b">
        <v>0</v>
      </c>
      <c r="H207" s="92" t="b">
        <v>0</v>
      </c>
      <c r="I207" s="92" t="b">
        <v>0</v>
      </c>
      <c r="J207" s="92" t="b">
        <v>0</v>
      </c>
      <c r="K207" s="92" t="b">
        <v>0</v>
      </c>
      <c r="L207" s="92" t="b">
        <v>0</v>
      </c>
    </row>
    <row r="208" spans="1:12" ht="15">
      <c r="A208" s="92" t="s">
        <v>764</v>
      </c>
      <c r="B208" s="92" t="s">
        <v>1054</v>
      </c>
      <c r="C208" s="92">
        <v>2</v>
      </c>
      <c r="D208" s="130">
        <v>0.011226382463992057</v>
      </c>
      <c r="E208" s="130">
        <v>1.1194758409067977</v>
      </c>
      <c r="F208" s="92" t="s">
        <v>639</v>
      </c>
      <c r="G208" s="92" t="b">
        <v>0</v>
      </c>
      <c r="H208" s="92" t="b">
        <v>0</v>
      </c>
      <c r="I208" s="92" t="b">
        <v>0</v>
      </c>
      <c r="J208" s="92" t="b">
        <v>0</v>
      </c>
      <c r="K208" s="92" t="b">
        <v>0</v>
      </c>
      <c r="L208" s="92" t="b">
        <v>0</v>
      </c>
    </row>
    <row r="209" spans="1:12" ht="15">
      <c r="A209" s="92" t="s">
        <v>744</v>
      </c>
      <c r="B209" s="92" t="s">
        <v>774</v>
      </c>
      <c r="C209" s="92">
        <v>2</v>
      </c>
      <c r="D209" s="130">
        <v>0.007880000171723517</v>
      </c>
      <c r="E209" s="130">
        <v>1.380211241711606</v>
      </c>
      <c r="F209" s="92" t="s">
        <v>640</v>
      </c>
      <c r="G209" s="92" t="b">
        <v>0</v>
      </c>
      <c r="H209" s="92" t="b">
        <v>0</v>
      </c>
      <c r="I209" s="92" t="b">
        <v>0</v>
      </c>
      <c r="J209" s="92" t="b">
        <v>0</v>
      </c>
      <c r="K209" s="92" t="b">
        <v>0</v>
      </c>
      <c r="L209" s="92" t="b">
        <v>0</v>
      </c>
    </row>
    <row r="210" spans="1:12" ht="15">
      <c r="A210" s="92" t="s">
        <v>774</v>
      </c>
      <c r="B210" s="92" t="s">
        <v>775</v>
      </c>
      <c r="C210" s="92">
        <v>2</v>
      </c>
      <c r="D210" s="130">
        <v>0.007880000171723517</v>
      </c>
      <c r="E210" s="130">
        <v>1.6812412373755872</v>
      </c>
      <c r="F210" s="92" t="s">
        <v>640</v>
      </c>
      <c r="G210" s="92" t="b">
        <v>0</v>
      </c>
      <c r="H210" s="92" t="b">
        <v>0</v>
      </c>
      <c r="I210" s="92" t="b">
        <v>0</v>
      </c>
      <c r="J210" s="92" t="b">
        <v>0</v>
      </c>
      <c r="K210" s="92" t="b">
        <v>0</v>
      </c>
      <c r="L210" s="92" t="b">
        <v>0</v>
      </c>
    </row>
    <row r="211" spans="1:12" ht="15">
      <c r="A211" s="92" t="s">
        <v>775</v>
      </c>
      <c r="B211" s="92" t="s">
        <v>776</v>
      </c>
      <c r="C211" s="92">
        <v>2</v>
      </c>
      <c r="D211" s="130">
        <v>0.007880000171723517</v>
      </c>
      <c r="E211" s="130">
        <v>1.6812412373755872</v>
      </c>
      <c r="F211" s="92" t="s">
        <v>640</v>
      </c>
      <c r="G211" s="92" t="b">
        <v>0</v>
      </c>
      <c r="H211" s="92" t="b">
        <v>0</v>
      </c>
      <c r="I211" s="92" t="b">
        <v>0</v>
      </c>
      <c r="J211" s="92" t="b">
        <v>0</v>
      </c>
      <c r="K211" s="92" t="b">
        <v>0</v>
      </c>
      <c r="L211" s="92" t="b">
        <v>0</v>
      </c>
    </row>
    <row r="212" spans="1:12" ht="15">
      <c r="A212" s="92" t="s">
        <v>776</v>
      </c>
      <c r="B212" s="92" t="s">
        <v>773</v>
      </c>
      <c r="C212" s="92">
        <v>2</v>
      </c>
      <c r="D212" s="130">
        <v>0.007880000171723517</v>
      </c>
      <c r="E212" s="130">
        <v>1.505149978319906</v>
      </c>
      <c r="F212" s="92" t="s">
        <v>640</v>
      </c>
      <c r="G212" s="92" t="b">
        <v>0</v>
      </c>
      <c r="H212" s="92" t="b">
        <v>0</v>
      </c>
      <c r="I212" s="92" t="b">
        <v>0</v>
      </c>
      <c r="J212" s="92" t="b">
        <v>0</v>
      </c>
      <c r="K212" s="92" t="b">
        <v>0</v>
      </c>
      <c r="L212" s="92" t="b">
        <v>0</v>
      </c>
    </row>
    <row r="213" spans="1:12" ht="15">
      <c r="A213" s="92" t="s">
        <v>773</v>
      </c>
      <c r="B213" s="92" t="s">
        <v>777</v>
      </c>
      <c r="C213" s="92">
        <v>2</v>
      </c>
      <c r="D213" s="130">
        <v>0.007880000171723517</v>
      </c>
      <c r="E213" s="130">
        <v>1.505149978319906</v>
      </c>
      <c r="F213" s="92" t="s">
        <v>640</v>
      </c>
      <c r="G213" s="92" t="b">
        <v>0</v>
      </c>
      <c r="H213" s="92" t="b">
        <v>0</v>
      </c>
      <c r="I213" s="92" t="b">
        <v>0</v>
      </c>
      <c r="J213" s="92" t="b">
        <v>0</v>
      </c>
      <c r="K213" s="92" t="b">
        <v>0</v>
      </c>
      <c r="L213" s="92" t="b">
        <v>0</v>
      </c>
    </row>
    <row r="214" spans="1:12" ht="15">
      <c r="A214" s="92" t="s">
        <v>777</v>
      </c>
      <c r="B214" s="92" t="s">
        <v>778</v>
      </c>
      <c r="C214" s="92">
        <v>2</v>
      </c>
      <c r="D214" s="130">
        <v>0.007880000171723517</v>
      </c>
      <c r="E214" s="130">
        <v>1.6812412373755872</v>
      </c>
      <c r="F214" s="92" t="s">
        <v>640</v>
      </c>
      <c r="G214" s="92" t="b">
        <v>0</v>
      </c>
      <c r="H214" s="92" t="b">
        <v>0</v>
      </c>
      <c r="I214" s="92" t="b">
        <v>0</v>
      </c>
      <c r="J214" s="92" t="b">
        <v>0</v>
      </c>
      <c r="K214" s="92" t="b">
        <v>0</v>
      </c>
      <c r="L214" s="92" t="b">
        <v>0</v>
      </c>
    </row>
    <row r="215" spans="1:12" ht="15">
      <c r="A215" s="92" t="s">
        <v>778</v>
      </c>
      <c r="B215" s="92" t="s">
        <v>779</v>
      </c>
      <c r="C215" s="92">
        <v>2</v>
      </c>
      <c r="D215" s="130">
        <v>0.007880000171723517</v>
      </c>
      <c r="E215" s="130">
        <v>1.6812412373755872</v>
      </c>
      <c r="F215" s="92" t="s">
        <v>640</v>
      </c>
      <c r="G215" s="92" t="b">
        <v>0</v>
      </c>
      <c r="H215" s="92" t="b">
        <v>0</v>
      </c>
      <c r="I215" s="92" t="b">
        <v>0</v>
      </c>
      <c r="J215" s="92" t="b">
        <v>0</v>
      </c>
      <c r="K215" s="92" t="b">
        <v>0</v>
      </c>
      <c r="L215" s="92" t="b">
        <v>0</v>
      </c>
    </row>
    <row r="216" spans="1:12" ht="15">
      <c r="A216" s="92" t="s">
        <v>779</v>
      </c>
      <c r="B216" s="92" t="s">
        <v>780</v>
      </c>
      <c r="C216" s="92">
        <v>2</v>
      </c>
      <c r="D216" s="130">
        <v>0.007880000171723517</v>
      </c>
      <c r="E216" s="130">
        <v>1.6812412373755872</v>
      </c>
      <c r="F216" s="92" t="s">
        <v>640</v>
      </c>
      <c r="G216" s="92" t="b">
        <v>0</v>
      </c>
      <c r="H216" s="92" t="b">
        <v>0</v>
      </c>
      <c r="I216" s="92" t="b">
        <v>0</v>
      </c>
      <c r="J216" s="92" t="b">
        <v>1</v>
      </c>
      <c r="K216" s="92" t="b">
        <v>0</v>
      </c>
      <c r="L216" s="92" t="b">
        <v>0</v>
      </c>
    </row>
    <row r="217" spans="1:12" ht="15">
      <c r="A217" s="92" t="s">
        <v>780</v>
      </c>
      <c r="B217" s="92" t="s">
        <v>781</v>
      </c>
      <c r="C217" s="92">
        <v>2</v>
      </c>
      <c r="D217" s="130">
        <v>0.007880000171723517</v>
      </c>
      <c r="E217" s="130">
        <v>1.6812412373755872</v>
      </c>
      <c r="F217" s="92" t="s">
        <v>640</v>
      </c>
      <c r="G217" s="92" t="b">
        <v>1</v>
      </c>
      <c r="H217" s="92" t="b">
        <v>0</v>
      </c>
      <c r="I217" s="92" t="b">
        <v>0</v>
      </c>
      <c r="J217" s="92" t="b">
        <v>0</v>
      </c>
      <c r="K217" s="92" t="b">
        <v>0</v>
      </c>
      <c r="L217" s="92" t="b">
        <v>0</v>
      </c>
    </row>
    <row r="218" spans="1:12" ht="15">
      <c r="A218" s="92" t="s">
        <v>781</v>
      </c>
      <c r="B218" s="92" t="s">
        <v>1076</v>
      </c>
      <c r="C218" s="92">
        <v>2</v>
      </c>
      <c r="D218" s="130">
        <v>0.007880000171723517</v>
      </c>
      <c r="E218" s="130">
        <v>1.6812412373755872</v>
      </c>
      <c r="F218" s="92" t="s">
        <v>640</v>
      </c>
      <c r="G218" s="92" t="b">
        <v>0</v>
      </c>
      <c r="H218" s="92" t="b">
        <v>0</v>
      </c>
      <c r="I218" s="92" t="b">
        <v>0</v>
      </c>
      <c r="J218" s="92" t="b">
        <v>0</v>
      </c>
      <c r="K218" s="92" t="b">
        <v>0</v>
      </c>
      <c r="L218" s="92" t="b">
        <v>0</v>
      </c>
    </row>
    <row r="219" spans="1:12" ht="15">
      <c r="A219" s="92" t="s">
        <v>1076</v>
      </c>
      <c r="B219" s="92" t="s">
        <v>1077</v>
      </c>
      <c r="C219" s="92">
        <v>2</v>
      </c>
      <c r="D219" s="130">
        <v>0.007880000171723517</v>
      </c>
      <c r="E219" s="130">
        <v>1.6812412373755872</v>
      </c>
      <c r="F219" s="92" t="s">
        <v>640</v>
      </c>
      <c r="G219" s="92" t="b">
        <v>0</v>
      </c>
      <c r="H219" s="92" t="b">
        <v>0</v>
      </c>
      <c r="I219" s="92" t="b">
        <v>0</v>
      </c>
      <c r="J219" s="92" t="b">
        <v>0</v>
      </c>
      <c r="K219" s="92" t="b">
        <v>0</v>
      </c>
      <c r="L219" s="92" t="b">
        <v>0</v>
      </c>
    </row>
    <row r="220" spans="1:12" ht="15">
      <c r="A220" s="92" t="s">
        <v>1077</v>
      </c>
      <c r="B220" s="92" t="s">
        <v>1078</v>
      </c>
      <c r="C220" s="92">
        <v>2</v>
      </c>
      <c r="D220" s="130">
        <v>0.007880000171723517</v>
      </c>
      <c r="E220" s="130">
        <v>1.6812412373755872</v>
      </c>
      <c r="F220" s="92" t="s">
        <v>640</v>
      </c>
      <c r="G220" s="92" t="b">
        <v>0</v>
      </c>
      <c r="H220" s="92" t="b">
        <v>0</v>
      </c>
      <c r="I220" s="92" t="b">
        <v>0</v>
      </c>
      <c r="J220" s="92" t="b">
        <v>0</v>
      </c>
      <c r="K220" s="92" t="b">
        <v>0</v>
      </c>
      <c r="L220" s="92" t="b">
        <v>0</v>
      </c>
    </row>
    <row r="221" spans="1:12" ht="15">
      <c r="A221" s="92" t="s">
        <v>1078</v>
      </c>
      <c r="B221" s="92" t="s">
        <v>1079</v>
      </c>
      <c r="C221" s="92">
        <v>2</v>
      </c>
      <c r="D221" s="130">
        <v>0.007880000171723517</v>
      </c>
      <c r="E221" s="130">
        <v>1.6812412373755872</v>
      </c>
      <c r="F221" s="92" t="s">
        <v>640</v>
      </c>
      <c r="G221" s="92" t="b">
        <v>0</v>
      </c>
      <c r="H221" s="92" t="b">
        <v>0</v>
      </c>
      <c r="I221" s="92" t="b">
        <v>0</v>
      </c>
      <c r="J221" s="92" t="b">
        <v>0</v>
      </c>
      <c r="K221" s="92" t="b">
        <v>0</v>
      </c>
      <c r="L221" s="92" t="b">
        <v>0</v>
      </c>
    </row>
    <row r="222" spans="1:12" ht="15">
      <c r="A222" s="92" t="s">
        <v>1080</v>
      </c>
      <c r="B222" s="92" t="s">
        <v>1081</v>
      </c>
      <c r="C222" s="92">
        <v>2</v>
      </c>
      <c r="D222" s="130">
        <v>0.007880000171723517</v>
      </c>
      <c r="E222" s="130">
        <v>1.6812412373755872</v>
      </c>
      <c r="F222" s="92" t="s">
        <v>640</v>
      </c>
      <c r="G222" s="92" t="b">
        <v>0</v>
      </c>
      <c r="H222" s="92" t="b">
        <v>0</v>
      </c>
      <c r="I222" s="92" t="b">
        <v>0</v>
      </c>
      <c r="J222" s="92" t="b">
        <v>0</v>
      </c>
      <c r="K222" s="92" t="b">
        <v>0</v>
      </c>
      <c r="L222" s="92" t="b">
        <v>0</v>
      </c>
    </row>
    <row r="223" spans="1:12" ht="15">
      <c r="A223" s="92" t="s">
        <v>1081</v>
      </c>
      <c r="B223" s="92" t="s">
        <v>1082</v>
      </c>
      <c r="C223" s="92">
        <v>2</v>
      </c>
      <c r="D223" s="130">
        <v>0.007880000171723517</v>
      </c>
      <c r="E223" s="130">
        <v>1.6812412373755872</v>
      </c>
      <c r="F223" s="92" t="s">
        <v>640</v>
      </c>
      <c r="G223" s="92" t="b">
        <v>0</v>
      </c>
      <c r="H223" s="92" t="b">
        <v>0</v>
      </c>
      <c r="I223" s="92" t="b">
        <v>0</v>
      </c>
      <c r="J223" s="92" t="b">
        <v>0</v>
      </c>
      <c r="K223" s="92" t="b">
        <v>0</v>
      </c>
      <c r="L223" s="92" t="b">
        <v>0</v>
      </c>
    </row>
    <row r="224" spans="1:12" ht="15">
      <c r="A224" s="92" t="s">
        <v>1082</v>
      </c>
      <c r="B224" s="92" t="s">
        <v>1083</v>
      </c>
      <c r="C224" s="92">
        <v>2</v>
      </c>
      <c r="D224" s="130">
        <v>0.007880000171723517</v>
      </c>
      <c r="E224" s="130">
        <v>1.6812412373755872</v>
      </c>
      <c r="F224" s="92" t="s">
        <v>640</v>
      </c>
      <c r="G224" s="92" t="b">
        <v>0</v>
      </c>
      <c r="H224" s="92" t="b">
        <v>0</v>
      </c>
      <c r="I224" s="92" t="b">
        <v>0</v>
      </c>
      <c r="J224" s="92" t="b">
        <v>0</v>
      </c>
      <c r="K224" s="92" t="b">
        <v>0</v>
      </c>
      <c r="L224" s="92" t="b">
        <v>0</v>
      </c>
    </row>
    <row r="225" spans="1:12" ht="15">
      <c r="A225" s="92" t="s">
        <v>1083</v>
      </c>
      <c r="B225" s="92" t="s">
        <v>1084</v>
      </c>
      <c r="C225" s="92">
        <v>2</v>
      </c>
      <c r="D225" s="130">
        <v>0.007880000171723517</v>
      </c>
      <c r="E225" s="130">
        <v>1.6812412373755872</v>
      </c>
      <c r="F225" s="92" t="s">
        <v>640</v>
      </c>
      <c r="G225" s="92" t="b">
        <v>0</v>
      </c>
      <c r="H225" s="92" t="b">
        <v>0</v>
      </c>
      <c r="I225" s="92" t="b">
        <v>0</v>
      </c>
      <c r="J225" s="92" t="b">
        <v>0</v>
      </c>
      <c r="K225" s="92" t="b">
        <v>0</v>
      </c>
      <c r="L225" s="92" t="b">
        <v>0</v>
      </c>
    </row>
    <row r="226" spans="1:12" ht="15">
      <c r="A226" s="92" t="s">
        <v>1084</v>
      </c>
      <c r="B226" s="92" t="s">
        <v>761</v>
      </c>
      <c r="C226" s="92">
        <v>2</v>
      </c>
      <c r="D226" s="130">
        <v>0.007880000171723517</v>
      </c>
      <c r="E226" s="130">
        <v>1.6812412373755872</v>
      </c>
      <c r="F226" s="92" t="s">
        <v>640</v>
      </c>
      <c r="G226" s="92" t="b">
        <v>0</v>
      </c>
      <c r="H226" s="92" t="b">
        <v>0</v>
      </c>
      <c r="I226" s="92" t="b">
        <v>0</v>
      </c>
      <c r="J226" s="92" t="b">
        <v>0</v>
      </c>
      <c r="K226" s="92" t="b">
        <v>0</v>
      </c>
      <c r="L226" s="92" t="b">
        <v>0</v>
      </c>
    </row>
    <row r="227" spans="1:12" ht="15">
      <c r="A227" s="92" t="s">
        <v>761</v>
      </c>
      <c r="B227" s="92" t="s">
        <v>1085</v>
      </c>
      <c r="C227" s="92">
        <v>2</v>
      </c>
      <c r="D227" s="130">
        <v>0.007880000171723517</v>
      </c>
      <c r="E227" s="130">
        <v>1.6812412373755872</v>
      </c>
      <c r="F227" s="92" t="s">
        <v>640</v>
      </c>
      <c r="G227" s="92" t="b">
        <v>0</v>
      </c>
      <c r="H227" s="92" t="b">
        <v>0</v>
      </c>
      <c r="I227" s="92" t="b">
        <v>0</v>
      </c>
      <c r="J227" s="92" t="b">
        <v>0</v>
      </c>
      <c r="K227" s="92" t="b">
        <v>0</v>
      </c>
      <c r="L227" s="92" t="b">
        <v>0</v>
      </c>
    </row>
    <row r="228" spans="1:12" ht="15">
      <c r="A228" s="92" t="s">
        <v>1085</v>
      </c>
      <c r="B228" s="92" t="s">
        <v>1086</v>
      </c>
      <c r="C228" s="92">
        <v>2</v>
      </c>
      <c r="D228" s="130">
        <v>0.007880000171723517</v>
      </c>
      <c r="E228" s="130">
        <v>1.6812412373755872</v>
      </c>
      <c r="F228" s="92" t="s">
        <v>640</v>
      </c>
      <c r="G228" s="92" t="b">
        <v>0</v>
      </c>
      <c r="H228" s="92" t="b">
        <v>0</v>
      </c>
      <c r="I228" s="92" t="b">
        <v>0</v>
      </c>
      <c r="J228" s="92" t="b">
        <v>0</v>
      </c>
      <c r="K228" s="92" t="b">
        <v>0</v>
      </c>
      <c r="L228" s="92" t="b">
        <v>0</v>
      </c>
    </row>
    <row r="229" spans="1:12" ht="15">
      <c r="A229" s="92" t="s">
        <v>1086</v>
      </c>
      <c r="B229" s="92" t="s">
        <v>1087</v>
      </c>
      <c r="C229" s="92">
        <v>2</v>
      </c>
      <c r="D229" s="130">
        <v>0.007880000171723517</v>
      </c>
      <c r="E229" s="130">
        <v>1.6812412373755872</v>
      </c>
      <c r="F229" s="92" t="s">
        <v>640</v>
      </c>
      <c r="G229" s="92" t="b">
        <v>0</v>
      </c>
      <c r="H229" s="92" t="b">
        <v>0</v>
      </c>
      <c r="I229" s="92" t="b">
        <v>0</v>
      </c>
      <c r="J229" s="92" t="b">
        <v>0</v>
      </c>
      <c r="K229" s="92" t="b">
        <v>0</v>
      </c>
      <c r="L229" s="92" t="b">
        <v>0</v>
      </c>
    </row>
    <row r="230" spans="1:12" ht="15">
      <c r="A230" s="92" t="s">
        <v>1087</v>
      </c>
      <c r="B230" s="92" t="s">
        <v>1088</v>
      </c>
      <c r="C230" s="92">
        <v>2</v>
      </c>
      <c r="D230" s="130">
        <v>0.007880000171723517</v>
      </c>
      <c r="E230" s="130">
        <v>1.6812412373755872</v>
      </c>
      <c r="F230" s="92" t="s">
        <v>640</v>
      </c>
      <c r="G230" s="92" t="b">
        <v>0</v>
      </c>
      <c r="H230" s="92" t="b">
        <v>0</v>
      </c>
      <c r="I230" s="92" t="b">
        <v>0</v>
      </c>
      <c r="J230" s="92" t="b">
        <v>0</v>
      </c>
      <c r="K230" s="92" t="b">
        <v>0</v>
      </c>
      <c r="L230" s="92" t="b">
        <v>0</v>
      </c>
    </row>
    <row r="231" spans="1:12" ht="15">
      <c r="A231" s="92" t="s">
        <v>1088</v>
      </c>
      <c r="B231" s="92" t="s">
        <v>1089</v>
      </c>
      <c r="C231" s="92">
        <v>2</v>
      </c>
      <c r="D231" s="130">
        <v>0.007880000171723517</v>
      </c>
      <c r="E231" s="130">
        <v>1.6812412373755872</v>
      </c>
      <c r="F231" s="92" t="s">
        <v>640</v>
      </c>
      <c r="G231" s="92" t="b">
        <v>0</v>
      </c>
      <c r="H231" s="92" t="b">
        <v>0</v>
      </c>
      <c r="I231" s="92" t="b">
        <v>0</v>
      </c>
      <c r="J231" s="92" t="b">
        <v>0</v>
      </c>
      <c r="K231" s="92" t="b">
        <v>0</v>
      </c>
      <c r="L231" s="92" t="b">
        <v>0</v>
      </c>
    </row>
    <row r="232" spans="1:12" ht="15">
      <c r="A232" s="92" t="s">
        <v>1089</v>
      </c>
      <c r="B232" s="92" t="s">
        <v>1090</v>
      </c>
      <c r="C232" s="92">
        <v>2</v>
      </c>
      <c r="D232" s="130">
        <v>0.007880000171723517</v>
      </c>
      <c r="E232" s="130">
        <v>1.6812412373755872</v>
      </c>
      <c r="F232" s="92" t="s">
        <v>640</v>
      </c>
      <c r="G232" s="92" t="b">
        <v>0</v>
      </c>
      <c r="H232" s="92" t="b">
        <v>0</v>
      </c>
      <c r="I232" s="92" t="b">
        <v>0</v>
      </c>
      <c r="J232" s="92" t="b">
        <v>0</v>
      </c>
      <c r="K232" s="92" t="b">
        <v>0</v>
      </c>
      <c r="L232" s="92" t="b">
        <v>0</v>
      </c>
    </row>
    <row r="233" spans="1:12" ht="15">
      <c r="A233" s="92" t="s">
        <v>1090</v>
      </c>
      <c r="B233" s="92" t="s">
        <v>793</v>
      </c>
      <c r="C233" s="92">
        <v>2</v>
      </c>
      <c r="D233" s="130">
        <v>0.007880000171723517</v>
      </c>
      <c r="E233" s="130">
        <v>1.6812412373755872</v>
      </c>
      <c r="F233" s="92" t="s">
        <v>640</v>
      </c>
      <c r="G233" s="92" t="b">
        <v>0</v>
      </c>
      <c r="H233" s="92" t="b">
        <v>0</v>
      </c>
      <c r="I233" s="92" t="b">
        <v>0</v>
      </c>
      <c r="J233" s="92" t="b">
        <v>0</v>
      </c>
      <c r="K233" s="92" t="b">
        <v>0</v>
      </c>
      <c r="L233" s="92" t="b">
        <v>0</v>
      </c>
    </row>
    <row r="234" spans="1:12" ht="15">
      <c r="A234" s="92" t="s">
        <v>793</v>
      </c>
      <c r="B234" s="92" t="s">
        <v>794</v>
      </c>
      <c r="C234" s="92">
        <v>2</v>
      </c>
      <c r="D234" s="130">
        <v>0.007880000171723517</v>
      </c>
      <c r="E234" s="130">
        <v>1.6812412373755872</v>
      </c>
      <c r="F234" s="92" t="s">
        <v>640</v>
      </c>
      <c r="G234" s="92" t="b">
        <v>0</v>
      </c>
      <c r="H234" s="92" t="b">
        <v>0</v>
      </c>
      <c r="I234" s="92" t="b">
        <v>0</v>
      </c>
      <c r="J234" s="92" t="b">
        <v>0</v>
      </c>
      <c r="K234" s="92" t="b">
        <v>0</v>
      </c>
      <c r="L234" s="92" t="b">
        <v>0</v>
      </c>
    </row>
    <row r="235" spans="1:12" ht="15">
      <c r="A235" s="92" t="s">
        <v>794</v>
      </c>
      <c r="B235" s="92" t="s">
        <v>795</v>
      </c>
      <c r="C235" s="92">
        <v>2</v>
      </c>
      <c r="D235" s="130">
        <v>0.007880000171723517</v>
      </c>
      <c r="E235" s="130">
        <v>1.6812412373755872</v>
      </c>
      <c r="F235" s="92" t="s">
        <v>640</v>
      </c>
      <c r="G235" s="92" t="b">
        <v>0</v>
      </c>
      <c r="H235" s="92" t="b">
        <v>0</v>
      </c>
      <c r="I235" s="92" t="b">
        <v>0</v>
      </c>
      <c r="J235" s="92" t="b">
        <v>0</v>
      </c>
      <c r="K235" s="92" t="b">
        <v>0</v>
      </c>
      <c r="L235" s="92" t="b">
        <v>0</v>
      </c>
    </row>
    <row r="236" spans="1:12" ht="15">
      <c r="A236" s="92" t="s">
        <v>795</v>
      </c>
      <c r="B236" s="92" t="s">
        <v>797</v>
      </c>
      <c r="C236" s="92">
        <v>2</v>
      </c>
      <c r="D236" s="130">
        <v>0.007880000171723517</v>
      </c>
      <c r="E236" s="130">
        <v>1.6812412373755872</v>
      </c>
      <c r="F236" s="92" t="s">
        <v>640</v>
      </c>
      <c r="G236" s="92" t="b">
        <v>0</v>
      </c>
      <c r="H236" s="92" t="b">
        <v>0</v>
      </c>
      <c r="I236" s="92" t="b">
        <v>0</v>
      </c>
      <c r="J236" s="92" t="b">
        <v>0</v>
      </c>
      <c r="K236" s="92" t="b">
        <v>0</v>
      </c>
      <c r="L236" s="92" t="b">
        <v>0</v>
      </c>
    </row>
    <row r="237" spans="1:12" ht="15">
      <c r="A237" s="92" t="s">
        <v>797</v>
      </c>
      <c r="B237" s="92" t="s">
        <v>798</v>
      </c>
      <c r="C237" s="92">
        <v>2</v>
      </c>
      <c r="D237" s="130">
        <v>0.007880000171723517</v>
      </c>
      <c r="E237" s="130">
        <v>1.6812412373755872</v>
      </c>
      <c r="F237" s="92" t="s">
        <v>640</v>
      </c>
      <c r="G237" s="92" t="b">
        <v>0</v>
      </c>
      <c r="H237" s="92" t="b">
        <v>0</v>
      </c>
      <c r="I237" s="92" t="b">
        <v>0</v>
      </c>
      <c r="J237" s="92" t="b">
        <v>0</v>
      </c>
      <c r="K237" s="92" t="b">
        <v>0</v>
      </c>
      <c r="L237" s="92" t="b">
        <v>0</v>
      </c>
    </row>
    <row r="238" spans="1:12" ht="15">
      <c r="A238" s="92" t="s">
        <v>798</v>
      </c>
      <c r="B238" s="92" t="s">
        <v>799</v>
      </c>
      <c r="C238" s="92">
        <v>2</v>
      </c>
      <c r="D238" s="130">
        <v>0.007880000171723517</v>
      </c>
      <c r="E238" s="130">
        <v>1.6812412373755872</v>
      </c>
      <c r="F238" s="92" t="s">
        <v>640</v>
      </c>
      <c r="G238" s="92" t="b">
        <v>0</v>
      </c>
      <c r="H238" s="92" t="b">
        <v>0</v>
      </c>
      <c r="I238" s="92" t="b">
        <v>0</v>
      </c>
      <c r="J238" s="92" t="b">
        <v>0</v>
      </c>
      <c r="K238" s="92" t="b">
        <v>0</v>
      </c>
      <c r="L238" s="92" t="b">
        <v>0</v>
      </c>
    </row>
    <row r="239" spans="1:12" ht="15">
      <c r="A239" s="92" t="s">
        <v>799</v>
      </c>
      <c r="B239" s="92" t="s">
        <v>800</v>
      </c>
      <c r="C239" s="92">
        <v>2</v>
      </c>
      <c r="D239" s="130">
        <v>0.007880000171723517</v>
      </c>
      <c r="E239" s="130">
        <v>1.6812412373755872</v>
      </c>
      <c r="F239" s="92" t="s">
        <v>640</v>
      </c>
      <c r="G239" s="92" t="b">
        <v>0</v>
      </c>
      <c r="H239" s="92" t="b">
        <v>0</v>
      </c>
      <c r="I239" s="92" t="b">
        <v>0</v>
      </c>
      <c r="J239" s="92" t="b">
        <v>0</v>
      </c>
      <c r="K239" s="92" t="b">
        <v>0</v>
      </c>
      <c r="L239" s="92" t="b">
        <v>0</v>
      </c>
    </row>
    <row r="240" spans="1:12" ht="15">
      <c r="A240" s="92" t="s">
        <v>783</v>
      </c>
      <c r="B240" s="92" t="s">
        <v>784</v>
      </c>
      <c r="C240" s="92">
        <v>2</v>
      </c>
      <c r="D240" s="130">
        <v>0.015265210092664822</v>
      </c>
      <c r="E240" s="130">
        <v>1.6334684555795866</v>
      </c>
      <c r="F240" s="92" t="s">
        <v>641</v>
      </c>
      <c r="G240" s="92" t="b">
        <v>0</v>
      </c>
      <c r="H240" s="92" t="b">
        <v>0</v>
      </c>
      <c r="I240" s="92" t="b">
        <v>0</v>
      </c>
      <c r="J240" s="92" t="b">
        <v>0</v>
      </c>
      <c r="K240" s="92" t="b">
        <v>0</v>
      </c>
      <c r="L240" s="92" t="b">
        <v>0</v>
      </c>
    </row>
    <row r="241" spans="1:12" ht="15">
      <c r="A241" s="92" t="s">
        <v>784</v>
      </c>
      <c r="B241" s="92" t="s">
        <v>785</v>
      </c>
      <c r="C241" s="92">
        <v>2</v>
      </c>
      <c r="D241" s="130">
        <v>0.015265210092664822</v>
      </c>
      <c r="E241" s="130">
        <v>1.6334684555795866</v>
      </c>
      <c r="F241" s="92" t="s">
        <v>641</v>
      </c>
      <c r="G241" s="92" t="b">
        <v>0</v>
      </c>
      <c r="H241" s="92" t="b">
        <v>0</v>
      </c>
      <c r="I241" s="92" t="b">
        <v>0</v>
      </c>
      <c r="J241" s="92" t="b">
        <v>0</v>
      </c>
      <c r="K241" s="92" t="b">
        <v>0</v>
      </c>
      <c r="L241" s="92" t="b">
        <v>0</v>
      </c>
    </row>
    <row r="242" spans="1:12" ht="15">
      <c r="A242" s="92" t="s">
        <v>785</v>
      </c>
      <c r="B242" s="92" t="s">
        <v>744</v>
      </c>
      <c r="C242" s="92">
        <v>2</v>
      </c>
      <c r="D242" s="130">
        <v>0.015265210092664822</v>
      </c>
      <c r="E242" s="130">
        <v>0.8931057660853426</v>
      </c>
      <c r="F242" s="92" t="s">
        <v>641</v>
      </c>
      <c r="G242" s="92" t="b">
        <v>0</v>
      </c>
      <c r="H242" s="92" t="b">
        <v>0</v>
      </c>
      <c r="I242" s="92" t="b">
        <v>0</v>
      </c>
      <c r="J242" s="92" t="b">
        <v>0</v>
      </c>
      <c r="K242" s="92" t="b">
        <v>0</v>
      </c>
      <c r="L242" s="92" t="b">
        <v>0</v>
      </c>
    </row>
    <row r="243" spans="1:12" ht="15">
      <c r="A243" s="92" t="s">
        <v>786</v>
      </c>
      <c r="B243" s="92" t="s">
        <v>787</v>
      </c>
      <c r="C243" s="92">
        <v>2</v>
      </c>
      <c r="D243" s="130">
        <v>0.015265210092664822</v>
      </c>
      <c r="E243" s="130">
        <v>1.6334684555795866</v>
      </c>
      <c r="F243" s="92" t="s">
        <v>641</v>
      </c>
      <c r="G243" s="92" t="b">
        <v>0</v>
      </c>
      <c r="H243" s="92" t="b">
        <v>0</v>
      </c>
      <c r="I243" s="92" t="b">
        <v>0</v>
      </c>
      <c r="J243" s="92" t="b">
        <v>0</v>
      </c>
      <c r="K243" s="92" t="b">
        <v>0</v>
      </c>
      <c r="L243" s="92" t="b">
        <v>0</v>
      </c>
    </row>
    <row r="244" spans="1:12" ht="15">
      <c r="A244" s="92" t="s">
        <v>787</v>
      </c>
      <c r="B244" s="92" t="s">
        <v>788</v>
      </c>
      <c r="C244" s="92">
        <v>2</v>
      </c>
      <c r="D244" s="130">
        <v>0.015265210092664822</v>
      </c>
      <c r="E244" s="130">
        <v>1.6334684555795866</v>
      </c>
      <c r="F244" s="92" t="s">
        <v>641</v>
      </c>
      <c r="G244" s="92" t="b">
        <v>0</v>
      </c>
      <c r="H244" s="92" t="b">
        <v>0</v>
      </c>
      <c r="I244" s="92" t="b">
        <v>0</v>
      </c>
      <c r="J244" s="92" t="b">
        <v>0</v>
      </c>
      <c r="K244" s="92" t="b">
        <v>0</v>
      </c>
      <c r="L244" s="92" t="b">
        <v>0</v>
      </c>
    </row>
    <row r="245" spans="1:12" ht="15">
      <c r="A245" s="92" t="s">
        <v>788</v>
      </c>
      <c r="B245" s="92" t="s">
        <v>789</v>
      </c>
      <c r="C245" s="92">
        <v>2</v>
      </c>
      <c r="D245" s="130">
        <v>0.015265210092664822</v>
      </c>
      <c r="E245" s="130">
        <v>1.6334684555795866</v>
      </c>
      <c r="F245" s="92" t="s">
        <v>641</v>
      </c>
      <c r="G245" s="92" t="b">
        <v>0</v>
      </c>
      <c r="H245" s="92" t="b">
        <v>0</v>
      </c>
      <c r="I245" s="92" t="b">
        <v>0</v>
      </c>
      <c r="J245" s="92" t="b">
        <v>0</v>
      </c>
      <c r="K245" s="92" t="b">
        <v>0</v>
      </c>
      <c r="L245" s="92" t="b">
        <v>0</v>
      </c>
    </row>
    <row r="246" spans="1:12" ht="15">
      <c r="A246" s="92" t="s">
        <v>789</v>
      </c>
      <c r="B246" s="92" t="s">
        <v>790</v>
      </c>
      <c r="C246" s="92">
        <v>2</v>
      </c>
      <c r="D246" s="130">
        <v>0.015265210092664822</v>
      </c>
      <c r="E246" s="130">
        <v>1.6334684555795866</v>
      </c>
      <c r="F246" s="92" t="s">
        <v>641</v>
      </c>
      <c r="G246" s="92" t="b">
        <v>0</v>
      </c>
      <c r="H246" s="92" t="b">
        <v>0</v>
      </c>
      <c r="I246" s="92" t="b">
        <v>0</v>
      </c>
      <c r="J246" s="92" t="b">
        <v>0</v>
      </c>
      <c r="K246" s="92" t="b">
        <v>0</v>
      </c>
      <c r="L246" s="92" t="b">
        <v>0</v>
      </c>
    </row>
    <row r="247" spans="1:12" ht="15">
      <c r="A247" s="92" t="s">
        <v>790</v>
      </c>
      <c r="B247" s="92" t="s">
        <v>791</v>
      </c>
      <c r="C247" s="92">
        <v>2</v>
      </c>
      <c r="D247" s="130">
        <v>0.015265210092664822</v>
      </c>
      <c r="E247" s="130">
        <v>1.6334684555795866</v>
      </c>
      <c r="F247" s="92" t="s">
        <v>641</v>
      </c>
      <c r="G247" s="92" t="b">
        <v>0</v>
      </c>
      <c r="H247" s="92" t="b">
        <v>0</v>
      </c>
      <c r="I247" s="92" t="b">
        <v>0</v>
      </c>
      <c r="J247" s="92" t="b">
        <v>0</v>
      </c>
      <c r="K247" s="92" t="b">
        <v>0</v>
      </c>
      <c r="L247" s="92" t="b">
        <v>0</v>
      </c>
    </row>
    <row r="248" spans="1:12" ht="15">
      <c r="A248" s="92" t="s">
        <v>791</v>
      </c>
      <c r="B248" s="92" t="s">
        <v>1073</v>
      </c>
      <c r="C248" s="92">
        <v>2</v>
      </c>
      <c r="D248" s="130">
        <v>0.015265210092664822</v>
      </c>
      <c r="E248" s="130">
        <v>1.6334684555795866</v>
      </c>
      <c r="F248" s="92" t="s">
        <v>641</v>
      </c>
      <c r="G248" s="92" t="b">
        <v>0</v>
      </c>
      <c r="H248" s="92" t="b">
        <v>0</v>
      </c>
      <c r="I248" s="92" t="b">
        <v>0</v>
      </c>
      <c r="J248" s="92" t="b">
        <v>0</v>
      </c>
      <c r="K248" s="92" t="b">
        <v>0</v>
      </c>
      <c r="L248" s="92" t="b">
        <v>0</v>
      </c>
    </row>
    <row r="249" spans="1:12" ht="15">
      <c r="A249" s="92" t="s">
        <v>1073</v>
      </c>
      <c r="B249" s="92" t="s">
        <v>1074</v>
      </c>
      <c r="C249" s="92">
        <v>2</v>
      </c>
      <c r="D249" s="130">
        <v>0.015265210092664822</v>
      </c>
      <c r="E249" s="130">
        <v>1.6334684555795866</v>
      </c>
      <c r="F249" s="92" t="s">
        <v>641</v>
      </c>
      <c r="G249" s="92" t="b">
        <v>0</v>
      </c>
      <c r="H249" s="92" t="b">
        <v>0</v>
      </c>
      <c r="I249" s="92" t="b">
        <v>0</v>
      </c>
      <c r="J249" s="92" t="b">
        <v>0</v>
      </c>
      <c r="K249" s="92" t="b">
        <v>0</v>
      </c>
      <c r="L249" s="92" t="b">
        <v>0</v>
      </c>
    </row>
    <row r="250" spans="1:12" ht="15">
      <c r="A250" s="92" t="s">
        <v>1074</v>
      </c>
      <c r="B250" s="92" t="s">
        <v>1075</v>
      </c>
      <c r="C250" s="92">
        <v>2</v>
      </c>
      <c r="D250" s="130">
        <v>0.015265210092664822</v>
      </c>
      <c r="E250" s="130">
        <v>1.6334684555795866</v>
      </c>
      <c r="F250" s="92" t="s">
        <v>641</v>
      </c>
      <c r="G250" s="92" t="b">
        <v>0</v>
      </c>
      <c r="H250" s="92" t="b">
        <v>0</v>
      </c>
      <c r="I250" s="92" t="b">
        <v>0</v>
      </c>
      <c r="J250" s="92" t="b">
        <v>0</v>
      </c>
      <c r="K250" s="92" t="b">
        <v>0</v>
      </c>
      <c r="L250" s="92" t="b">
        <v>0</v>
      </c>
    </row>
    <row r="251" spans="1:12" ht="15">
      <c r="A251" s="92" t="s">
        <v>1075</v>
      </c>
      <c r="B251" s="92" t="s">
        <v>744</v>
      </c>
      <c r="C251" s="92">
        <v>2</v>
      </c>
      <c r="D251" s="130">
        <v>0.015265210092664822</v>
      </c>
      <c r="E251" s="130">
        <v>0.8931057660853426</v>
      </c>
      <c r="F251" s="92" t="s">
        <v>641</v>
      </c>
      <c r="G251" s="92" t="b">
        <v>0</v>
      </c>
      <c r="H251" s="92" t="b">
        <v>0</v>
      </c>
      <c r="I251" s="92" t="b">
        <v>0</v>
      </c>
      <c r="J251" s="92" t="b">
        <v>0</v>
      </c>
      <c r="K251" s="92" t="b">
        <v>0</v>
      </c>
      <c r="L251" s="92" t="b">
        <v>0</v>
      </c>
    </row>
    <row r="252" spans="1:12" ht="15">
      <c r="A252" s="92" t="s">
        <v>1060</v>
      </c>
      <c r="B252" s="92" t="s">
        <v>1061</v>
      </c>
      <c r="C252" s="92">
        <v>2</v>
      </c>
      <c r="D252" s="130">
        <v>0.015265210092664822</v>
      </c>
      <c r="E252" s="130">
        <v>1.6334684555795866</v>
      </c>
      <c r="F252" s="92" t="s">
        <v>641</v>
      </c>
      <c r="G252" s="92" t="b">
        <v>0</v>
      </c>
      <c r="H252" s="92" t="b">
        <v>0</v>
      </c>
      <c r="I252" s="92" t="b">
        <v>0</v>
      </c>
      <c r="J252" s="92" t="b">
        <v>0</v>
      </c>
      <c r="K252" s="92" t="b">
        <v>0</v>
      </c>
      <c r="L252" s="92" t="b">
        <v>0</v>
      </c>
    </row>
    <row r="253" spans="1:12" ht="15">
      <c r="A253" s="92" t="s">
        <v>1061</v>
      </c>
      <c r="B253" s="92" t="s">
        <v>1062</v>
      </c>
      <c r="C253" s="92">
        <v>2</v>
      </c>
      <c r="D253" s="130">
        <v>0.015265210092664822</v>
      </c>
      <c r="E253" s="130">
        <v>1.6334684555795866</v>
      </c>
      <c r="F253" s="92" t="s">
        <v>641</v>
      </c>
      <c r="G253" s="92" t="b">
        <v>0</v>
      </c>
      <c r="H253" s="92" t="b">
        <v>0</v>
      </c>
      <c r="I253" s="92" t="b">
        <v>0</v>
      </c>
      <c r="J253" s="92" t="b">
        <v>0</v>
      </c>
      <c r="K253" s="92" t="b">
        <v>0</v>
      </c>
      <c r="L253" s="92" t="b">
        <v>0</v>
      </c>
    </row>
    <row r="254" spans="1:12" ht="15">
      <c r="A254" s="92" t="s">
        <v>1062</v>
      </c>
      <c r="B254" s="92" t="s">
        <v>1063</v>
      </c>
      <c r="C254" s="92">
        <v>2</v>
      </c>
      <c r="D254" s="130">
        <v>0.015265210092664822</v>
      </c>
      <c r="E254" s="130">
        <v>1.6334684555795866</v>
      </c>
      <c r="F254" s="92" t="s">
        <v>641</v>
      </c>
      <c r="G254" s="92" t="b">
        <v>0</v>
      </c>
      <c r="H254" s="92" t="b">
        <v>0</v>
      </c>
      <c r="I254" s="92" t="b">
        <v>0</v>
      </c>
      <c r="J254" s="92" t="b">
        <v>0</v>
      </c>
      <c r="K254" s="92" t="b">
        <v>0</v>
      </c>
      <c r="L254" s="92" t="b">
        <v>0</v>
      </c>
    </row>
    <row r="255" spans="1:12" ht="15">
      <c r="A255" s="92" t="s">
        <v>1063</v>
      </c>
      <c r="B255" s="92" t="s">
        <v>1064</v>
      </c>
      <c r="C255" s="92">
        <v>2</v>
      </c>
      <c r="D255" s="130">
        <v>0.015265210092664822</v>
      </c>
      <c r="E255" s="130">
        <v>1.6334684555795866</v>
      </c>
      <c r="F255" s="92" t="s">
        <v>641</v>
      </c>
      <c r="G255" s="92" t="b">
        <v>0</v>
      </c>
      <c r="H255" s="92" t="b">
        <v>0</v>
      </c>
      <c r="I255" s="92" t="b">
        <v>0</v>
      </c>
      <c r="J255" s="92" t="b">
        <v>0</v>
      </c>
      <c r="K255" s="92" t="b">
        <v>0</v>
      </c>
      <c r="L255" s="92" t="b">
        <v>0</v>
      </c>
    </row>
    <row r="256" spans="1:12" ht="15">
      <c r="A256" s="92" t="s">
        <v>1064</v>
      </c>
      <c r="B256" s="92" t="s">
        <v>1065</v>
      </c>
      <c r="C256" s="92">
        <v>2</v>
      </c>
      <c r="D256" s="130">
        <v>0.015265210092664822</v>
      </c>
      <c r="E256" s="130">
        <v>1.6334684555795866</v>
      </c>
      <c r="F256" s="92" t="s">
        <v>641</v>
      </c>
      <c r="G256" s="92" t="b">
        <v>0</v>
      </c>
      <c r="H256" s="92" t="b">
        <v>0</v>
      </c>
      <c r="I256" s="92" t="b">
        <v>0</v>
      </c>
      <c r="J256" s="92" t="b">
        <v>0</v>
      </c>
      <c r="K256" s="92" t="b">
        <v>0</v>
      </c>
      <c r="L256" s="92" t="b">
        <v>0</v>
      </c>
    </row>
    <row r="257" spans="1:12" ht="15">
      <c r="A257" s="92" t="s">
        <v>1065</v>
      </c>
      <c r="B257" s="92" t="s">
        <v>1066</v>
      </c>
      <c r="C257" s="92">
        <v>2</v>
      </c>
      <c r="D257" s="130">
        <v>0.015265210092664822</v>
      </c>
      <c r="E257" s="130">
        <v>1.6334684555795866</v>
      </c>
      <c r="F257" s="92" t="s">
        <v>641</v>
      </c>
      <c r="G257" s="92" t="b">
        <v>0</v>
      </c>
      <c r="H257" s="92" t="b">
        <v>0</v>
      </c>
      <c r="I257" s="92" t="b">
        <v>0</v>
      </c>
      <c r="J257" s="92" t="b">
        <v>0</v>
      </c>
      <c r="K257" s="92" t="b">
        <v>0</v>
      </c>
      <c r="L257" s="92" t="b">
        <v>0</v>
      </c>
    </row>
    <row r="258" spans="1:12" ht="15">
      <c r="A258" s="92" t="s">
        <v>1066</v>
      </c>
      <c r="B258" s="92" t="s">
        <v>1067</v>
      </c>
      <c r="C258" s="92">
        <v>2</v>
      </c>
      <c r="D258" s="130">
        <v>0.015265210092664822</v>
      </c>
      <c r="E258" s="130">
        <v>1.6334684555795866</v>
      </c>
      <c r="F258" s="92" t="s">
        <v>641</v>
      </c>
      <c r="G258" s="92" t="b">
        <v>0</v>
      </c>
      <c r="H258" s="92" t="b">
        <v>0</v>
      </c>
      <c r="I258" s="92" t="b">
        <v>0</v>
      </c>
      <c r="J258" s="92" t="b">
        <v>0</v>
      </c>
      <c r="K258" s="92" t="b">
        <v>0</v>
      </c>
      <c r="L258" s="92" t="b">
        <v>0</v>
      </c>
    </row>
    <row r="259" spans="1:12" ht="15">
      <c r="A259" s="92" t="s">
        <v>1067</v>
      </c>
      <c r="B259" s="92" t="s">
        <v>1068</v>
      </c>
      <c r="C259" s="92">
        <v>2</v>
      </c>
      <c r="D259" s="130">
        <v>0.015265210092664822</v>
      </c>
      <c r="E259" s="130">
        <v>1.6334684555795866</v>
      </c>
      <c r="F259" s="92" t="s">
        <v>641</v>
      </c>
      <c r="G259" s="92" t="b">
        <v>0</v>
      </c>
      <c r="H259" s="92" t="b">
        <v>0</v>
      </c>
      <c r="I259" s="92" t="b">
        <v>0</v>
      </c>
      <c r="J259" s="92" t="b">
        <v>0</v>
      </c>
      <c r="K259" s="92" t="b">
        <v>0</v>
      </c>
      <c r="L259" s="92" t="b">
        <v>0</v>
      </c>
    </row>
    <row r="260" spans="1:12" ht="15">
      <c r="A260" s="92" t="s">
        <v>1068</v>
      </c>
      <c r="B260" s="92" t="s">
        <v>1069</v>
      </c>
      <c r="C260" s="92">
        <v>2</v>
      </c>
      <c r="D260" s="130">
        <v>0.015265210092664822</v>
      </c>
      <c r="E260" s="130">
        <v>1.6334684555795866</v>
      </c>
      <c r="F260" s="92" t="s">
        <v>641</v>
      </c>
      <c r="G260" s="92" t="b">
        <v>0</v>
      </c>
      <c r="H260" s="92" t="b">
        <v>0</v>
      </c>
      <c r="I260" s="92" t="b">
        <v>0</v>
      </c>
      <c r="J260" s="92" t="b">
        <v>0</v>
      </c>
      <c r="K260" s="92" t="b">
        <v>0</v>
      </c>
      <c r="L260" s="92" t="b">
        <v>0</v>
      </c>
    </row>
    <row r="261" spans="1:12" ht="15">
      <c r="A261" s="92" t="s">
        <v>1069</v>
      </c>
      <c r="B261" s="92" t="s">
        <v>1070</v>
      </c>
      <c r="C261" s="92">
        <v>2</v>
      </c>
      <c r="D261" s="130">
        <v>0.015265210092664822</v>
      </c>
      <c r="E261" s="130">
        <v>1.6334684555795866</v>
      </c>
      <c r="F261" s="92" t="s">
        <v>641</v>
      </c>
      <c r="G261" s="92" t="b">
        <v>0</v>
      </c>
      <c r="H261" s="92" t="b">
        <v>0</v>
      </c>
      <c r="I261" s="92" t="b">
        <v>0</v>
      </c>
      <c r="J261" s="92" t="b">
        <v>0</v>
      </c>
      <c r="K261" s="92" t="b">
        <v>0</v>
      </c>
      <c r="L261" s="92" t="b">
        <v>0</v>
      </c>
    </row>
    <row r="262" spans="1:12" ht="15">
      <c r="A262" s="92" t="s">
        <v>1070</v>
      </c>
      <c r="B262" s="92" t="s">
        <v>1071</v>
      </c>
      <c r="C262" s="92">
        <v>2</v>
      </c>
      <c r="D262" s="130">
        <v>0.015265210092664822</v>
      </c>
      <c r="E262" s="130">
        <v>1.6334684555795866</v>
      </c>
      <c r="F262" s="92" t="s">
        <v>641</v>
      </c>
      <c r="G262" s="92" t="b">
        <v>0</v>
      </c>
      <c r="H262" s="92" t="b">
        <v>0</v>
      </c>
      <c r="I262" s="92" t="b">
        <v>0</v>
      </c>
      <c r="J262" s="92" t="b">
        <v>0</v>
      </c>
      <c r="K262" s="92" t="b">
        <v>0</v>
      </c>
      <c r="L262" s="92" t="b">
        <v>0</v>
      </c>
    </row>
    <row r="263" spans="1:12" ht="15">
      <c r="A263" s="92" t="s">
        <v>1071</v>
      </c>
      <c r="B263" s="92" t="s">
        <v>1072</v>
      </c>
      <c r="C263" s="92">
        <v>2</v>
      </c>
      <c r="D263" s="130">
        <v>0.015265210092664822</v>
      </c>
      <c r="E263" s="130">
        <v>1.6334684555795866</v>
      </c>
      <c r="F263" s="92" t="s">
        <v>641</v>
      </c>
      <c r="G263" s="92" t="b">
        <v>0</v>
      </c>
      <c r="H263" s="92" t="b">
        <v>0</v>
      </c>
      <c r="I263" s="92" t="b">
        <v>0</v>
      </c>
      <c r="J263" s="92" t="b">
        <v>0</v>
      </c>
      <c r="K263" s="92" t="b">
        <v>0</v>
      </c>
      <c r="L263" s="92" t="b">
        <v>0</v>
      </c>
    </row>
    <row r="264" spans="1:12" ht="15">
      <c r="A264" s="92" t="s">
        <v>1072</v>
      </c>
      <c r="B264" s="92" t="s">
        <v>744</v>
      </c>
      <c r="C264" s="92">
        <v>2</v>
      </c>
      <c r="D264" s="130">
        <v>0.015265210092664822</v>
      </c>
      <c r="E264" s="130">
        <v>0.8931057660853426</v>
      </c>
      <c r="F264" s="92" t="s">
        <v>641</v>
      </c>
      <c r="G264" s="92" t="b">
        <v>0</v>
      </c>
      <c r="H264" s="92" t="b">
        <v>0</v>
      </c>
      <c r="I264" s="92" t="b">
        <v>0</v>
      </c>
      <c r="J264" s="92" t="b">
        <v>0</v>
      </c>
      <c r="K264" s="92" t="b">
        <v>0</v>
      </c>
      <c r="L264" s="92" t="b">
        <v>0</v>
      </c>
    </row>
    <row r="265" spans="1:12" ht="15">
      <c r="A265" s="92" t="s">
        <v>1055</v>
      </c>
      <c r="B265" s="92" t="s">
        <v>1056</v>
      </c>
      <c r="C265" s="92">
        <v>2</v>
      </c>
      <c r="D265" s="130">
        <v>0.015265210092664822</v>
      </c>
      <c r="E265" s="130">
        <v>1.6334684555795866</v>
      </c>
      <c r="F265" s="92" t="s">
        <v>641</v>
      </c>
      <c r="G265" s="92" t="b">
        <v>0</v>
      </c>
      <c r="H265" s="92" t="b">
        <v>0</v>
      </c>
      <c r="I265" s="92" t="b">
        <v>0</v>
      </c>
      <c r="J265" s="92" t="b">
        <v>0</v>
      </c>
      <c r="K265" s="92" t="b">
        <v>0</v>
      </c>
      <c r="L265" s="92" t="b">
        <v>0</v>
      </c>
    </row>
    <row r="266" spans="1:12" ht="15">
      <c r="A266" s="92" t="s">
        <v>1056</v>
      </c>
      <c r="B266" s="92" t="s">
        <v>1057</v>
      </c>
      <c r="C266" s="92">
        <v>2</v>
      </c>
      <c r="D266" s="130">
        <v>0.015265210092664822</v>
      </c>
      <c r="E266" s="130">
        <v>1.6334684555795866</v>
      </c>
      <c r="F266" s="92" t="s">
        <v>641</v>
      </c>
      <c r="G266" s="92" t="b">
        <v>0</v>
      </c>
      <c r="H266" s="92" t="b">
        <v>0</v>
      </c>
      <c r="I266" s="92" t="b">
        <v>0</v>
      </c>
      <c r="J266" s="92" t="b">
        <v>0</v>
      </c>
      <c r="K266" s="92" t="b">
        <v>0</v>
      </c>
      <c r="L266" s="92" t="b">
        <v>0</v>
      </c>
    </row>
    <row r="267" spans="1:12" ht="15">
      <c r="A267" s="92" t="s">
        <v>1057</v>
      </c>
      <c r="B267" s="92" t="s">
        <v>1058</v>
      </c>
      <c r="C267" s="92">
        <v>2</v>
      </c>
      <c r="D267" s="130">
        <v>0.015265210092664822</v>
      </c>
      <c r="E267" s="130">
        <v>1.6334684555795866</v>
      </c>
      <c r="F267" s="92" t="s">
        <v>641</v>
      </c>
      <c r="G267" s="92" t="b">
        <v>0</v>
      </c>
      <c r="H267" s="92" t="b">
        <v>0</v>
      </c>
      <c r="I267" s="92" t="b">
        <v>0</v>
      </c>
      <c r="J267" s="92" t="b">
        <v>0</v>
      </c>
      <c r="K267" s="92" t="b">
        <v>0</v>
      </c>
      <c r="L267" s="92" t="b">
        <v>0</v>
      </c>
    </row>
    <row r="268" spans="1:12" ht="15">
      <c r="A268" s="92" t="s">
        <v>1058</v>
      </c>
      <c r="B268" s="92" t="s">
        <v>1059</v>
      </c>
      <c r="C268" s="92">
        <v>2</v>
      </c>
      <c r="D268" s="130">
        <v>0.015265210092664822</v>
      </c>
      <c r="E268" s="130">
        <v>1.6334684555795866</v>
      </c>
      <c r="F268" s="92" t="s">
        <v>641</v>
      </c>
      <c r="G268" s="92" t="b">
        <v>0</v>
      </c>
      <c r="H268" s="92" t="b">
        <v>0</v>
      </c>
      <c r="I268" s="92" t="b">
        <v>0</v>
      </c>
      <c r="J268" s="92" t="b">
        <v>0</v>
      </c>
      <c r="K268" s="92" t="b">
        <v>0</v>
      </c>
      <c r="L268" s="92" t="b">
        <v>0</v>
      </c>
    </row>
    <row r="269" spans="1:12" ht="15">
      <c r="A269" s="92" t="s">
        <v>1059</v>
      </c>
      <c r="B269" s="92" t="s">
        <v>744</v>
      </c>
      <c r="C269" s="92">
        <v>2</v>
      </c>
      <c r="D269" s="130">
        <v>0.015265210092664822</v>
      </c>
      <c r="E269" s="130">
        <v>0.8931057660853426</v>
      </c>
      <c r="F269" s="92" t="s">
        <v>641</v>
      </c>
      <c r="G269" s="92" t="b">
        <v>0</v>
      </c>
      <c r="H269" s="92" t="b">
        <v>0</v>
      </c>
      <c r="I269" s="92" t="b">
        <v>0</v>
      </c>
      <c r="J269" s="92" t="b">
        <v>0</v>
      </c>
      <c r="K269" s="92" t="b">
        <v>0</v>
      </c>
      <c r="L269" s="92" t="b">
        <v>0</v>
      </c>
    </row>
    <row r="270" spans="1:12" ht="15">
      <c r="A270" s="92" t="s">
        <v>713</v>
      </c>
      <c r="B270" s="92" t="s">
        <v>1046</v>
      </c>
      <c r="C270" s="92">
        <v>2</v>
      </c>
      <c r="D270" s="130">
        <v>0.015265210092664822</v>
      </c>
      <c r="E270" s="130">
        <v>1.6334684555795866</v>
      </c>
      <c r="F270" s="92" t="s">
        <v>641</v>
      </c>
      <c r="G270" s="92" t="b">
        <v>0</v>
      </c>
      <c r="H270" s="92" t="b">
        <v>0</v>
      </c>
      <c r="I270" s="92" t="b">
        <v>0</v>
      </c>
      <c r="J270" s="92" t="b">
        <v>0</v>
      </c>
      <c r="K270" s="92" t="b">
        <v>0</v>
      </c>
      <c r="L270" s="92" t="b">
        <v>0</v>
      </c>
    </row>
    <row r="271" spans="1:12" ht="15">
      <c r="A271" s="92" t="s">
        <v>1046</v>
      </c>
      <c r="B271" s="92" t="s">
        <v>1047</v>
      </c>
      <c r="C271" s="92">
        <v>2</v>
      </c>
      <c r="D271" s="130">
        <v>0.015265210092664822</v>
      </c>
      <c r="E271" s="130">
        <v>1.6334684555795866</v>
      </c>
      <c r="F271" s="92" t="s">
        <v>641</v>
      </c>
      <c r="G271" s="92" t="b">
        <v>0</v>
      </c>
      <c r="H271" s="92" t="b">
        <v>0</v>
      </c>
      <c r="I271" s="92" t="b">
        <v>0</v>
      </c>
      <c r="J271" s="92" t="b">
        <v>0</v>
      </c>
      <c r="K271" s="92" t="b">
        <v>0</v>
      </c>
      <c r="L271" s="92" t="b">
        <v>0</v>
      </c>
    </row>
    <row r="272" spans="1:12" ht="15">
      <c r="A272" s="92" t="s">
        <v>1047</v>
      </c>
      <c r="B272" s="92" t="s">
        <v>1048</v>
      </c>
      <c r="C272" s="92">
        <v>2</v>
      </c>
      <c r="D272" s="130">
        <v>0.015265210092664822</v>
      </c>
      <c r="E272" s="130">
        <v>1.6334684555795866</v>
      </c>
      <c r="F272" s="92" t="s">
        <v>641</v>
      </c>
      <c r="G272" s="92" t="b">
        <v>0</v>
      </c>
      <c r="H272" s="92" t="b">
        <v>0</v>
      </c>
      <c r="I272" s="92" t="b">
        <v>0</v>
      </c>
      <c r="J272" s="92" t="b">
        <v>0</v>
      </c>
      <c r="K272" s="92" t="b">
        <v>0</v>
      </c>
      <c r="L272" s="92" t="b">
        <v>0</v>
      </c>
    </row>
    <row r="273" spans="1:12" ht="15">
      <c r="A273" s="92" t="s">
        <v>1049</v>
      </c>
      <c r="B273" s="92" t="s">
        <v>1050</v>
      </c>
      <c r="C273" s="92">
        <v>2</v>
      </c>
      <c r="D273" s="130">
        <v>0.015265210092664822</v>
      </c>
      <c r="E273" s="130">
        <v>1.6334684555795866</v>
      </c>
      <c r="F273" s="92" t="s">
        <v>641</v>
      </c>
      <c r="G273" s="92" t="b">
        <v>0</v>
      </c>
      <c r="H273" s="92" t="b">
        <v>0</v>
      </c>
      <c r="I273" s="92" t="b">
        <v>0</v>
      </c>
      <c r="J273" s="92" t="b">
        <v>0</v>
      </c>
      <c r="K273" s="92" t="b">
        <v>0</v>
      </c>
      <c r="L273" s="92" t="b">
        <v>0</v>
      </c>
    </row>
    <row r="274" spans="1:12" ht="15">
      <c r="A274" s="92" t="s">
        <v>1050</v>
      </c>
      <c r="B274" s="92" t="s">
        <v>1051</v>
      </c>
      <c r="C274" s="92">
        <v>2</v>
      </c>
      <c r="D274" s="130">
        <v>0.015265210092664822</v>
      </c>
      <c r="E274" s="130">
        <v>1.6334684555795866</v>
      </c>
      <c r="F274" s="92" t="s">
        <v>641</v>
      </c>
      <c r="G274" s="92" t="b">
        <v>0</v>
      </c>
      <c r="H274" s="92" t="b">
        <v>0</v>
      </c>
      <c r="I274" s="92" t="b">
        <v>0</v>
      </c>
      <c r="J274" s="92" t="b">
        <v>0</v>
      </c>
      <c r="K274" s="92" t="b">
        <v>0</v>
      </c>
      <c r="L274" s="92" t="b">
        <v>0</v>
      </c>
    </row>
    <row r="275" spans="1:12" ht="15">
      <c r="A275" s="92" t="s">
        <v>1051</v>
      </c>
      <c r="B275" s="92" t="s">
        <v>744</v>
      </c>
      <c r="C275" s="92">
        <v>2</v>
      </c>
      <c r="D275" s="130">
        <v>0.015265210092664822</v>
      </c>
      <c r="E275" s="130">
        <v>0.8931057660853426</v>
      </c>
      <c r="F275" s="92" t="s">
        <v>641</v>
      </c>
      <c r="G275" s="92" t="b">
        <v>0</v>
      </c>
      <c r="H275" s="92" t="b">
        <v>0</v>
      </c>
      <c r="I275" s="92" t="b">
        <v>0</v>
      </c>
      <c r="J275" s="92" t="b">
        <v>0</v>
      </c>
      <c r="K275" s="92" t="b">
        <v>0</v>
      </c>
      <c r="L275" s="92" t="b">
        <v>0</v>
      </c>
    </row>
    <row r="276" spans="1:12" ht="15">
      <c r="A276" s="92" t="s">
        <v>744</v>
      </c>
      <c r="B276" s="92" t="s">
        <v>1052</v>
      </c>
      <c r="C276" s="92">
        <v>2</v>
      </c>
      <c r="D276" s="130">
        <v>0.015265210092664822</v>
      </c>
      <c r="E276" s="130">
        <v>1.4573771965239053</v>
      </c>
      <c r="F276" s="92" t="s">
        <v>641</v>
      </c>
      <c r="G276" s="92" t="b">
        <v>0</v>
      </c>
      <c r="H276" s="92" t="b">
        <v>0</v>
      </c>
      <c r="I276" s="92" t="b">
        <v>0</v>
      </c>
      <c r="J276" s="92" t="b">
        <v>0</v>
      </c>
      <c r="K276" s="92" t="b">
        <v>0</v>
      </c>
      <c r="L276" s="92" t="b">
        <v>0</v>
      </c>
    </row>
    <row r="277" spans="1:12" ht="15">
      <c r="A277" s="92" t="s">
        <v>1052</v>
      </c>
      <c r="B277" s="92" t="s">
        <v>1053</v>
      </c>
      <c r="C277" s="92">
        <v>2</v>
      </c>
      <c r="D277" s="130">
        <v>0.015265210092664822</v>
      </c>
      <c r="E277" s="130">
        <v>1.6334684555795866</v>
      </c>
      <c r="F277" s="92" t="s">
        <v>641</v>
      </c>
      <c r="G277" s="92" t="b">
        <v>0</v>
      </c>
      <c r="H277" s="92" t="b">
        <v>0</v>
      </c>
      <c r="I277" s="92" t="b">
        <v>0</v>
      </c>
      <c r="J277" s="92" t="b">
        <v>0</v>
      </c>
      <c r="K277" s="92" t="b">
        <v>0</v>
      </c>
      <c r="L277" s="92" t="b">
        <v>0</v>
      </c>
    </row>
    <row r="278" spans="1:12" ht="15">
      <c r="A278" s="92" t="s">
        <v>793</v>
      </c>
      <c r="B278" s="92" t="s">
        <v>794</v>
      </c>
      <c r="C278" s="92">
        <v>2</v>
      </c>
      <c r="D278" s="130">
        <v>0</v>
      </c>
      <c r="E278" s="130">
        <v>1.423245873936808</v>
      </c>
      <c r="F278" s="92" t="s">
        <v>642</v>
      </c>
      <c r="G278" s="92" t="b">
        <v>0</v>
      </c>
      <c r="H278" s="92" t="b">
        <v>0</v>
      </c>
      <c r="I278" s="92" t="b">
        <v>0</v>
      </c>
      <c r="J278" s="92" t="b">
        <v>0</v>
      </c>
      <c r="K278" s="92" t="b">
        <v>0</v>
      </c>
      <c r="L278" s="92" t="b">
        <v>0</v>
      </c>
    </row>
    <row r="279" spans="1:12" ht="15">
      <c r="A279" s="92" t="s">
        <v>794</v>
      </c>
      <c r="B279" s="92" t="s">
        <v>795</v>
      </c>
      <c r="C279" s="92">
        <v>2</v>
      </c>
      <c r="D279" s="130">
        <v>0</v>
      </c>
      <c r="E279" s="130">
        <v>1.423245873936808</v>
      </c>
      <c r="F279" s="92" t="s">
        <v>642</v>
      </c>
      <c r="G279" s="92" t="b">
        <v>0</v>
      </c>
      <c r="H279" s="92" t="b">
        <v>0</v>
      </c>
      <c r="I279" s="92" t="b">
        <v>0</v>
      </c>
      <c r="J279" s="92" t="b">
        <v>0</v>
      </c>
      <c r="K279" s="92" t="b">
        <v>0</v>
      </c>
      <c r="L279" s="92" t="b">
        <v>0</v>
      </c>
    </row>
    <row r="280" spans="1:12" ht="15">
      <c r="A280" s="92" t="s">
        <v>795</v>
      </c>
      <c r="B280" s="92" t="s">
        <v>796</v>
      </c>
      <c r="C280" s="92">
        <v>2</v>
      </c>
      <c r="D280" s="130">
        <v>0</v>
      </c>
      <c r="E280" s="130">
        <v>1.423245873936808</v>
      </c>
      <c r="F280" s="92" t="s">
        <v>642</v>
      </c>
      <c r="G280" s="92" t="b">
        <v>0</v>
      </c>
      <c r="H280" s="92" t="b">
        <v>0</v>
      </c>
      <c r="I280" s="92" t="b">
        <v>0</v>
      </c>
      <c r="J280" s="92" t="b">
        <v>0</v>
      </c>
      <c r="K280" s="92" t="b">
        <v>0</v>
      </c>
      <c r="L280" s="92" t="b">
        <v>0</v>
      </c>
    </row>
    <row r="281" spans="1:12" ht="15">
      <c r="A281" s="92" t="s">
        <v>796</v>
      </c>
      <c r="B281" s="92" t="s">
        <v>797</v>
      </c>
      <c r="C281" s="92">
        <v>2</v>
      </c>
      <c r="D281" s="130">
        <v>0</v>
      </c>
      <c r="E281" s="130">
        <v>1.423245873936808</v>
      </c>
      <c r="F281" s="92" t="s">
        <v>642</v>
      </c>
      <c r="G281" s="92" t="b">
        <v>0</v>
      </c>
      <c r="H281" s="92" t="b">
        <v>0</v>
      </c>
      <c r="I281" s="92" t="b">
        <v>0</v>
      </c>
      <c r="J281" s="92" t="b">
        <v>0</v>
      </c>
      <c r="K281" s="92" t="b">
        <v>0</v>
      </c>
      <c r="L281" s="92" t="b">
        <v>0</v>
      </c>
    </row>
    <row r="282" spans="1:12" ht="15">
      <c r="A282" s="92" t="s">
        <v>797</v>
      </c>
      <c r="B282" s="92" t="s">
        <v>798</v>
      </c>
      <c r="C282" s="92">
        <v>2</v>
      </c>
      <c r="D282" s="130">
        <v>0</v>
      </c>
      <c r="E282" s="130">
        <v>1.423245873936808</v>
      </c>
      <c r="F282" s="92" t="s">
        <v>642</v>
      </c>
      <c r="G282" s="92" t="b">
        <v>0</v>
      </c>
      <c r="H282" s="92" t="b">
        <v>0</v>
      </c>
      <c r="I282" s="92" t="b">
        <v>0</v>
      </c>
      <c r="J282" s="92" t="b">
        <v>0</v>
      </c>
      <c r="K282" s="92" t="b">
        <v>0</v>
      </c>
      <c r="L282" s="92" t="b">
        <v>0</v>
      </c>
    </row>
    <row r="283" spans="1:12" ht="15">
      <c r="A283" s="92" t="s">
        <v>798</v>
      </c>
      <c r="B283" s="92" t="s">
        <v>799</v>
      </c>
      <c r="C283" s="92">
        <v>2</v>
      </c>
      <c r="D283" s="130">
        <v>0</v>
      </c>
      <c r="E283" s="130">
        <v>1.423245873936808</v>
      </c>
      <c r="F283" s="92" t="s">
        <v>642</v>
      </c>
      <c r="G283" s="92" t="b">
        <v>0</v>
      </c>
      <c r="H283" s="92" t="b">
        <v>0</v>
      </c>
      <c r="I283" s="92" t="b">
        <v>0</v>
      </c>
      <c r="J283" s="92" t="b">
        <v>0</v>
      </c>
      <c r="K283" s="92" t="b">
        <v>0</v>
      </c>
      <c r="L283" s="92" t="b">
        <v>0</v>
      </c>
    </row>
    <row r="284" spans="1:12" ht="15">
      <c r="A284" s="92" t="s">
        <v>799</v>
      </c>
      <c r="B284" s="92" t="s">
        <v>800</v>
      </c>
      <c r="C284" s="92">
        <v>2</v>
      </c>
      <c r="D284" s="130">
        <v>0</v>
      </c>
      <c r="E284" s="130">
        <v>1.423245873936808</v>
      </c>
      <c r="F284" s="92" t="s">
        <v>642</v>
      </c>
      <c r="G284" s="92" t="b">
        <v>0</v>
      </c>
      <c r="H284" s="92" t="b">
        <v>0</v>
      </c>
      <c r="I284" s="92" t="b">
        <v>0</v>
      </c>
      <c r="J284" s="92" t="b">
        <v>0</v>
      </c>
      <c r="K284" s="92" t="b">
        <v>0</v>
      </c>
      <c r="L284" s="92" t="b">
        <v>0</v>
      </c>
    </row>
    <row r="285" spans="1:12" ht="15">
      <c r="A285" s="92" t="s">
        <v>800</v>
      </c>
      <c r="B285" s="92" t="s">
        <v>801</v>
      </c>
      <c r="C285" s="92">
        <v>2</v>
      </c>
      <c r="D285" s="130">
        <v>0</v>
      </c>
      <c r="E285" s="130">
        <v>1.423245873936808</v>
      </c>
      <c r="F285" s="92" t="s">
        <v>642</v>
      </c>
      <c r="G285" s="92" t="b">
        <v>0</v>
      </c>
      <c r="H285" s="92" t="b">
        <v>0</v>
      </c>
      <c r="I285" s="92" t="b">
        <v>0</v>
      </c>
      <c r="J285" s="92" t="b">
        <v>0</v>
      </c>
      <c r="K285" s="92" t="b">
        <v>0</v>
      </c>
      <c r="L285" s="92" t="b">
        <v>0</v>
      </c>
    </row>
    <row r="286" spans="1:12" ht="15">
      <c r="A286" s="92" t="s">
        <v>801</v>
      </c>
      <c r="B286" s="92" t="s">
        <v>802</v>
      </c>
      <c r="C286" s="92">
        <v>2</v>
      </c>
      <c r="D286" s="130">
        <v>0</v>
      </c>
      <c r="E286" s="130">
        <v>1.423245873936808</v>
      </c>
      <c r="F286" s="92" t="s">
        <v>642</v>
      </c>
      <c r="G286" s="92" t="b">
        <v>0</v>
      </c>
      <c r="H286" s="92" t="b">
        <v>0</v>
      </c>
      <c r="I286" s="92" t="b">
        <v>0</v>
      </c>
      <c r="J286" s="92" t="b">
        <v>0</v>
      </c>
      <c r="K286" s="92" t="b">
        <v>0</v>
      </c>
      <c r="L286" s="92" t="b">
        <v>0</v>
      </c>
    </row>
    <row r="287" spans="1:12" ht="15">
      <c r="A287" s="92" t="s">
        <v>802</v>
      </c>
      <c r="B287" s="92" t="s">
        <v>1035</v>
      </c>
      <c r="C287" s="92">
        <v>2</v>
      </c>
      <c r="D287" s="130">
        <v>0</v>
      </c>
      <c r="E287" s="130">
        <v>1.423245873936808</v>
      </c>
      <c r="F287" s="92" t="s">
        <v>642</v>
      </c>
      <c r="G287" s="92" t="b">
        <v>0</v>
      </c>
      <c r="H287" s="92" t="b">
        <v>0</v>
      </c>
      <c r="I287" s="92" t="b">
        <v>0</v>
      </c>
      <c r="J287" s="92" t="b">
        <v>0</v>
      </c>
      <c r="K287" s="92" t="b">
        <v>0</v>
      </c>
      <c r="L287" s="92" t="b">
        <v>0</v>
      </c>
    </row>
    <row r="288" spans="1:12" ht="15">
      <c r="A288" s="92" t="s">
        <v>1035</v>
      </c>
      <c r="B288" s="92" t="s">
        <v>1036</v>
      </c>
      <c r="C288" s="92">
        <v>2</v>
      </c>
      <c r="D288" s="130">
        <v>0</v>
      </c>
      <c r="E288" s="130">
        <v>1.423245873936808</v>
      </c>
      <c r="F288" s="92" t="s">
        <v>642</v>
      </c>
      <c r="G288" s="92" t="b">
        <v>0</v>
      </c>
      <c r="H288" s="92" t="b">
        <v>0</v>
      </c>
      <c r="I288" s="92" t="b">
        <v>0</v>
      </c>
      <c r="J288" s="92" t="b">
        <v>0</v>
      </c>
      <c r="K288" s="92" t="b">
        <v>0</v>
      </c>
      <c r="L288" s="92" t="b">
        <v>0</v>
      </c>
    </row>
    <row r="289" spans="1:12" ht="15">
      <c r="A289" s="92" t="s">
        <v>1036</v>
      </c>
      <c r="B289" s="92" t="s">
        <v>1037</v>
      </c>
      <c r="C289" s="92">
        <v>2</v>
      </c>
      <c r="D289" s="130">
        <v>0</v>
      </c>
      <c r="E289" s="130">
        <v>1.423245873936808</v>
      </c>
      <c r="F289" s="92" t="s">
        <v>642</v>
      </c>
      <c r="G289" s="92" t="b">
        <v>0</v>
      </c>
      <c r="H289" s="92" t="b">
        <v>0</v>
      </c>
      <c r="I289" s="92" t="b">
        <v>0</v>
      </c>
      <c r="J289" s="92" t="b">
        <v>0</v>
      </c>
      <c r="K289" s="92" t="b">
        <v>0</v>
      </c>
      <c r="L289" s="92" t="b">
        <v>0</v>
      </c>
    </row>
    <row r="290" spans="1:12" ht="15">
      <c r="A290" s="92" t="s">
        <v>1037</v>
      </c>
      <c r="B290" s="92" t="s">
        <v>1038</v>
      </c>
      <c r="C290" s="92">
        <v>2</v>
      </c>
      <c r="D290" s="130">
        <v>0</v>
      </c>
      <c r="E290" s="130">
        <v>1.423245873936808</v>
      </c>
      <c r="F290" s="92" t="s">
        <v>642</v>
      </c>
      <c r="G290" s="92" t="b">
        <v>0</v>
      </c>
      <c r="H290" s="92" t="b">
        <v>0</v>
      </c>
      <c r="I290" s="92" t="b">
        <v>0</v>
      </c>
      <c r="J290" s="92" t="b">
        <v>0</v>
      </c>
      <c r="K290" s="92" t="b">
        <v>0</v>
      </c>
      <c r="L290" s="92" t="b">
        <v>0</v>
      </c>
    </row>
    <row r="291" spans="1:12" ht="15">
      <c r="A291" s="92" t="s">
        <v>1038</v>
      </c>
      <c r="B291" s="92" t="s">
        <v>1039</v>
      </c>
      <c r="C291" s="92">
        <v>2</v>
      </c>
      <c r="D291" s="130">
        <v>0</v>
      </c>
      <c r="E291" s="130">
        <v>1.423245873936808</v>
      </c>
      <c r="F291" s="92" t="s">
        <v>642</v>
      </c>
      <c r="G291" s="92" t="b">
        <v>0</v>
      </c>
      <c r="H291" s="92" t="b">
        <v>0</v>
      </c>
      <c r="I291" s="92" t="b">
        <v>0</v>
      </c>
      <c r="J291" s="92" t="b">
        <v>0</v>
      </c>
      <c r="K291" s="92" t="b">
        <v>0</v>
      </c>
      <c r="L291" s="92" t="b">
        <v>0</v>
      </c>
    </row>
    <row r="292" spans="1:12" ht="15">
      <c r="A292" s="92" t="s">
        <v>1039</v>
      </c>
      <c r="B292" s="92" t="s">
        <v>1040</v>
      </c>
      <c r="C292" s="92">
        <v>2</v>
      </c>
      <c r="D292" s="130">
        <v>0</v>
      </c>
      <c r="E292" s="130">
        <v>1.423245873936808</v>
      </c>
      <c r="F292" s="92" t="s">
        <v>642</v>
      </c>
      <c r="G292" s="92" t="b">
        <v>0</v>
      </c>
      <c r="H292" s="92" t="b">
        <v>0</v>
      </c>
      <c r="I292" s="92" t="b">
        <v>0</v>
      </c>
      <c r="J292" s="92" t="b">
        <v>0</v>
      </c>
      <c r="K292" s="92" t="b">
        <v>0</v>
      </c>
      <c r="L292" s="92" t="b">
        <v>0</v>
      </c>
    </row>
    <row r="293" spans="1:12" ht="15">
      <c r="A293" s="92" t="s">
        <v>1040</v>
      </c>
      <c r="B293" s="92" t="s">
        <v>1041</v>
      </c>
      <c r="C293" s="92">
        <v>2</v>
      </c>
      <c r="D293" s="130">
        <v>0</v>
      </c>
      <c r="E293" s="130">
        <v>1.423245873936808</v>
      </c>
      <c r="F293" s="92" t="s">
        <v>642</v>
      </c>
      <c r="G293" s="92" t="b">
        <v>0</v>
      </c>
      <c r="H293" s="92" t="b">
        <v>0</v>
      </c>
      <c r="I293" s="92" t="b">
        <v>0</v>
      </c>
      <c r="J293" s="92" t="b">
        <v>0</v>
      </c>
      <c r="K293" s="92" t="b">
        <v>0</v>
      </c>
      <c r="L293" s="92" t="b">
        <v>0</v>
      </c>
    </row>
    <row r="294" spans="1:12" ht="15">
      <c r="A294" s="92" t="s">
        <v>1041</v>
      </c>
      <c r="B294" s="92" t="s">
        <v>1092</v>
      </c>
      <c r="C294" s="92">
        <v>2</v>
      </c>
      <c r="D294" s="130">
        <v>0</v>
      </c>
      <c r="E294" s="130">
        <v>1.423245873936808</v>
      </c>
      <c r="F294" s="92" t="s">
        <v>642</v>
      </c>
      <c r="G294" s="92" t="b">
        <v>0</v>
      </c>
      <c r="H294" s="92" t="b">
        <v>0</v>
      </c>
      <c r="I294" s="92" t="b">
        <v>0</v>
      </c>
      <c r="J294" s="92" t="b">
        <v>0</v>
      </c>
      <c r="K294" s="92" t="b">
        <v>0</v>
      </c>
      <c r="L294" s="92" t="b">
        <v>0</v>
      </c>
    </row>
    <row r="295" spans="1:12" ht="15">
      <c r="A295" s="92" t="s">
        <v>1092</v>
      </c>
      <c r="B295" s="92" t="s">
        <v>1093</v>
      </c>
      <c r="C295" s="92">
        <v>2</v>
      </c>
      <c r="D295" s="130">
        <v>0</v>
      </c>
      <c r="E295" s="130">
        <v>1.423245873936808</v>
      </c>
      <c r="F295" s="92" t="s">
        <v>642</v>
      </c>
      <c r="G295" s="92" t="b">
        <v>0</v>
      </c>
      <c r="H295" s="92" t="b">
        <v>0</v>
      </c>
      <c r="I295" s="92" t="b">
        <v>0</v>
      </c>
      <c r="J295" s="92" t="b">
        <v>0</v>
      </c>
      <c r="K295" s="92" t="b">
        <v>0</v>
      </c>
      <c r="L295" s="92" t="b">
        <v>0</v>
      </c>
    </row>
    <row r="296" spans="1:12" ht="15">
      <c r="A296" s="92" t="s">
        <v>1093</v>
      </c>
      <c r="B296" s="92" t="s">
        <v>744</v>
      </c>
      <c r="C296" s="92">
        <v>2</v>
      </c>
      <c r="D296" s="130">
        <v>0</v>
      </c>
      <c r="E296" s="130">
        <v>1.423245873936808</v>
      </c>
      <c r="F296" s="92" t="s">
        <v>642</v>
      </c>
      <c r="G296" s="92" t="b">
        <v>0</v>
      </c>
      <c r="H296" s="92" t="b">
        <v>0</v>
      </c>
      <c r="I296" s="92" t="b">
        <v>0</v>
      </c>
      <c r="J296" s="92" t="b">
        <v>0</v>
      </c>
      <c r="K296" s="92" t="b">
        <v>0</v>
      </c>
      <c r="L296" s="92" t="b">
        <v>0</v>
      </c>
    </row>
    <row r="297" spans="1:12" ht="15">
      <c r="A297" s="92" t="s">
        <v>744</v>
      </c>
      <c r="B297" s="92" t="s">
        <v>1094</v>
      </c>
      <c r="C297" s="92">
        <v>2</v>
      </c>
      <c r="D297" s="130">
        <v>0</v>
      </c>
      <c r="E297" s="130">
        <v>1.423245873936808</v>
      </c>
      <c r="F297" s="92" t="s">
        <v>642</v>
      </c>
      <c r="G297" s="92" t="b">
        <v>0</v>
      </c>
      <c r="H297" s="92" t="b">
        <v>0</v>
      </c>
      <c r="I297" s="92" t="b">
        <v>0</v>
      </c>
      <c r="J297" s="92" t="b">
        <v>0</v>
      </c>
      <c r="K297" s="92" t="b">
        <v>0</v>
      </c>
      <c r="L297" s="92" t="b">
        <v>0</v>
      </c>
    </row>
    <row r="298" spans="1:12" ht="15">
      <c r="A298" s="92" t="s">
        <v>1094</v>
      </c>
      <c r="B298" s="92" t="s">
        <v>1095</v>
      </c>
      <c r="C298" s="92">
        <v>2</v>
      </c>
      <c r="D298" s="130">
        <v>0</v>
      </c>
      <c r="E298" s="130">
        <v>1.423245873936808</v>
      </c>
      <c r="F298" s="92" t="s">
        <v>642</v>
      </c>
      <c r="G298" s="92" t="b">
        <v>0</v>
      </c>
      <c r="H298" s="92" t="b">
        <v>0</v>
      </c>
      <c r="I298" s="92" t="b">
        <v>0</v>
      </c>
      <c r="J298" s="92" t="b">
        <v>0</v>
      </c>
      <c r="K298" s="92" t="b">
        <v>0</v>
      </c>
      <c r="L298" s="92" t="b">
        <v>0</v>
      </c>
    </row>
    <row r="299" spans="1:12" ht="15">
      <c r="A299" s="92" t="s">
        <v>804</v>
      </c>
      <c r="B299" s="92" t="s">
        <v>805</v>
      </c>
      <c r="C299" s="92">
        <v>2</v>
      </c>
      <c r="D299" s="130">
        <v>0</v>
      </c>
      <c r="E299" s="130">
        <v>1.278753600952829</v>
      </c>
      <c r="F299" s="92" t="s">
        <v>643</v>
      </c>
      <c r="G299" s="92" t="b">
        <v>0</v>
      </c>
      <c r="H299" s="92" t="b">
        <v>0</v>
      </c>
      <c r="I299" s="92" t="b">
        <v>0</v>
      </c>
      <c r="J299" s="92" t="b">
        <v>0</v>
      </c>
      <c r="K299" s="92" t="b">
        <v>0</v>
      </c>
      <c r="L299" s="92" t="b">
        <v>0</v>
      </c>
    </row>
    <row r="300" spans="1:12" ht="15">
      <c r="A300" s="92" t="s">
        <v>805</v>
      </c>
      <c r="B300" s="92" t="s">
        <v>806</v>
      </c>
      <c r="C300" s="92">
        <v>2</v>
      </c>
      <c r="D300" s="130">
        <v>0</v>
      </c>
      <c r="E300" s="130">
        <v>1.278753600952829</v>
      </c>
      <c r="F300" s="92" t="s">
        <v>643</v>
      </c>
      <c r="G300" s="92" t="b">
        <v>0</v>
      </c>
      <c r="H300" s="92" t="b">
        <v>0</v>
      </c>
      <c r="I300" s="92" t="b">
        <v>0</v>
      </c>
      <c r="J300" s="92" t="b">
        <v>0</v>
      </c>
      <c r="K300" s="92" t="b">
        <v>0</v>
      </c>
      <c r="L300" s="92" t="b">
        <v>0</v>
      </c>
    </row>
    <row r="301" spans="1:12" ht="15">
      <c r="A301" s="92" t="s">
        <v>806</v>
      </c>
      <c r="B301" s="92" t="s">
        <v>807</v>
      </c>
      <c r="C301" s="92">
        <v>2</v>
      </c>
      <c r="D301" s="130">
        <v>0</v>
      </c>
      <c r="E301" s="130">
        <v>1.278753600952829</v>
      </c>
      <c r="F301" s="92" t="s">
        <v>643</v>
      </c>
      <c r="G301" s="92" t="b">
        <v>0</v>
      </c>
      <c r="H301" s="92" t="b">
        <v>0</v>
      </c>
      <c r="I301" s="92" t="b">
        <v>0</v>
      </c>
      <c r="J301" s="92" t="b">
        <v>0</v>
      </c>
      <c r="K301" s="92" t="b">
        <v>0</v>
      </c>
      <c r="L301" s="92" t="b">
        <v>0</v>
      </c>
    </row>
    <row r="302" spans="1:12" ht="15">
      <c r="A302" s="92" t="s">
        <v>807</v>
      </c>
      <c r="B302" s="92" t="s">
        <v>808</v>
      </c>
      <c r="C302" s="92">
        <v>2</v>
      </c>
      <c r="D302" s="130">
        <v>0</v>
      </c>
      <c r="E302" s="130">
        <v>1.278753600952829</v>
      </c>
      <c r="F302" s="92" t="s">
        <v>643</v>
      </c>
      <c r="G302" s="92" t="b">
        <v>0</v>
      </c>
      <c r="H302" s="92" t="b">
        <v>0</v>
      </c>
      <c r="I302" s="92" t="b">
        <v>0</v>
      </c>
      <c r="J302" s="92" t="b">
        <v>0</v>
      </c>
      <c r="K302" s="92" t="b">
        <v>0</v>
      </c>
      <c r="L302" s="92" t="b">
        <v>0</v>
      </c>
    </row>
    <row r="303" spans="1:12" ht="15">
      <c r="A303" s="92" t="s">
        <v>808</v>
      </c>
      <c r="B303" s="92" t="s">
        <v>809</v>
      </c>
      <c r="C303" s="92">
        <v>2</v>
      </c>
      <c r="D303" s="130">
        <v>0</v>
      </c>
      <c r="E303" s="130">
        <v>1.278753600952829</v>
      </c>
      <c r="F303" s="92" t="s">
        <v>643</v>
      </c>
      <c r="G303" s="92" t="b">
        <v>0</v>
      </c>
      <c r="H303" s="92" t="b">
        <v>0</v>
      </c>
      <c r="I303" s="92" t="b">
        <v>0</v>
      </c>
      <c r="J303" s="92" t="b">
        <v>0</v>
      </c>
      <c r="K303" s="92" t="b">
        <v>0</v>
      </c>
      <c r="L303" s="92" t="b">
        <v>0</v>
      </c>
    </row>
    <row r="304" spans="1:12" ht="15">
      <c r="A304" s="92" t="s">
        <v>809</v>
      </c>
      <c r="B304" s="92" t="s">
        <v>810</v>
      </c>
      <c r="C304" s="92">
        <v>2</v>
      </c>
      <c r="D304" s="130">
        <v>0</v>
      </c>
      <c r="E304" s="130">
        <v>1.278753600952829</v>
      </c>
      <c r="F304" s="92" t="s">
        <v>643</v>
      </c>
      <c r="G304" s="92" t="b">
        <v>0</v>
      </c>
      <c r="H304" s="92" t="b">
        <v>0</v>
      </c>
      <c r="I304" s="92" t="b">
        <v>0</v>
      </c>
      <c r="J304" s="92" t="b">
        <v>0</v>
      </c>
      <c r="K304" s="92" t="b">
        <v>0</v>
      </c>
      <c r="L304" s="92" t="b">
        <v>0</v>
      </c>
    </row>
    <row r="305" spans="1:12" ht="15">
      <c r="A305" s="92" t="s">
        <v>810</v>
      </c>
      <c r="B305" s="92" t="s">
        <v>728</v>
      </c>
      <c r="C305" s="92">
        <v>2</v>
      </c>
      <c r="D305" s="130">
        <v>0</v>
      </c>
      <c r="E305" s="130">
        <v>1.278753600952829</v>
      </c>
      <c r="F305" s="92" t="s">
        <v>643</v>
      </c>
      <c r="G305" s="92" t="b">
        <v>0</v>
      </c>
      <c r="H305" s="92" t="b">
        <v>0</v>
      </c>
      <c r="I305" s="92" t="b">
        <v>0</v>
      </c>
      <c r="J305" s="92" t="b">
        <v>0</v>
      </c>
      <c r="K305" s="92" t="b">
        <v>0</v>
      </c>
      <c r="L305" s="92" t="b">
        <v>0</v>
      </c>
    </row>
    <row r="306" spans="1:12" ht="15">
      <c r="A306" s="92" t="s">
        <v>728</v>
      </c>
      <c r="B306" s="92" t="s">
        <v>278</v>
      </c>
      <c r="C306" s="92">
        <v>2</v>
      </c>
      <c r="D306" s="130">
        <v>0</v>
      </c>
      <c r="E306" s="130">
        <v>1.278753600952829</v>
      </c>
      <c r="F306" s="92" t="s">
        <v>643</v>
      </c>
      <c r="G306" s="92" t="b">
        <v>0</v>
      </c>
      <c r="H306" s="92" t="b">
        <v>0</v>
      </c>
      <c r="I306" s="92" t="b">
        <v>0</v>
      </c>
      <c r="J306" s="92" t="b">
        <v>0</v>
      </c>
      <c r="K306" s="92" t="b">
        <v>0</v>
      </c>
      <c r="L306" s="92" t="b">
        <v>0</v>
      </c>
    </row>
    <row r="307" spans="1:12" ht="15">
      <c r="A307" s="92" t="s">
        <v>278</v>
      </c>
      <c r="B307" s="92" t="s">
        <v>811</v>
      </c>
      <c r="C307" s="92">
        <v>2</v>
      </c>
      <c r="D307" s="130">
        <v>0</v>
      </c>
      <c r="E307" s="130">
        <v>1.278753600952829</v>
      </c>
      <c r="F307" s="92" t="s">
        <v>643</v>
      </c>
      <c r="G307" s="92" t="b">
        <v>0</v>
      </c>
      <c r="H307" s="92" t="b">
        <v>0</v>
      </c>
      <c r="I307" s="92" t="b">
        <v>0</v>
      </c>
      <c r="J307" s="92" t="b">
        <v>0</v>
      </c>
      <c r="K307" s="92" t="b">
        <v>0</v>
      </c>
      <c r="L307" s="92" t="b">
        <v>0</v>
      </c>
    </row>
    <row r="308" spans="1:12" ht="15">
      <c r="A308" s="92" t="s">
        <v>811</v>
      </c>
      <c r="B308" s="92" t="s">
        <v>1096</v>
      </c>
      <c r="C308" s="92">
        <v>2</v>
      </c>
      <c r="D308" s="130">
        <v>0</v>
      </c>
      <c r="E308" s="130">
        <v>1.278753600952829</v>
      </c>
      <c r="F308" s="92" t="s">
        <v>643</v>
      </c>
      <c r="G308" s="92" t="b">
        <v>0</v>
      </c>
      <c r="H308" s="92" t="b">
        <v>0</v>
      </c>
      <c r="I308" s="92" t="b">
        <v>0</v>
      </c>
      <c r="J308" s="92" t="b">
        <v>0</v>
      </c>
      <c r="K308" s="92" t="b">
        <v>0</v>
      </c>
      <c r="L308" s="92" t="b">
        <v>0</v>
      </c>
    </row>
    <row r="309" spans="1:12" ht="15">
      <c r="A309" s="92" t="s">
        <v>1096</v>
      </c>
      <c r="B309" s="92" t="s">
        <v>1097</v>
      </c>
      <c r="C309" s="92">
        <v>2</v>
      </c>
      <c r="D309" s="130">
        <v>0</v>
      </c>
      <c r="E309" s="130">
        <v>1.278753600952829</v>
      </c>
      <c r="F309" s="92" t="s">
        <v>643</v>
      </c>
      <c r="G309" s="92" t="b">
        <v>0</v>
      </c>
      <c r="H309" s="92" t="b">
        <v>0</v>
      </c>
      <c r="I309" s="92" t="b">
        <v>0</v>
      </c>
      <c r="J309" s="92" t="b">
        <v>0</v>
      </c>
      <c r="K309" s="92" t="b">
        <v>0</v>
      </c>
      <c r="L309" s="92" t="b">
        <v>0</v>
      </c>
    </row>
    <row r="310" spans="1:12" ht="15">
      <c r="A310" s="92" t="s">
        <v>1097</v>
      </c>
      <c r="B310" s="92" t="s">
        <v>1098</v>
      </c>
      <c r="C310" s="92">
        <v>2</v>
      </c>
      <c r="D310" s="130">
        <v>0</v>
      </c>
      <c r="E310" s="130">
        <v>1.278753600952829</v>
      </c>
      <c r="F310" s="92" t="s">
        <v>643</v>
      </c>
      <c r="G310" s="92" t="b">
        <v>0</v>
      </c>
      <c r="H310" s="92" t="b">
        <v>0</v>
      </c>
      <c r="I310" s="92" t="b">
        <v>0</v>
      </c>
      <c r="J310" s="92" t="b">
        <v>0</v>
      </c>
      <c r="K310" s="92" t="b">
        <v>0</v>
      </c>
      <c r="L310" s="92" t="b">
        <v>0</v>
      </c>
    </row>
    <row r="311" spans="1:12" ht="15">
      <c r="A311" s="92" t="s">
        <v>813</v>
      </c>
      <c r="B311" s="92" t="s">
        <v>814</v>
      </c>
      <c r="C311" s="92">
        <v>2</v>
      </c>
      <c r="D311" s="130">
        <v>0</v>
      </c>
      <c r="E311" s="130">
        <v>1.1903316981702916</v>
      </c>
      <c r="F311" s="92" t="s">
        <v>644</v>
      </c>
      <c r="G311" s="92" t="b">
        <v>0</v>
      </c>
      <c r="H311" s="92" t="b">
        <v>0</v>
      </c>
      <c r="I311" s="92" t="b">
        <v>0</v>
      </c>
      <c r="J311" s="92" t="b">
        <v>1</v>
      </c>
      <c r="K311" s="92" t="b">
        <v>0</v>
      </c>
      <c r="L311" s="92" t="b">
        <v>0</v>
      </c>
    </row>
    <row r="312" spans="1:12" ht="15">
      <c r="A312" s="92" t="s">
        <v>814</v>
      </c>
      <c r="B312" s="92" t="s">
        <v>815</v>
      </c>
      <c r="C312" s="92">
        <v>2</v>
      </c>
      <c r="D312" s="130">
        <v>0</v>
      </c>
      <c r="E312" s="130">
        <v>1.1903316981702916</v>
      </c>
      <c r="F312" s="92" t="s">
        <v>644</v>
      </c>
      <c r="G312" s="92" t="b">
        <v>1</v>
      </c>
      <c r="H312" s="92" t="b">
        <v>0</v>
      </c>
      <c r="I312" s="92" t="b">
        <v>0</v>
      </c>
      <c r="J312" s="92" t="b">
        <v>0</v>
      </c>
      <c r="K312" s="92" t="b">
        <v>0</v>
      </c>
      <c r="L312" s="92" t="b">
        <v>0</v>
      </c>
    </row>
    <row r="313" spans="1:12" ht="15">
      <c r="A313" s="92" t="s">
        <v>815</v>
      </c>
      <c r="B313" s="92" t="s">
        <v>816</v>
      </c>
      <c r="C313" s="92">
        <v>2</v>
      </c>
      <c r="D313" s="130">
        <v>0</v>
      </c>
      <c r="E313" s="130">
        <v>1.1903316981702916</v>
      </c>
      <c r="F313" s="92" t="s">
        <v>644</v>
      </c>
      <c r="G313" s="92" t="b">
        <v>0</v>
      </c>
      <c r="H313" s="92" t="b">
        <v>0</v>
      </c>
      <c r="I313" s="92" t="b">
        <v>0</v>
      </c>
      <c r="J313" s="92" t="b">
        <v>0</v>
      </c>
      <c r="K313" s="92" t="b">
        <v>0</v>
      </c>
      <c r="L313" s="92" t="b">
        <v>0</v>
      </c>
    </row>
    <row r="314" spans="1:12" ht="15">
      <c r="A314" s="92" t="s">
        <v>816</v>
      </c>
      <c r="B314" s="92" t="s">
        <v>817</v>
      </c>
      <c r="C314" s="92">
        <v>2</v>
      </c>
      <c r="D314" s="130">
        <v>0</v>
      </c>
      <c r="E314" s="130">
        <v>1.1903316981702916</v>
      </c>
      <c r="F314" s="92" t="s">
        <v>644</v>
      </c>
      <c r="G314" s="92" t="b">
        <v>0</v>
      </c>
      <c r="H314" s="92" t="b">
        <v>0</v>
      </c>
      <c r="I314" s="92" t="b">
        <v>0</v>
      </c>
      <c r="J314" s="92" t="b">
        <v>1</v>
      </c>
      <c r="K314" s="92" t="b">
        <v>0</v>
      </c>
      <c r="L314" s="92" t="b">
        <v>0</v>
      </c>
    </row>
    <row r="315" spans="1:12" ht="15">
      <c r="A315" s="92" t="s">
        <v>817</v>
      </c>
      <c r="B315" s="92" t="s">
        <v>818</v>
      </c>
      <c r="C315" s="92">
        <v>2</v>
      </c>
      <c r="D315" s="130">
        <v>0</v>
      </c>
      <c r="E315" s="130">
        <v>1.1903316981702916</v>
      </c>
      <c r="F315" s="92" t="s">
        <v>644</v>
      </c>
      <c r="G315" s="92" t="b">
        <v>1</v>
      </c>
      <c r="H315" s="92" t="b">
        <v>0</v>
      </c>
      <c r="I315" s="92" t="b">
        <v>0</v>
      </c>
      <c r="J315" s="92" t="b">
        <v>0</v>
      </c>
      <c r="K315" s="92" t="b">
        <v>0</v>
      </c>
      <c r="L315" s="92" t="b">
        <v>0</v>
      </c>
    </row>
    <row r="316" spans="1:12" ht="15">
      <c r="A316" s="92" t="s">
        <v>818</v>
      </c>
      <c r="B316" s="92" t="s">
        <v>213</v>
      </c>
      <c r="C316" s="92">
        <v>2</v>
      </c>
      <c r="D316" s="130">
        <v>0</v>
      </c>
      <c r="E316" s="130">
        <v>1.1903316981702916</v>
      </c>
      <c r="F316" s="92" t="s">
        <v>644</v>
      </c>
      <c r="G316" s="92" t="b">
        <v>0</v>
      </c>
      <c r="H316" s="92" t="b">
        <v>0</v>
      </c>
      <c r="I316" s="92" t="b">
        <v>0</v>
      </c>
      <c r="J316" s="92" t="b">
        <v>0</v>
      </c>
      <c r="K316" s="92" t="b">
        <v>0</v>
      </c>
      <c r="L316" s="92" t="b">
        <v>0</v>
      </c>
    </row>
    <row r="317" spans="1:12" ht="15">
      <c r="A317" s="92" t="s">
        <v>213</v>
      </c>
      <c r="B317" s="92" t="s">
        <v>819</v>
      </c>
      <c r="C317" s="92">
        <v>2</v>
      </c>
      <c r="D317" s="130">
        <v>0</v>
      </c>
      <c r="E317" s="130">
        <v>1.1903316981702916</v>
      </c>
      <c r="F317" s="92" t="s">
        <v>644</v>
      </c>
      <c r="G317" s="92" t="b">
        <v>0</v>
      </c>
      <c r="H317" s="92" t="b">
        <v>0</v>
      </c>
      <c r="I317" s="92" t="b">
        <v>0</v>
      </c>
      <c r="J317" s="92" t="b">
        <v>0</v>
      </c>
      <c r="K317" s="92" t="b">
        <v>0</v>
      </c>
      <c r="L317" s="92" t="b">
        <v>0</v>
      </c>
    </row>
    <row r="318" spans="1:12" ht="15">
      <c r="A318" s="92" t="s">
        <v>819</v>
      </c>
      <c r="B318" s="92" t="s">
        <v>820</v>
      </c>
      <c r="C318" s="92">
        <v>2</v>
      </c>
      <c r="D318" s="130">
        <v>0</v>
      </c>
      <c r="E318" s="130">
        <v>1.1903316981702916</v>
      </c>
      <c r="F318" s="92" t="s">
        <v>644</v>
      </c>
      <c r="G318" s="92" t="b">
        <v>0</v>
      </c>
      <c r="H318" s="92" t="b">
        <v>0</v>
      </c>
      <c r="I318" s="92" t="b">
        <v>0</v>
      </c>
      <c r="J318" s="92" t="b">
        <v>0</v>
      </c>
      <c r="K318" s="92" t="b">
        <v>0</v>
      </c>
      <c r="L318" s="92" t="b">
        <v>0</v>
      </c>
    </row>
    <row r="319" spans="1:12" ht="15">
      <c r="A319" s="92" t="s">
        <v>820</v>
      </c>
      <c r="B319" s="92" t="s">
        <v>744</v>
      </c>
      <c r="C319" s="92">
        <v>2</v>
      </c>
      <c r="D319" s="130">
        <v>0</v>
      </c>
      <c r="E319" s="130">
        <v>1.1903316981702916</v>
      </c>
      <c r="F319" s="92" t="s">
        <v>644</v>
      </c>
      <c r="G319" s="92" t="b">
        <v>0</v>
      </c>
      <c r="H319" s="92" t="b">
        <v>0</v>
      </c>
      <c r="I319" s="92" t="b">
        <v>0</v>
      </c>
      <c r="J319" s="92" t="b">
        <v>0</v>
      </c>
      <c r="K319" s="92" t="b">
        <v>0</v>
      </c>
      <c r="L319" s="92" t="b">
        <v>0</v>
      </c>
    </row>
    <row r="320" spans="1:12" ht="15">
      <c r="A320" s="92" t="s">
        <v>744</v>
      </c>
      <c r="B320" s="92" t="s">
        <v>1099</v>
      </c>
      <c r="C320" s="92">
        <v>2</v>
      </c>
      <c r="D320" s="130">
        <v>0</v>
      </c>
      <c r="E320" s="130">
        <v>1.1903316981702916</v>
      </c>
      <c r="F320" s="92" t="s">
        <v>644</v>
      </c>
      <c r="G320" s="92" t="b">
        <v>0</v>
      </c>
      <c r="H320" s="92" t="b">
        <v>0</v>
      </c>
      <c r="I320" s="92" t="b">
        <v>0</v>
      </c>
      <c r="J320" s="92" t="b">
        <v>0</v>
      </c>
      <c r="K320" s="92" t="b">
        <v>0</v>
      </c>
      <c r="L320" s="92" t="b">
        <v>0</v>
      </c>
    </row>
    <row r="321" spans="1:12" ht="15">
      <c r="A321" s="92" t="s">
        <v>1099</v>
      </c>
      <c r="B321" s="92" t="s">
        <v>1100</v>
      </c>
      <c r="C321" s="92">
        <v>2</v>
      </c>
      <c r="D321" s="130">
        <v>0</v>
      </c>
      <c r="E321" s="130">
        <v>1.1903316981702916</v>
      </c>
      <c r="F321" s="92" t="s">
        <v>644</v>
      </c>
      <c r="G321" s="92" t="b">
        <v>0</v>
      </c>
      <c r="H321" s="92" t="b">
        <v>0</v>
      </c>
      <c r="I321" s="92" t="b">
        <v>0</v>
      </c>
      <c r="J321" s="92" t="b">
        <v>0</v>
      </c>
      <c r="K321" s="92" t="b">
        <v>0</v>
      </c>
      <c r="L321" s="92" t="b">
        <v>0</v>
      </c>
    </row>
    <row r="322" spans="1:12" ht="15">
      <c r="A322" s="92" t="s">
        <v>1100</v>
      </c>
      <c r="B322" s="92" t="s">
        <v>1101</v>
      </c>
      <c r="C322" s="92">
        <v>2</v>
      </c>
      <c r="D322" s="130">
        <v>0</v>
      </c>
      <c r="E322" s="130">
        <v>1.1903316981702916</v>
      </c>
      <c r="F322" s="92" t="s">
        <v>644</v>
      </c>
      <c r="G322" s="92" t="b">
        <v>0</v>
      </c>
      <c r="H322" s="92" t="b">
        <v>0</v>
      </c>
      <c r="I322" s="92" t="b">
        <v>0</v>
      </c>
      <c r="J322" s="92" t="b">
        <v>0</v>
      </c>
      <c r="K322" s="92" t="b">
        <v>0</v>
      </c>
      <c r="L322" s="92" t="b">
        <v>0</v>
      </c>
    </row>
    <row r="323" spans="1:12" ht="15">
      <c r="A323" s="92" t="s">
        <v>1101</v>
      </c>
      <c r="B323" s="92" t="s">
        <v>1102</v>
      </c>
      <c r="C323" s="92">
        <v>2</v>
      </c>
      <c r="D323" s="130">
        <v>0</v>
      </c>
      <c r="E323" s="130">
        <v>1.1903316981702916</v>
      </c>
      <c r="F323" s="92" t="s">
        <v>644</v>
      </c>
      <c r="G323" s="92" t="b">
        <v>0</v>
      </c>
      <c r="H323" s="92" t="b">
        <v>0</v>
      </c>
      <c r="I323" s="92" t="b">
        <v>0</v>
      </c>
      <c r="J323" s="92" t="b">
        <v>0</v>
      </c>
      <c r="K323" s="92" t="b">
        <v>0</v>
      </c>
      <c r="L323" s="92" t="b">
        <v>0</v>
      </c>
    </row>
    <row r="324" spans="1:12" ht="15">
      <c r="A324" s="92" t="s">
        <v>1102</v>
      </c>
      <c r="B324" s="92" t="s">
        <v>1103</v>
      </c>
      <c r="C324" s="92">
        <v>2</v>
      </c>
      <c r="D324" s="130">
        <v>0</v>
      </c>
      <c r="E324" s="130">
        <v>1.1903316981702916</v>
      </c>
      <c r="F324" s="92" t="s">
        <v>644</v>
      </c>
      <c r="G324" s="92" t="b">
        <v>0</v>
      </c>
      <c r="H324" s="92" t="b">
        <v>0</v>
      </c>
      <c r="I324" s="92" t="b">
        <v>0</v>
      </c>
      <c r="J324" s="92" t="b">
        <v>0</v>
      </c>
      <c r="K324" s="92" t="b">
        <v>0</v>
      </c>
      <c r="L324"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1130</v>
      </c>
      <c r="B2" s="133" t="s">
        <v>1131</v>
      </c>
      <c r="C2" s="67" t="s">
        <v>1132</v>
      </c>
    </row>
    <row r="3" spans="1:3" ht="15">
      <c r="A3" s="132" t="s">
        <v>637</v>
      </c>
      <c r="B3" s="132" t="s">
        <v>637</v>
      </c>
      <c r="C3" s="36">
        <v>2</v>
      </c>
    </row>
    <row r="4" spans="1:3" ht="15">
      <c r="A4" s="132" t="s">
        <v>638</v>
      </c>
      <c r="B4" s="132" t="s">
        <v>638</v>
      </c>
      <c r="C4" s="36">
        <v>10</v>
      </c>
    </row>
    <row r="5" spans="1:3" ht="15">
      <c r="A5" s="132" t="s">
        <v>639</v>
      </c>
      <c r="B5" s="132" t="s">
        <v>639</v>
      </c>
      <c r="C5" s="36">
        <v>6</v>
      </c>
    </row>
    <row r="6" spans="1:3" ht="15">
      <c r="A6" s="132" t="s">
        <v>640</v>
      </c>
      <c r="B6" s="132" t="s">
        <v>640</v>
      </c>
      <c r="C6" s="36">
        <v>5</v>
      </c>
    </row>
    <row r="7" spans="1:3" ht="15">
      <c r="A7" s="132" t="s">
        <v>641</v>
      </c>
      <c r="B7" s="132" t="s">
        <v>641</v>
      </c>
      <c r="C7" s="36">
        <v>11</v>
      </c>
    </row>
    <row r="8" spans="1:3" ht="15">
      <c r="A8" s="132" t="s">
        <v>642</v>
      </c>
      <c r="B8" s="132" t="s">
        <v>642</v>
      </c>
      <c r="C8" s="36">
        <v>2</v>
      </c>
    </row>
    <row r="9" spans="1:3" ht="15">
      <c r="A9" s="132" t="s">
        <v>643</v>
      </c>
      <c r="B9" s="132" t="s">
        <v>643</v>
      </c>
      <c r="C9" s="36">
        <v>2</v>
      </c>
    </row>
    <row r="10" spans="1:3" ht="15">
      <c r="A10" s="132" t="s">
        <v>644</v>
      </c>
      <c r="B10" s="132" t="s">
        <v>644</v>
      </c>
      <c r="C10"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1138</v>
      </c>
      <c r="B1" s="13" t="s">
        <v>17</v>
      </c>
    </row>
    <row r="2" spans="1:2" ht="15">
      <c r="A2" s="85" t="s">
        <v>1139</v>
      </c>
      <c r="B2" s="85" t="s">
        <v>1145</v>
      </c>
    </row>
    <row r="3" spans="1:2" ht="15">
      <c r="A3" s="85" t="s">
        <v>1140</v>
      </c>
      <c r="B3" s="85" t="s">
        <v>1146</v>
      </c>
    </row>
    <row r="4" spans="1:2" ht="15">
      <c r="A4" s="85" t="s">
        <v>1141</v>
      </c>
      <c r="B4" s="85" t="s">
        <v>1147</v>
      </c>
    </row>
    <row r="5" spans="1:2" ht="15">
      <c r="A5" s="85" t="s">
        <v>1142</v>
      </c>
      <c r="B5" s="85" t="s">
        <v>1148</v>
      </c>
    </row>
    <row r="6" spans="1:2" ht="15">
      <c r="A6" s="85" t="s">
        <v>1143</v>
      </c>
      <c r="B6" s="85" t="s">
        <v>1149</v>
      </c>
    </row>
    <row r="7" spans="1:2" ht="15">
      <c r="A7" s="85" t="s">
        <v>1144</v>
      </c>
      <c r="B7" s="85" t="s">
        <v>1146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636</v>
      </c>
      <c r="BB2" s="13" t="s">
        <v>654</v>
      </c>
      <c r="BC2" s="13" t="s">
        <v>655</v>
      </c>
      <c r="BD2" s="67" t="s">
        <v>1119</v>
      </c>
      <c r="BE2" s="67" t="s">
        <v>1120</v>
      </c>
      <c r="BF2" s="67" t="s">
        <v>1121</v>
      </c>
      <c r="BG2" s="67" t="s">
        <v>1122</v>
      </c>
      <c r="BH2" s="67" t="s">
        <v>1123</v>
      </c>
      <c r="BI2" s="67" t="s">
        <v>1124</v>
      </c>
      <c r="BJ2" s="67" t="s">
        <v>1125</v>
      </c>
      <c r="BK2" s="67" t="s">
        <v>1126</v>
      </c>
      <c r="BL2" s="67" t="s">
        <v>1127</v>
      </c>
    </row>
    <row r="3" spans="1:64" ht="15" customHeight="1">
      <c r="A3" s="84" t="s">
        <v>212</v>
      </c>
      <c r="B3" s="84" t="s">
        <v>213</v>
      </c>
      <c r="C3" s="53"/>
      <c r="D3" s="54"/>
      <c r="E3" s="65"/>
      <c r="F3" s="55"/>
      <c r="G3" s="53"/>
      <c r="H3" s="57"/>
      <c r="I3" s="56"/>
      <c r="J3" s="56"/>
      <c r="K3" s="36" t="s">
        <v>66</v>
      </c>
      <c r="L3" s="62">
        <v>3</v>
      </c>
      <c r="M3" s="62"/>
      <c r="N3" s="63"/>
      <c r="O3" s="85" t="s">
        <v>233</v>
      </c>
      <c r="P3" s="87">
        <v>43689.69380787037</v>
      </c>
      <c r="Q3" s="85" t="s">
        <v>234</v>
      </c>
      <c r="R3" s="85"/>
      <c r="S3" s="85"/>
      <c r="T3" s="85" t="s">
        <v>278</v>
      </c>
      <c r="U3" s="91" t="s">
        <v>294</v>
      </c>
      <c r="V3" s="91" t="s">
        <v>294</v>
      </c>
      <c r="W3" s="87">
        <v>43689.69380787037</v>
      </c>
      <c r="X3" s="91" t="s">
        <v>318</v>
      </c>
      <c r="Y3" s="85"/>
      <c r="Z3" s="85"/>
      <c r="AA3" s="92" t="s">
        <v>358</v>
      </c>
      <c r="AB3" s="85"/>
      <c r="AC3" s="85" t="b">
        <v>0</v>
      </c>
      <c r="AD3" s="85">
        <v>2</v>
      </c>
      <c r="AE3" s="92" t="s">
        <v>399</v>
      </c>
      <c r="AF3" s="85" t="b">
        <v>0</v>
      </c>
      <c r="AG3" s="85" t="s">
        <v>401</v>
      </c>
      <c r="AH3" s="85"/>
      <c r="AI3" s="92" t="s">
        <v>399</v>
      </c>
      <c r="AJ3" s="85" t="b">
        <v>0</v>
      </c>
      <c r="AK3" s="85">
        <v>0</v>
      </c>
      <c r="AL3" s="92" t="s">
        <v>399</v>
      </c>
      <c r="AM3" s="85" t="s">
        <v>407</v>
      </c>
      <c r="AN3" s="85" t="b">
        <v>0</v>
      </c>
      <c r="AO3" s="92" t="s">
        <v>358</v>
      </c>
      <c r="AP3" s="85" t="s">
        <v>176</v>
      </c>
      <c r="AQ3" s="85">
        <v>0</v>
      </c>
      <c r="AR3" s="85">
        <v>0</v>
      </c>
      <c r="AS3" s="85"/>
      <c r="AT3" s="85"/>
      <c r="AU3" s="85"/>
      <c r="AV3" s="85"/>
      <c r="AW3" s="85"/>
      <c r="AX3" s="85"/>
      <c r="AY3" s="85"/>
      <c r="AZ3" s="85"/>
      <c r="BA3">
        <v>1</v>
      </c>
      <c r="BB3" s="85" t="str">
        <f>REPLACE(INDEX(GroupVertices[Group],MATCH(Edges25[[#This Row],[Vertex 1]],GroupVertices[Vertex],0)),1,1,"")</f>
        <v>8</v>
      </c>
      <c r="BC3" s="85" t="str">
        <f>REPLACE(INDEX(GroupVertices[Group],MATCH(Edges25[[#This Row],[Vertex 2]],GroupVertices[Vertex],0)),1,1,"")</f>
        <v>8</v>
      </c>
      <c r="BD3" s="51">
        <v>2</v>
      </c>
      <c r="BE3" s="52">
        <v>7.6923076923076925</v>
      </c>
      <c r="BF3" s="51">
        <v>0</v>
      </c>
      <c r="BG3" s="52">
        <v>0</v>
      </c>
      <c r="BH3" s="51">
        <v>0</v>
      </c>
      <c r="BI3" s="52">
        <v>0</v>
      </c>
      <c r="BJ3" s="51">
        <v>24</v>
      </c>
      <c r="BK3" s="52">
        <v>92.3076923076923</v>
      </c>
      <c r="BL3" s="51">
        <v>26</v>
      </c>
    </row>
    <row r="4" spans="1:64" ht="15" customHeight="1">
      <c r="A4" s="84" t="s">
        <v>213</v>
      </c>
      <c r="B4" s="84" t="s">
        <v>212</v>
      </c>
      <c r="C4" s="53"/>
      <c r="D4" s="54"/>
      <c r="E4" s="65"/>
      <c r="F4" s="55"/>
      <c r="G4" s="53"/>
      <c r="H4" s="57"/>
      <c r="I4" s="56"/>
      <c r="J4" s="56"/>
      <c r="K4" s="36" t="s">
        <v>66</v>
      </c>
      <c r="L4" s="83">
        <v>4</v>
      </c>
      <c r="M4" s="83"/>
      <c r="N4" s="63"/>
      <c r="O4" s="86" t="s">
        <v>233</v>
      </c>
      <c r="P4" s="88">
        <v>43690.45364583333</v>
      </c>
      <c r="Q4" s="86" t="s">
        <v>235</v>
      </c>
      <c r="R4" s="86"/>
      <c r="S4" s="86"/>
      <c r="T4" s="86" t="s">
        <v>278</v>
      </c>
      <c r="U4" s="86"/>
      <c r="V4" s="90" t="s">
        <v>305</v>
      </c>
      <c r="W4" s="88">
        <v>43690.45364583333</v>
      </c>
      <c r="X4" s="90" t="s">
        <v>319</v>
      </c>
      <c r="Y4" s="86"/>
      <c r="Z4" s="86"/>
      <c r="AA4" s="89" t="s">
        <v>359</v>
      </c>
      <c r="AB4" s="86"/>
      <c r="AC4" s="86" t="b">
        <v>0</v>
      </c>
      <c r="AD4" s="86">
        <v>0</v>
      </c>
      <c r="AE4" s="89" t="s">
        <v>399</v>
      </c>
      <c r="AF4" s="86" t="b">
        <v>0</v>
      </c>
      <c r="AG4" s="86" t="s">
        <v>401</v>
      </c>
      <c r="AH4" s="86"/>
      <c r="AI4" s="89" t="s">
        <v>399</v>
      </c>
      <c r="AJ4" s="86" t="b">
        <v>0</v>
      </c>
      <c r="AK4" s="86">
        <v>0</v>
      </c>
      <c r="AL4" s="89" t="s">
        <v>358</v>
      </c>
      <c r="AM4" s="86" t="s">
        <v>407</v>
      </c>
      <c r="AN4" s="86" t="b">
        <v>0</v>
      </c>
      <c r="AO4" s="89" t="s">
        <v>358</v>
      </c>
      <c r="AP4" s="86" t="s">
        <v>176</v>
      </c>
      <c r="AQ4" s="86">
        <v>0</v>
      </c>
      <c r="AR4" s="86">
        <v>0</v>
      </c>
      <c r="AS4" s="86"/>
      <c r="AT4" s="86"/>
      <c r="AU4" s="86"/>
      <c r="AV4" s="86"/>
      <c r="AW4" s="86"/>
      <c r="AX4" s="86"/>
      <c r="AY4" s="86"/>
      <c r="AZ4" s="86"/>
      <c r="BA4">
        <v>1</v>
      </c>
      <c r="BB4" s="85" t="str">
        <f>REPLACE(INDEX(GroupVertices[Group],MATCH(Edges25[[#This Row],[Vertex 1]],GroupVertices[Vertex],0)),1,1,"")</f>
        <v>8</v>
      </c>
      <c r="BC4" s="85" t="str">
        <f>REPLACE(INDEX(GroupVertices[Group],MATCH(Edges25[[#This Row],[Vertex 2]],GroupVertices[Vertex],0)),1,1,"")</f>
        <v>8</v>
      </c>
      <c r="BD4" s="51">
        <v>2</v>
      </c>
      <c r="BE4" s="52">
        <v>8.695652173913043</v>
      </c>
      <c r="BF4" s="51">
        <v>0</v>
      </c>
      <c r="BG4" s="52">
        <v>0</v>
      </c>
      <c r="BH4" s="51">
        <v>0</v>
      </c>
      <c r="BI4" s="52">
        <v>0</v>
      </c>
      <c r="BJ4" s="51">
        <v>21</v>
      </c>
      <c r="BK4" s="52">
        <v>91.30434782608695</v>
      </c>
      <c r="BL4" s="51">
        <v>23</v>
      </c>
    </row>
    <row r="5" spans="1:64" ht="15">
      <c r="A5" s="84" t="s">
        <v>214</v>
      </c>
      <c r="B5" s="84" t="s">
        <v>214</v>
      </c>
      <c r="C5" s="53"/>
      <c r="D5" s="54"/>
      <c r="E5" s="65"/>
      <c r="F5" s="55"/>
      <c r="G5" s="53"/>
      <c r="H5" s="57"/>
      <c r="I5" s="56"/>
      <c r="J5" s="56"/>
      <c r="K5" s="36" t="s">
        <v>65</v>
      </c>
      <c r="L5" s="83">
        <v>5</v>
      </c>
      <c r="M5" s="83"/>
      <c r="N5" s="63"/>
      <c r="O5" s="86" t="s">
        <v>176</v>
      </c>
      <c r="P5" s="88">
        <v>43691.38976851852</v>
      </c>
      <c r="Q5" s="86" t="s">
        <v>236</v>
      </c>
      <c r="R5" s="90" t="s">
        <v>268</v>
      </c>
      <c r="S5" s="86" t="s">
        <v>273</v>
      </c>
      <c r="T5" s="86" t="s">
        <v>279</v>
      </c>
      <c r="U5" s="90" t="s">
        <v>295</v>
      </c>
      <c r="V5" s="90" t="s">
        <v>295</v>
      </c>
      <c r="W5" s="88">
        <v>43691.38976851852</v>
      </c>
      <c r="X5" s="90" t="s">
        <v>320</v>
      </c>
      <c r="Y5" s="86"/>
      <c r="Z5" s="86"/>
      <c r="AA5" s="89" t="s">
        <v>360</v>
      </c>
      <c r="AB5" s="86"/>
      <c r="AC5" s="86" t="b">
        <v>0</v>
      </c>
      <c r="AD5" s="86">
        <v>4</v>
      </c>
      <c r="AE5" s="89" t="s">
        <v>399</v>
      </c>
      <c r="AF5" s="86" t="b">
        <v>0</v>
      </c>
      <c r="AG5" s="86" t="s">
        <v>401</v>
      </c>
      <c r="AH5" s="86"/>
      <c r="AI5" s="89" t="s">
        <v>399</v>
      </c>
      <c r="AJ5" s="86" t="b">
        <v>0</v>
      </c>
      <c r="AK5" s="86">
        <v>1</v>
      </c>
      <c r="AL5" s="89" t="s">
        <v>399</v>
      </c>
      <c r="AM5" s="86" t="s">
        <v>408</v>
      </c>
      <c r="AN5" s="86" t="b">
        <v>0</v>
      </c>
      <c r="AO5" s="89" t="s">
        <v>360</v>
      </c>
      <c r="AP5" s="86" t="s">
        <v>176</v>
      </c>
      <c r="AQ5" s="86">
        <v>0</v>
      </c>
      <c r="AR5" s="86">
        <v>0</v>
      </c>
      <c r="AS5" s="86"/>
      <c r="AT5" s="86"/>
      <c r="AU5" s="86"/>
      <c r="AV5" s="86"/>
      <c r="AW5" s="86"/>
      <c r="AX5" s="86"/>
      <c r="AY5" s="86"/>
      <c r="AZ5" s="86"/>
      <c r="BA5">
        <v>1</v>
      </c>
      <c r="BB5" s="85" t="str">
        <f>REPLACE(INDEX(GroupVertices[Group],MATCH(Edges25[[#This Row],[Vertex 1]],GroupVertices[Vertex],0)),1,1,"")</f>
        <v>7</v>
      </c>
      <c r="BC5" s="85" t="str">
        <f>REPLACE(INDEX(GroupVertices[Group],MATCH(Edges25[[#This Row],[Vertex 2]],GroupVertices[Vertex],0)),1,1,"")</f>
        <v>7</v>
      </c>
      <c r="BD5" s="51">
        <v>1</v>
      </c>
      <c r="BE5" s="52">
        <v>2.6315789473684212</v>
      </c>
      <c r="BF5" s="51">
        <v>0</v>
      </c>
      <c r="BG5" s="52">
        <v>0</v>
      </c>
      <c r="BH5" s="51">
        <v>0</v>
      </c>
      <c r="BI5" s="52">
        <v>0</v>
      </c>
      <c r="BJ5" s="51">
        <v>37</v>
      </c>
      <c r="BK5" s="52">
        <v>97.36842105263158</v>
      </c>
      <c r="BL5" s="51">
        <v>38</v>
      </c>
    </row>
    <row r="6" spans="1:64" ht="15">
      <c r="A6" s="84" t="s">
        <v>215</v>
      </c>
      <c r="B6" s="84" t="s">
        <v>214</v>
      </c>
      <c r="C6" s="53"/>
      <c r="D6" s="54"/>
      <c r="E6" s="65"/>
      <c r="F6" s="55"/>
      <c r="G6" s="53"/>
      <c r="H6" s="57"/>
      <c r="I6" s="56"/>
      <c r="J6" s="56"/>
      <c r="K6" s="36" t="s">
        <v>65</v>
      </c>
      <c r="L6" s="83">
        <v>6</v>
      </c>
      <c r="M6" s="83"/>
      <c r="N6" s="63"/>
      <c r="O6" s="86" t="s">
        <v>233</v>
      </c>
      <c r="P6" s="88">
        <v>43691.39010416667</v>
      </c>
      <c r="Q6" s="86" t="s">
        <v>237</v>
      </c>
      <c r="R6" s="86"/>
      <c r="S6" s="86"/>
      <c r="T6" s="86"/>
      <c r="U6" s="86"/>
      <c r="V6" s="90" t="s">
        <v>306</v>
      </c>
      <c r="W6" s="88">
        <v>43691.39010416667</v>
      </c>
      <c r="X6" s="90" t="s">
        <v>321</v>
      </c>
      <c r="Y6" s="86"/>
      <c r="Z6" s="86"/>
      <c r="AA6" s="89" t="s">
        <v>361</v>
      </c>
      <c r="AB6" s="86"/>
      <c r="AC6" s="86" t="b">
        <v>0</v>
      </c>
      <c r="AD6" s="86">
        <v>0</v>
      </c>
      <c r="AE6" s="89" t="s">
        <v>399</v>
      </c>
      <c r="AF6" s="86" t="b">
        <v>0</v>
      </c>
      <c r="AG6" s="86" t="s">
        <v>401</v>
      </c>
      <c r="AH6" s="86"/>
      <c r="AI6" s="89" t="s">
        <v>399</v>
      </c>
      <c r="AJ6" s="86" t="b">
        <v>0</v>
      </c>
      <c r="AK6" s="86">
        <v>1</v>
      </c>
      <c r="AL6" s="89" t="s">
        <v>360</v>
      </c>
      <c r="AM6" s="86" t="s">
        <v>409</v>
      </c>
      <c r="AN6" s="86" t="b">
        <v>0</v>
      </c>
      <c r="AO6" s="89" t="s">
        <v>360</v>
      </c>
      <c r="AP6" s="86" t="s">
        <v>176</v>
      </c>
      <c r="AQ6" s="86">
        <v>0</v>
      </c>
      <c r="AR6" s="86">
        <v>0</v>
      </c>
      <c r="AS6" s="86"/>
      <c r="AT6" s="86"/>
      <c r="AU6" s="86"/>
      <c r="AV6" s="86"/>
      <c r="AW6" s="86"/>
      <c r="AX6" s="86"/>
      <c r="AY6" s="86"/>
      <c r="AZ6" s="86"/>
      <c r="BA6">
        <v>1</v>
      </c>
      <c r="BB6" s="85" t="str">
        <f>REPLACE(INDEX(GroupVertices[Group],MATCH(Edges25[[#This Row],[Vertex 1]],GroupVertices[Vertex],0)),1,1,"")</f>
        <v>7</v>
      </c>
      <c r="BC6" s="85" t="str">
        <f>REPLACE(INDEX(GroupVertices[Group],MATCH(Edges25[[#This Row],[Vertex 2]],GroupVertices[Vertex],0)),1,1,"")</f>
        <v>7</v>
      </c>
      <c r="BD6" s="51">
        <v>1</v>
      </c>
      <c r="BE6" s="52">
        <v>3.8461538461538463</v>
      </c>
      <c r="BF6" s="51">
        <v>0</v>
      </c>
      <c r="BG6" s="52">
        <v>0</v>
      </c>
      <c r="BH6" s="51">
        <v>0</v>
      </c>
      <c r="BI6" s="52">
        <v>0</v>
      </c>
      <c r="BJ6" s="51">
        <v>25</v>
      </c>
      <c r="BK6" s="52">
        <v>96.15384615384616</v>
      </c>
      <c r="BL6" s="51">
        <v>26</v>
      </c>
    </row>
    <row r="7" spans="1:64" ht="15">
      <c r="A7" s="84" t="s">
        <v>216</v>
      </c>
      <c r="B7" s="84" t="s">
        <v>216</v>
      </c>
      <c r="C7" s="53"/>
      <c r="D7" s="54"/>
      <c r="E7" s="65"/>
      <c r="F7" s="55"/>
      <c r="G7" s="53"/>
      <c r="H7" s="57"/>
      <c r="I7" s="56"/>
      <c r="J7" s="56"/>
      <c r="K7" s="36" t="s">
        <v>65</v>
      </c>
      <c r="L7" s="83">
        <v>7</v>
      </c>
      <c r="M7" s="83"/>
      <c r="N7" s="63"/>
      <c r="O7" s="86" t="s">
        <v>176</v>
      </c>
      <c r="P7" s="88">
        <v>43692.479895833334</v>
      </c>
      <c r="Q7" s="86" t="s">
        <v>238</v>
      </c>
      <c r="R7" s="90" t="s">
        <v>269</v>
      </c>
      <c r="S7" s="86" t="s">
        <v>274</v>
      </c>
      <c r="T7" s="86" t="s">
        <v>280</v>
      </c>
      <c r="U7" s="86"/>
      <c r="V7" s="90" t="s">
        <v>307</v>
      </c>
      <c r="W7" s="88">
        <v>43692.479895833334</v>
      </c>
      <c r="X7" s="90" t="s">
        <v>322</v>
      </c>
      <c r="Y7" s="86"/>
      <c r="Z7" s="86"/>
      <c r="AA7" s="89" t="s">
        <v>362</v>
      </c>
      <c r="AB7" s="86"/>
      <c r="AC7" s="86" t="b">
        <v>0</v>
      </c>
      <c r="AD7" s="86">
        <v>0</v>
      </c>
      <c r="AE7" s="89" t="s">
        <v>399</v>
      </c>
      <c r="AF7" s="86" t="b">
        <v>0</v>
      </c>
      <c r="AG7" s="86" t="s">
        <v>402</v>
      </c>
      <c r="AH7" s="86"/>
      <c r="AI7" s="89" t="s">
        <v>399</v>
      </c>
      <c r="AJ7" s="86" t="b">
        <v>0</v>
      </c>
      <c r="AK7" s="86">
        <v>0</v>
      </c>
      <c r="AL7" s="89" t="s">
        <v>399</v>
      </c>
      <c r="AM7" s="86" t="s">
        <v>410</v>
      </c>
      <c r="AN7" s="86" t="b">
        <v>0</v>
      </c>
      <c r="AO7" s="89" t="s">
        <v>362</v>
      </c>
      <c r="AP7" s="86" t="s">
        <v>176</v>
      </c>
      <c r="AQ7" s="86">
        <v>0</v>
      </c>
      <c r="AR7" s="86">
        <v>0</v>
      </c>
      <c r="AS7" s="86"/>
      <c r="AT7" s="86"/>
      <c r="AU7" s="86"/>
      <c r="AV7" s="86"/>
      <c r="AW7" s="86"/>
      <c r="AX7" s="86"/>
      <c r="AY7" s="86"/>
      <c r="AZ7" s="86"/>
      <c r="BA7">
        <v>1</v>
      </c>
      <c r="BB7" s="85" t="str">
        <f>REPLACE(INDEX(GroupVertices[Group],MATCH(Edges25[[#This Row],[Vertex 1]],GroupVertices[Vertex],0)),1,1,"")</f>
        <v>5</v>
      </c>
      <c r="BC7" s="85" t="str">
        <f>REPLACE(INDEX(GroupVertices[Group],MATCH(Edges25[[#This Row],[Vertex 2]],GroupVertices[Vertex],0)),1,1,"")</f>
        <v>5</v>
      </c>
      <c r="BD7" s="51">
        <v>0</v>
      </c>
      <c r="BE7" s="52">
        <v>0</v>
      </c>
      <c r="BF7" s="51">
        <v>0</v>
      </c>
      <c r="BG7" s="52">
        <v>0</v>
      </c>
      <c r="BH7" s="51">
        <v>0</v>
      </c>
      <c r="BI7" s="52">
        <v>0</v>
      </c>
      <c r="BJ7" s="51">
        <v>7</v>
      </c>
      <c r="BK7" s="52">
        <v>100</v>
      </c>
      <c r="BL7" s="51">
        <v>7</v>
      </c>
    </row>
    <row r="8" spans="1:64" ht="15">
      <c r="A8" s="84" t="s">
        <v>217</v>
      </c>
      <c r="B8" s="84" t="s">
        <v>217</v>
      </c>
      <c r="C8" s="53"/>
      <c r="D8" s="54"/>
      <c r="E8" s="65"/>
      <c r="F8" s="55"/>
      <c r="G8" s="53"/>
      <c r="H8" s="57"/>
      <c r="I8" s="56"/>
      <c r="J8" s="56"/>
      <c r="K8" s="36" t="s">
        <v>65</v>
      </c>
      <c r="L8" s="83">
        <v>8</v>
      </c>
      <c r="M8" s="83"/>
      <c r="N8" s="63"/>
      <c r="O8" s="86" t="s">
        <v>176</v>
      </c>
      <c r="P8" s="88">
        <v>43692.63636574074</v>
      </c>
      <c r="Q8" s="86" t="s">
        <v>239</v>
      </c>
      <c r="R8" s="90" t="s">
        <v>270</v>
      </c>
      <c r="S8" s="86" t="s">
        <v>275</v>
      </c>
      <c r="T8" s="86" t="s">
        <v>281</v>
      </c>
      <c r="U8" s="86"/>
      <c r="V8" s="90" t="s">
        <v>308</v>
      </c>
      <c r="W8" s="88">
        <v>43692.63636574074</v>
      </c>
      <c r="X8" s="90" t="s">
        <v>323</v>
      </c>
      <c r="Y8" s="86"/>
      <c r="Z8" s="86"/>
      <c r="AA8" s="89" t="s">
        <v>363</v>
      </c>
      <c r="AB8" s="86"/>
      <c r="AC8" s="86" t="b">
        <v>0</v>
      </c>
      <c r="AD8" s="86">
        <v>0</v>
      </c>
      <c r="AE8" s="89" t="s">
        <v>399</v>
      </c>
      <c r="AF8" s="86" t="b">
        <v>1</v>
      </c>
      <c r="AG8" s="86" t="s">
        <v>403</v>
      </c>
      <c r="AH8" s="86"/>
      <c r="AI8" s="89" t="s">
        <v>406</v>
      </c>
      <c r="AJ8" s="86" t="b">
        <v>0</v>
      </c>
      <c r="AK8" s="86">
        <v>0</v>
      </c>
      <c r="AL8" s="89" t="s">
        <v>399</v>
      </c>
      <c r="AM8" s="86" t="s">
        <v>407</v>
      </c>
      <c r="AN8" s="86" t="b">
        <v>0</v>
      </c>
      <c r="AO8" s="89" t="s">
        <v>363</v>
      </c>
      <c r="AP8" s="86" t="s">
        <v>176</v>
      </c>
      <c r="AQ8" s="86">
        <v>0</v>
      </c>
      <c r="AR8" s="86">
        <v>0</v>
      </c>
      <c r="AS8" s="86"/>
      <c r="AT8" s="86"/>
      <c r="AU8" s="86"/>
      <c r="AV8" s="86"/>
      <c r="AW8" s="86"/>
      <c r="AX8" s="86"/>
      <c r="AY8" s="86"/>
      <c r="AZ8" s="86"/>
      <c r="BA8">
        <v>1</v>
      </c>
      <c r="BB8" s="85" t="str">
        <f>REPLACE(INDEX(GroupVertices[Group],MATCH(Edges25[[#This Row],[Vertex 1]],GroupVertices[Vertex],0)),1,1,"")</f>
        <v>6</v>
      </c>
      <c r="BC8" s="85" t="str">
        <f>REPLACE(INDEX(GroupVertices[Group],MATCH(Edges25[[#This Row],[Vertex 2]],GroupVertices[Vertex],0)),1,1,"")</f>
        <v>6</v>
      </c>
      <c r="BD8" s="51">
        <v>0</v>
      </c>
      <c r="BE8" s="52">
        <v>0</v>
      </c>
      <c r="BF8" s="51">
        <v>0</v>
      </c>
      <c r="BG8" s="52">
        <v>0</v>
      </c>
      <c r="BH8" s="51">
        <v>0</v>
      </c>
      <c r="BI8" s="52">
        <v>0</v>
      </c>
      <c r="BJ8" s="51">
        <v>31</v>
      </c>
      <c r="BK8" s="52">
        <v>100</v>
      </c>
      <c r="BL8" s="51">
        <v>31</v>
      </c>
    </row>
    <row r="9" spans="1:64" ht="15">
      <c r="A9" s="84" t="s">
        <v>218</v>
      </c>
      <c r="B9" s="84" t="s">
        <v>217</v>
      </c>
      <c r="C9" s="53"/>
      <c r="D9" s="54"/>
      <c r="E9" s="65"/>
      <c r="F9" s="55"/>
      <c r="G9" s="53"/>
      <c r="H9" s="57"/>
      <c r="I9" s="56"/>
      <c r="J9" s="56"/>
      <c r="K9" s="36" t="s">
        <v>65</v>
      </c>
      <c r="L9" s="83">
        <v>9</v>
      </c>
      <c r="M9" s="83"/>
      <c r="N9" s="63"/>
      <c r="O9" s="86" t="s">
        <v>233</v>
      </c>
      <c r="P9" s="88">
        <v>43692.67246527778</v>
      </c>
      <c r="Q9" s="86" t="s">
        <v>240</v>
      </c>
      <c r="R9" s="86"/>
      <c r="S9" s="86"/>
      <c r="T9" s="86" t="s">
        <v>282</v>
      </c>
      <c r="U9" s="86"/>
      <c r="V9" s="90" t="s">
        <v>309</v>
      </c>
      <c r="W9" s="88">
        <v>43692.67246527778</v>
      </c>
      <c r="X9" s="90" t="s">
        <v>324</v>
      </c>
      <c r="Y9" s="86"/>
      <c r="Z9" s="86"/>
      <c r="AA9" s="89" t="s">
        <v>364</v>
      </c>
      <c r="AB9" s="86"/>
      <c r="AC9" s="86" t="b">
        <v>0</v>
      </c>
      <c r="AD9" s="86">
        <v>0</v>
      </c>
      <c r="AE9" s="89" t="s">
        <v>399</v>
      </c>
      <c r="AF9" s="86" t="b">
        <v>1</v>
      </c>
      <c r="AG9" s="86" t="s">
        <v>403</v>
      </c>
      <c r="AH9" s="86"/>
      <c r="AI9" s="89" t="s">
        <v>406</v>
      </c>
      <c r="AJ9" s="86" t="b">
        <v>0</v>
      </c>
      <c r="AK9" s="86">
        <v>1</v>
      </c>
      <c r="AL9" s="89" t="s">
        <v>363</v>
      </c>
      <c r="AM9" s="86" t="s">
        <v>411</v>
      </c>
      <c r="AN9" s="86" t="b">
        <v>0</v>
      </c>
      <c r="AO9" s="89" t="s">
        <v>363</v>
      </c>
      <c r="AP9" s="86" t="s">
        <v>176</v>
      </c>
      <c r="AQ9" s="86">
        <v>0</v>
      </c>
      <c r="AR9" s="86">
        <v>0</v>
      </c>
      <c r="AS9" s="86"/>
      <c r="AT9" s="86"/>
      <c r="AU9" s="86"/>
      <c r="AV9" s="86"/>
      <c r="AW9" s="86"/>
      <c r="AX9" s="86"/>
      <c r="AY9" s="86"/>
      <c r="AZ9" s="86"/>
      <c r="BA9">
        <v>1</v>
      </c>
      <c r="BB9" s="85" t="str">
        <f>REPLACE(INDEX(GroupVertices[Group],MATCH(Edges25[[#This Row],[Vertex 1]],GroupVertices[Vertex],0)),1,1,"")</f>
        <v>6</v>
      </c>
      <c r="BC9" s="85" t="str">
        <f>REPLACE(INDEX(GroupVertices[Group],MATCH(Edges25[[#This Row],[Vertex 2]],GroupVertices[Vertex],0)),1,1,"")</f>
        <v>6</v>
      </c>
      <c r="BD9" s="51">
        <v>0</v>
      </c>
      <c r="BE9" s="52">
        <v>0</v>
      </c>
      <c r="BF9" s="51">
        <v>0</v>
      </c>
      <c r="BG9" s="52">
        <v>0</v>
      </c>
      <c r="BH9" s="51">
        <v>0</v>
      </c>
      <c r="BI9" s="52">
        <v>0</v>
      </c>
      <c r="BJ9" s="51">
        <v>24</v>
      </c>
      <c r="BK9" s="52">
        <v>100</v>
      </c>
      <c r="BL9" s="51">
        <v>24</v>
      </c>
    </row>
    <row r="10" spans="1:64" ht="15">
      <c r="A10" s="84" t="s">
        <v>219</v>
      </c>
      <c r="B10" s="84" t="s">
        <v>219</v>
      </c>
      <c r="C10" s="53"/>
      <c r="D10" s="54"/>
      <c r="E10" s="65"/>
      <c r="F10" s="55"/>
      <c r="G10" s="53"/>
      <c r="H10" s="57"/>
      <c r="I10" s="56"/>
      <c r="J10" s="56"/>
      <c r="K10" s="36" t="s">
        <v>65</v>
      </c>
      <c r="L10" s="83">
        <v>10</v>
      </c>
      <c r="M10" s="83"/>
      <c r="N10" s="63"/>
      <c r="O10" s="86" t="s">
        <v>176</v>
      </c>
      <c r="P10" s="88">
        <v>43689.50059027778</v>
      </c>
      <c r="Q10" s="86" t="s">
        <v>241</v>
      </c>
      <c r="R10" s="90" t="s">
        <v>271</v>
      </c>
      <c r="S10" s="86" t="s">
        <v>276</v>
      </c>
      <c r="T10" s="86" t="s">
        <v>283</v>
      </c>
      <c r="U10" s="90" t="s">
        <v>296</v>
      </c>
      <c r="V10" s="90" t="s">
        <v>296</v>
      </c>
      <c r="W10" s="88">
        <v>43689.50059027778</v>
      </c>
      <c r="X10" s="90" t="s">
        <v>325</v>
      </c>
      <c r="Y10" s="86"/>
      <c r="Z10" s="86"/>
      <c r="AA10" s="89" t="s">
        <v>365</v>
      </c>
      <c r="AB10" s="86"/>
      <c r="AC10" s="86" t="b">
        <v>0</v>
      </c>
      <c r="AD10" s="86">
        <v>1</v>
      </c>
      <c r="AE10" s="89" t="s">
        <v>399</v>
      </c>
      <c r="AF10" s="86" t="b">
        <v>0</v>
      </c>
      <c r="AG10" s="86" t="s">
        <v>401</v>
      </c>
      <c r="AH10" s="86"/>
      <c r="AI10" s="89" t="s">
        <v>399</v>
      </c>
      <c r="AJ10" s="86" t="b">
        <v>0</v>
      </c>
      <c r="AK10" s="86">
        <v>0</v>
      </c>
      <c r="AL10" s="89" t="s">
        <v>399</v>
      </c>
      <c r="AM10" s="86" t="s">
        <v>412</v>
      </c>
      <c r="AN10" s="86" t="b">
        <v>0</v>
      </c>
      <c r="AO10" s="89" t="s">
        <v>365</v>
      </c>
      <c r="AP10" s="86" t="s">
        <v>176</v>
      </c>
      <c r="AQ10" s="86">
        <v>0</v>
      </c>
      <c r="AR10" s="86">
        <v>0</v>
      </c>
      <c r="AS10" s="86"/>
      <c r="AT10" s="86"/>
      <c r="AU10" s="86"/>
      <c r="AV10" s="86"/>
      <c r="AW10" s="86"/>
      <c r="AX10" s="86"/>
      <c r="AY10" s="86"/>
      <c r="AZ10" s="86"/>
      <c r="BA10">
        <v>1</v>
      </c>
      <c r="BB10" s="85" t="str">
        <f>REPLACE(INDEX(GroupVertices[Group],MATCH(Edges25[[#This Row],[Vertex 1]],GroupVertices[Vertex],0)),1,1,"")</f>
        <v>4</v>
      </c>
      <c r="BC10" s="85" t="str">
        <f>REPLACE(INDEX(GroupVertices[Group],MATCH(Edges25[[#This Row],[Vertex 2]],GroupVertices[Vertex],0)),1,1,"")</f>
        <v>4</v>
      </c>
      <c r="BD10" s="51">
        <v>0</v>
      </c>
      <c r="BE10" s="52">
        <v>0</v>
      </c>
      <c r="BF10" s="51">
        <v>0</v>
      </c>
      <c r="BG10" s="52">
        <v>0</v>
      </c>
      <c r="BH10" s="51">
        <v>0</v>
      </c>
      <c r="BI10" s="52">
        <v>0</v>
      </c>
      <c r="BJ10" s="51">
        <v>47</v>
      </c>
      <c r="BK10" s="52">
        <v>100</v>
      </c>
      <c r="BL10" s="51">
        <v>47</v>
      </c>
    </row>
    <row r="11" spans="1:64" ht="15">
      <c r="A11" s="84" t="s">
        <v>220</v>
      </c>
      <c r="B11" s="84" t="s">
        <v>219</v>
      </c>
      <c r="C11" s="53"/>
      <c r="D11" s="54"/>
      <c r="E11" s="65"/>
      <c r="F11" s="55"/>
      <c r="G11" s="53"/>
      <c r="H11" s="57"/>
      <c r="I11" s="56"/>
      <c r="J11" s="56"/>
      <c r="K11" s="36" t="s">
        <v>65</v>
      </c>
      <c r="L11" s="83">
        <v>11</v>
      </c>
      <c r="M11" s="83"/>
      <c r="N11" s="63"/>
      <c r="O11" s="86" t="s">
        <v>233</v>
      </c>
      <c r="P11" s="88">
        <v>43689.66394675926</v>
      </c>
      <c r="Q11" s="86" t="s">
        <v>242</v>
      </c>
      <c r="R11" s="86"/>
      <c r="S11" s="86"/>
      <c r="T11" s="86" t="s">
        <v>284</v>
      </c>
      <c r="U11" s="86"/>
      <c r="V11" s="90" t="s">
        <v>310</v>
      </c>
      <c r="W11" s="88">
        <v>43689.66394675926</v>
      </c>
      <c r="X11" s="90" t="s">
        <v>326</v>
      </c>
      <c r="Y11" s="86"/>
      <c r="Z11" s="86"/>
      <c r="AA11" s="89" t="s">
        <v>366</v>
      </c>
      <c r="AB11" s="86"/>
      <c r="AC11" s="86" t="b">
        <v>0</v>
      </c>
      <c r="AD11" s="86">
        <v>0</v>
      </c>
      <c r="AE11" s="89" t="s">
        <v>399</v>
      </c>
      <c r="AF11" s="86" t="b">
        <v>0</v>
      </c>
      <c r="AG11" s="86" t="s">
        <v>401</v>
      </c>
      <c r="AH11" s="86"/>
      <c r="AI11" s="89" t="s">
        <v>399</v>
      </c>
      <c r="AJ11" s="86" t="b">
        <v>0</v>
      </c>
      <c r="AK11" s="86">
        <v>1</v>
      </c>
      <c r="AL11" s="89" t="s">
        <v>365</v>
      </c>
      <c r="AM11" s="86" t="s">
        <v>407</v>
      </c>
      <c r="AN11" s="86" t="b">
        <v>0</v>
      </c>
      <c r="AO11" s="89" t="s">
        <v>365</v>
      </c>
      <c r="AP11" s="86" t="s">
        <v>176</v>
      </c>
      <c r="AQ11" s="86">
        <v>0</v>
      </c>
      <c r="AR11" s="86">
        <v>0</v>
      </c>
      <c r="AS11" s="86"/>
      <c r="AT11" s="86"/>
      <c r="AU11" s="86"/>
      <c r="AV11" s="86"/>
      <c r="AW11" s="86"/>
      <c r="AX11" s="86"/>
      <c r="AY11" s="86"/>
      <c r="AZ11" s="86"/>
      <c r="BA11">
        <v>1</v>
      </c>
      <c r="BB11" s="85" t="str">
        <f>REPLACE(INDEX(GroupVertices[Group],MATCH(Edges25[[#This Row],[Vertex 1]],GroupVertices[Vertex],0)),1,1,"")</f>
        <v>4</v>
      </c>
      <c r="BC11" s="85" t="str">
        <f>REPLACE(INDEX(GroupVertices[Group],MATCH(Edges25[[#This Row],[Vertex 2]],GroupVertices[Vertex],0)),1,1,"")</f>
        <v>4</v>
      </c>
      <c r="BD11" s="51">
        <v>0</v>
      </c>
      <c r="BE11" s="52">
        <v>0</v>
      </c>
      <c r="BF11" s="51">
        <v>0</v>
      </c>
      <c r="BG11" s="52">
        <v>0</v>
      </c>
      <c r="BH11" s="51">
        <v>0</v>
      </c>
      <c r="BI11" s="52">
        <v>0</v>
      </c>
      <c r="BJ11" s="51">
        <v>28</v>
      </c>
      <c r="BK11" s="52">
        <v>100</v>
      </c>
      <c r="BL11" s="51">
        <v>28</v>
      </c>
    </row>
    <row r="12" spans="1:64" ht="15">
      <c r="A12" s="84" t="s">
        <v>221</v>
      </c>
      <c r="B12" s="84" t="s">
        <v>221</v>
      </c>
      <c r="C12" s="53"/>
      <c r="D12" s="54"/>
      <c r="E12" s="65"/>
      <c r="F12" s="55"/>
      <c r="G12" s="53"/>
      <c r="H12" s="57"/>
      <c r="I12" s="56"/>
      <c r="J12" s="56"/>
      <c r="K12" s="36" t="s">
        <v>65</v>
      </c>
      <c r="L12" s="83">
        <v>12</v>
      </c>
      <c r="M12" s="83"/>
      <c r="N12" s="63"/>
      <c r="O12" s="86" t="s">
        <v>176</v>
      </c>
      <c r="P12" s="88">
        <v>43693.26097222222</v>
      </c>
      <c r="Q12" s="86" t="s">
        <v>243</v>
      </c>
      <c r="R12" s="86"/>
      <c r="S12" s="86"/>
      <c r="T12" s="86" t="s">
        <v>285</v>
      </c>
      <c r="U12" s="90" t="s">
        <v>297</v>
      </c>
      <c r="V12" s="90" t="s">
        <v>297</v>
      </c>
      <c r="W12" s="88">
        <v>43693.26097222222</v>
      </c>
      <c r="X12" s="90" t="s">
        <v>327</v>
      </c>
      <c r="Y12" s="86"/>
      <c r="Z12" s="86"/>
      <c r="AA12" s="89" t="s">
        <v>367</v>
      </c>
      <c r="AB12" s="86"/>
      <c r="AC12" s="86" t="b">
        <v>0</v>
      </c>
      <c r="AD12" s="86">
        <v>1</v>
      </c>
      <c r="AE12" s="89" t="s">
        <v>399</v>
      </c>
      <c r="AF12" s="86" t="b">
        <v>0</v>
      </c>
      <c r="AG12" s="86" t="s">
        <v>401</v>
      </c>
      <c r="AH12" s="86"/>
      <c r="AI12" s="89" t="s">
        <v>399</v>
      </c>
      <c r="AJ12" s="86" t="b">
        <v>0</v>
      </c>
      <c r="AK12" s="86">
        <v>0</v>
      </c>
      <c r="AL12" s="89" t="s">
        <v>399</v>
      </c>
      <c r="AM12" s="86" t="s">
        <v>413</v>
      </c>
      <c r="AN12" s="86" t="b">
        <v>0</v>
      </c>
      <c r="AO12" s="89" t="s">
        <v>367</v>
      </c>
      <c r="AP12" s="86" t="s">
        <v>176</v>
      </c>
      <c r="AQ12" s="86">
        <v>0</v>
      </c>
      <c r="AR12" s="86">
        <v>0</v>
      </c>
      <c r="AS12" s="86"/>
      <c r="AT12" s="86"/>
      <c r="AU12" s="86"/>
      <c r="AV12" s="86"/>
      <c r="AW12" s="86"/>
      <c r="AX12" s="86"/>
      <c r="AY12" s="86"/>
      <c r="AZ12" s="86"/>
      <c r="BA12">
        <v>2</v>
      </c>
      <c r="BB12" s="85" t="str">
        <f>REPLACE(INDEX(GroupVertices[Group],MATCH(Edges25[[#This Row],[Vertex 1]],GroupVertices[Vertex],0)),1,1,"")</f>
        <v>4</v>
      </c>
      <c r="BC12" s="85" t="str">
        <f>REPLACE(INDEX(GroupVertices[Group],MATCH(Edges25[[#This Row],[Vertex 2]],GroupVertices[Vertex],0)),1,1,"")</f>
        <v>4</v>
      </c>
      <c r="BD12" s="51">
        <v>1</v>
      </c>
      <c r="BE12" s="52">
        <v>6.666666666666667</v>
      </c>
      <c r="BF12" s="51">
        <v>0</v>
      </c>
      <c r="BG12" s="52">
        <v>0</v>
      </c>
      <c r="BH12" s="51">
        <v>0</v>
      </c>
      <c r="BI12" s="52">
        <v>0</v>
      </c>
      <c r="BJ12" s="51">
        <v>14</v>
      </c>
      <c r="BK12" s="52">
        <v>93.33333333333333</v>
      </c>
      <c r="BL12" s="51">
        <v>15</v>
      </c>
    </row>
    <row r="13" spans="1:64" ht="15">
      <c r="A13" s="84" t="s">
        <v>221</v>
      </c>
      <c r="B13" s="84" t="s">
        <v>221</v>
      </c>
      <c r="C13" s="53"/>
      <c r="D13" s="54"/>
      <c r="E13" s="65"/>
      <c r="F13" s="55"/>
      <c r="G13" s="53"/>
      <c r="H13" s="57"/>
      <c r="I13" s="56"/>
      <c r="J13" s="56"/>
      <c r="K13" s="36" t="s">
        <v>65</v>
      </c>
      <c r="L13" s="83">
        <v>13</v>
      </c>
      <c r="M13" s="83"/>
      <c r="N13" s="63"/>
      <c r="O13" s="86" t="s">
        <v>176</v>
      </c>
      <c r="P13" s="88">
        <v>43693.64878472222</v>
      </c>
      <c r="Q13" s="86" t="s">
        <v>244</v>
      </c>
      <c r="R13" s="86"/>
      <c r="S13" s="86"/>
      <c r="T13" s="86" t="s">
        <v>286</v>
      </c>
      <c r="U13" s="90" t="s">
        <v>298</v>
      </c>
      <c r="V13" s="90" t="s">
        <v>298</v>
      </c>
      <c r="W13" s="88">
        <v>43693.64878472222</v>
      </c>
      <c r="X13" s="90" t="s">
        <v>328</v>
      </c>
      <c r="Y13" s="86"/>
      <c r="Z13" s="86"/>
      <c r="AA13" s="89" t="s">
        <v>368</v>
      </c>
      <c r="AB13" s="86"/>
      <c r="AC13" s="86" t="b">
        <v>0</v>
      </c>
      <c r="AD13" s="86">
        <v>3</v>
      </c>
      <c r="AE13" s="89" t="s">
        <v>399</v>
      </c>
      <c r="AF13" s="86" t="b">
        <v>0</v>
      </c>
      <c r="AG13" s="86" t="s">
        <v>401</v>
      </c>
      <c r="AH13" s="86"/>
      <c r="AI13" s="89" t="s">
        <v>399</v>
      </c>
      <c r="AJ13" s="86" t="b">
        <v>0</v>
      </c>
      <c r="AK13" s="86">
        <v>1</v>
      </c>
      <c r="AL13" s="89" t="s">
        <v>399</v>
      </c>
      <c r="AM13" s="86" t="s">
        <v>413</v>
      </c>
      <c r="AN13" s="86" t="b">
        <v>0</v>
      </c>
      <c r="AO13" s="89" t="s">
        <v>368</v>
      </c>
      <c r="AP13" s="86" t="s">
        <v>176</v>
      </c>
      <c r="AQ13" s="86">
        <v>0</v>
      </c>
      <c r="AR13" s="86">
        <v>0</v>
      </c>
      <c r="AS13" s="86"/>
      <c r="AT13" s="86"/>
      <c r="AU13" s="86"/>
      <c r="AV13" s="86"/>
      <c r="AW13" s="86"/>
      <c r="AX13" s="86"/>
      <c r="AY13" s="86"/>
      <c r="AZ13" s="86"/>
      <c r="BA13">
        <v>2</v>
      </c>
      <c r="BB13" s="85" t="str">
        <f>REPLACE(INDEX(GroupVertices[Group],MATCH(Edges25[[#This Row],[Vertex 1]],GroupVertices[Vertex],0)),1,1,"")</f>
        <v>4</v>
      </c>
      <c r="BC13" s="85" t="str">
        <f>REPLACE(INDEX(GroupVertices[Group],MATCH(Edges25[[#This Row],[Vertex 2]],GroupVertices[Vertex],0)),1,1,"")</f>
        <v>4</v>
      </c>
      <c r="BD13" s="51">
        <v>1</v>
      </c>
      <c r="BE13" s="52">
        <v>5.555555555555555</v>
      </c>
      <c r="BF13" s="51">
        <v>0</v>
      </c>
      <c r="BG13" s="52">
        <v>0</v>
      </c>
      <c r="BH13" s="51">
        <v>0</v>
      </c>
      <c r="BI13" s="52">
        <v>0</v>
      </c>
      <c r="BJ13" s="51">
        <v>17</v>
      </c>
      <c r="BK13" s="52">
        <v>94.44444444444444</v>
      </c>
      <c r="BL13" s="51">
        <v>18</v>
      </c>
    </row>
    <row r="14" spans="1:64" ht="15">
      <c r="A14" s="84" t="s">
        <v>220</v>
      </c>
      <c r="B14" s="84" t="s">
        <v>221</v>
      </c>
      <c r="C14" s="53"/>
      <c r="D14" s="54"/>
      <c r="E14" s="65"/>
      <c r="F14" s="55"/>
      <c r="G14" s="53"/>
      <c r="H14" s="57"/>
      <c r="I14" s="56"/>
      <c r="J14" s="56"/>
      <c r="K14" s="36" t="s">
        <v>65</v>
      </c>
      <c r="L14" s="83">
        <v>14</v>
      </c>
      <c r="M14" s="83"/>
      <c r="N14" s="63"/>
      <c r="O14" s="86" t="s">
        <v>233</v>
      </c>
      <c r="P14" s="88">
        <v>43693.65409722222</v>
      </c>
      <c r="Q14" s="86" t="s">
        <v>245</v>
      </c>
      <c r="R14" s="86"/>
      <c r="S14" s="86"/>
      <c r="T14" s="86" t="s">
        <v>287</v>
      </c>
      <c r="U14" s="86"/>
      <c r="V14" s="90" t="s">
        <v>310</v>
      </c>
      <c r="W14" s="88">
        <v>43693.65409722222</v>
      </c>
      <c r="X14" s="90" t="s">
        <v>329</v>
      </c>
      <c r="Y14" s="86"/>
      <c r="Z14" s="86"/>
      <c r="AA14" s="89" t="s">
        <v>369</v>
      </c>
      <c r="AB14" s="86"/>
      <c r="AC14" s="86" t="b">
        <v>0</v>
      </c>
      <c r="AD14" s="86">
        <v>0</v>
      </c>
      <c r="AE14" s="89" t="s">
        <v>399</v>
      </c>
      <c r="AF14" s="86" t="b">
        <v>0</v>
      </c>
      <c r="AG14" s="86" t="s">
        <v>401</v>
      </c>
      <c r="AH14" s="86"/>
      <c r="AI14" s="89" t="s">
        <v>399</v>
      </c>
      <c r="AJ14" s="86" t="b">
        <v>0</v>
      </c>
      <c r="AK14" s="86">
        <v>1</v>
      </c>
      <c r="AL14" s="89" t="s">
        <v>368</v>
      </c>
      <c r="AM14" s="86" t="s">
        <v>407</v>
      </c>
      <c r="AN14" s="86" t="b">
        <v>0</v>
      </c>
      <c r="AO14" s="89" t="s">
        <v>368</v>
      </c>
      <c r="AP14" s="86" t="s">
        <v>176</v>
      </c>
      <c r="AQ14" s="86">
        <v>0</v>
      </c>
      <c r="AR14" s="86">
        <v>0</v>
      </c>
      <c r="AS14" s="86"/>
      <c r="AT14" s="86"/>
      <c r="AU14" s="86"/>
      <c r="AV14" s="86"/>
      <c r="AW14" s="86"/>
      <c r="AX14" s="86"/>
      <c r="AY14" s="86"/>
      <c r="AZ14" s="86"/>
      <c r="BA14">
        <v>1</v>
      </c>
      <c r="BB14" s="85" t="str">
        <f>REPLACE(INDEX(GroupVertices[Group],MATCH(Edges25[[#This Row],[Vertex 1]],GroupVertices[Vertex],0)),1,1,"")</f>
        <v>4</v>
      </c>
      <c r="BC14" s="85" t="str">
        <f>REPLACE(INDEX(GroupVertices[Group],MATCH(Edges25[[#This Row],[Vertex 2]],GroupVertices[Vertex],0)),1,1,"")</f>
        <v>4</v>
      </c>
      <c r="BD14" s="51">
        <v>1</v>
      </c>
      <c r="BE14" s="52">
        <v>5</v>
      </c>
      <c r="BF14" s="51">
        <v>0</v>
      </c>
      <c r="BG14" s="52">
        <v>0</v>
      </c>
      <c r="BH14" s="51">
        <v>0</v>
      </c>
      <c r="BI14" s="52">
        <v>0</v>
      </c>
      <c r="BJ14" s="51">
        <v>19</v>
      </c>
      <c r="BK14" s="52">
        <v>95</v>
      </c>
      <c r="BL14" s="51">
        <v>20</v>
      </c>
    </row>
    <row r="15" spans="1:64" ht="15">
      <c r="A15" s="84" t="s">
        <v>222</v>
      </c>
      <c r="B15" s="84" t="s">
        <v>222</v>
      </c>
      <c r="C15" s="53"/>
      <c r="D15" s="54"/>
      <c r="E15" s="65"/>
      <c r="F15" s="55"/>
      <c r="G15" s="53"/>
      <c r="H15" s="57"/>
      <c r="I15" s="56"/>
      <c r="J15" s="56"/>
      <c r="K15" s="36" t="s">
        <v>65</v>
      </c>
      <c r="L15" s="83">
        <v>15</v>
      </c>
      <c r="M15" s="83"/>
      <c r="N15" s="63"/>
      <c r="O15" s="86" t="s">
        <v>176</v>
      </c>
      <c r="P15" s="88">
        <v>43686.599641203706</v>
      </c>
      <c r="Q15" s="89" t="s">
        <v>246</v>
      </c>
      <c r="R15" s="86"/>
      <c r="S15" s="86"/>
      <c r="T15" s="86" t="s">
        <v>278</v>
      </c>
      <c r="U15" s="86"/>
      <c r="V15" s="90" t="s">
        <v>311</v>
      </c>
      <c r="W15" s="88">
        <v>43686.599641203706</v>
      </c>
      <c r="X15" s="90" t="s">
        <v>330</v>
      </c>
      <c r="Y15" s="86"/>
      <c r="Z15" s="86"/>
      <c r="AA15" s="89" t="s">
        <v>370</v>
      </c>
      <c r="AB15" s="86"/>
      <c r="AC15" s="86" t="b">
        <v>0</v>
      </c>
      <c r="AD15" s="86">
        <v>0</v>
      </c>
      <c r="AE15" s="89" t="s">
        <v>399</v>
      </c>
      <c r="AF15" s="86" t="b">
        <v>0</v>
      </c>
      <c r="AG15" s="86" t="s">
        <v>404</v>
      </c>
      <c r="AH15" s="86"/>
      <c r="AI15" s="89" t="s">
        <v>399</v>
      </c>
      <c r="AJ15" s="86" t="b">
        <v>0</v>
      </c>
      <c r="AK15" s="86">
        <v>0</v>
      </c>
      <c r="AL15" s="89" t="s">
        <v>399</v>
      </c>
      <c r="AM15" s="86" t="s">
        <v>414</v>
      </c>
      <c r="AN15" s="86" t="b">
        <v>0</v>
      </c>
      <c r="AO15" s="89" t="s">
        <v>370</v>
      </c>
      <c r="AP15" s="86" t="s">
        <v>176</v>
      </c>
      <c r="AQ15" s="86">
        <v>0</v>
      </c>
      <c r="AR15" s="86">
        <v>0</v>
      </c>
      <c r="AS15" s="86"/>
      <c r="AT15" s="86"/>
      <c r="AU15" s="86"/>
      <c r="AV15" s="86"/>
      <c r="AW15" s="86"/>
      <c r="AX15" s="86"/>
      <c r="AY15" s="86"/>
      <c r="AZ15" s="86"/>
      <c r="BA15">
        <v>8</v>
      </c>
      <c r="BB15" s="85" t="str">
        <f>REPLACE(INDEX(GroupVertices[Group],MATCH(Edges25[[#This Row],[Vertex 1]],GroupVertices[Vertex],0)),1,1,"")</f>
        <v>5</v>
      </c>
      <c r="BC15" s="85" t="str">
        <f>REPLACE(INDEX(GroupVertices[Group],MATCH(Edges25[[#This Row],[Vertex 2]],GroupVertices[Vertex],0)),1,1,"")</f>
        <v>5</v>
      </c>
      <c r="BD15" s="51">
        <v>0</v>
      </c>
      <c r="BE15" s="52">
        <v>0</v>
      </c>
      <c r="BF15" s="51">
        <v>0</v>
      </c>
      <c r="BG15" s="52">
        <v>0</v>
      </c>
      <c r="BH15" s="51">
        <v>0</v>
      </c>
      <c r="BI15" s="52">
        <v>0</v>
      </c>
      <c r="BJ15" s="51">
        <v>10</v>
      </c>
      <c r="BK15" s="52">
        <v>100</v>
      </c>
      <c r="BL15" s="51">
        <v>10</v>
      </c>
    </row>
    <row r="16" spans="1:64" ht="15">
      <c r="A16" s="84" t="s">
        <v>222</v>
      </c>
      <c r="B16" s="84" t="s">
        <v>222</v>
      </c>
      <c r="C16" s="53"/>
      <c r="D16" s="54"/>
      <c r="E16" s="65"/>
      <c r="F16" s="55"/>
      <c r="G16" s="53"/>
      <c r="H16" s="57"/>
      <c r="I16" s="56"/>
      <c r="J16" s="56"/>
      <c r="K16" s="36" t="s">
        <v>65</v>
      </c>
      <c r="L16" s="83">
        <v>16</v>
      </c>
      <c r="M16" s="83"/>
      <c r="N16" s="63"/>
      <c r="O16" s="86" t="s">
        <v>176</v>
      </c>
      <c r="P16" s="88">
        <v>43686.974641203706</v>
      </c>
      <c r="Q16" s="86" t="s">
        <v>247</v>
      </c>
      <c r="R16" s="86"/>
      <c r="S16" s="86"/>
      <c r="T16" s="86" t="s">
        <v>278</v>
      </c>
      <c r="U16" s="86"/>
      <c r="V16" s="90" t="s">
        <v>311</v>
      </c>
      <c r="W16" s="88">
        <v>43686.974641203706</v>
      </c>
      <c r="X16" s="90" t="s">
        <v>331</v>
      </c>
      <c r="Y16" s="86"/>
      <c r="Z16" s="86"/>
      <c r="AA16" s="89" t="s">
        <v>371</v>
      </c>
      <c r="AB16" s="86"/>
      <c r="AC16" s="86" t="b">
        <v>0</v>
      </c>
      <c r="AD16" s="86">
        <v>0</v>
      </c>
      <c r="AE16" s="89" t="s">
        <v>399</v>
      </c>
      <c r="AF16" s="86" t="b">
        <v>0</v>
      </c>
      <c r="AG16" s="86" t="s">
        <v>404</v>
      </c>
      <c r="AH16" s="86"/>
      <c r="AI16" s="89" t="s">
        <v>399</v>
      </c>
      <c r="AJ16" s="86" t="b">
        <v>0</v>
      </c>
      <c r="AK16" s="86">
        <v>0</v>
      </c>
      <c r="AL16" s="89" t="s">
        <v>399</v>
      </c>
      <c r="AM16" s="86" t="s">
        <v>414</v>
      </c>
      <c r="AN16" s="86" t="b">
        <v>0</v>
      </c>
      <c r="AO16" s="89" t="s">
        <v>371</v>
      </c>
      <c r="AP16" s="86" t="s">
        <v>176</v>
      </c>
      <c r="AQ16" s="86">
        <v>0</v>
      </c>
      <c r="AR16" s="86">
        <v>0</v>
      </c>
      <c r="AS16" s="86"/>
      <c r="AT16" s="86"/>
      <c r="AU16" s="86"/>
      <c r="AV16" s="86"/>
      <c r="AW16" s="86"/>
      <c r="AX16" s="86"/>
      <c r="AY16" s="86"/>
      <c r="AZ16" s="86"/>
      <c r="BA16">
        <v>8</v>
      </c>
      <c r="BB16" s="85" t="str">
        <f>REPLACE(INDEX(GroupVertices[Group],MATCH(Edges25[[#This Row],[Vertex 1]],GroupVertices[Vertex],0)),1,1,"")</f>
        <v>5</v>
      </c>
      <c r="BC16" s="85" t="str">
        <f>REPLACE(INDEX(GroupVertices[Group],MATCH(Edges25[[#This Row],[Vertex 2]],GroupVertices[Vertex],0)),1,1,"")</f>
        <v>5</v>
      </c>
      <c r="BD16" s="51">
        <v>0</v>
      </c>
      <c r="BE16" s="52">
        <v>0</v>
      </c>
      <c r="BF16" s="51">
        <v>0</v>
      </c>
      <c r="BG16" s="52">
        <v>0</v>
      </c>
      <c r="BH16" s="51">
        <v>0</v>
      </c>
      <c r="BI16" s="52">
        <v>0</v>
      </c>
      <c r="BJ16" s="51">
        <v>14</v>
      </c>
      <c r="BK16" s="52">
        <v>100</v>
      </c>
      <c r="BL16" s="51">
        <v>14</v>
      </c>
    </row>
    <row r="17" spans="1:64" ht="15">
      <c r="A17" s="84" t="s">
        <v>222</v>
      </c>
      <c r="B17" s="84" t="s">
        <v>222</v>
      </c>
      <c r="C17" s="53"/>
      <c r="D17" s="54"/>
      <c r="E17" s="65"/>
      <c r="F17" s="55"/>
      <c r="G17" s="53"/>
      <c r="H17" s="57"/>
      <c r="I17" s="56"/>
      <c r="J17" s="56"/>
      <c r="K17" s="36" t="s">
        <v>65</v>
      </c>
      <c r="L17" s="83">
        <v>17</v>
      </c>
      <c r="M17" s="83"/>
      <c r="N17" s="63"/>
      <c r="O17" s="86" t="s">
        <v>176</v>
      </c>
      <c r="P17" s="88">
        <v>43687.099641203706</v>
      </c>
      <c r="Q17" s="86" t="s">
        <v>248</v>
      </c>
      <c r="R17" s="86"/>
      <c r="S17" s="86"/>
      <c r="T17" s="86" t="s">
        <v>278</v>
      </c>
      <c r="U17" s="86"/>
      <c r="V17" s="90" t="s">
        <v>311</v>
      </c>
      <c r="W17" s="88">
        <v>43687.099641203706</v>
      </c>
      <c r="X17" s="90" t="s">
        <v>332</v>
      </c>
      <c r="Y17" s="86"/>
      <c r="Z17" s="86"/>
      <c r="AA17" s="89" t="s">
        <v>372</v>
      </c>
      <c r="AB17" s="86"/>
      <c r="AC17" s="86" t="b">
        <v>0</v>
      </c>
      <c r="AD17" s="86">
        <v>0</v>
      </c>
      <c r="AE17" s="89" t="s">
        <v>399</v>
      </c>
      <c r="AF17" s="86" t="b">
        <v>0</v>
      </c>
      <c r="AG17" s="86" t="s">
        <v>404</v>
      </c>
      <c r="AH17" s="86"/>
      <c r="AI17" s="89" t="s">
        <v>399</v>
      </c>
      <c r="AJ17" s="86" t="b">
        <v>0</v>
      </c>
      <c r="AK17" s="86">
        <v>0</v>
      </c>
      <c r="AL17" s="89" t="s">
        <v>399</v>
      </c>
      <c r="AM17" s="86" t="s">
        <v>414</v>
      </c>
      <c r="AN17" s="86" t="b">
        <v>0</v>
      </c>
      <c r="AO17" s="89" t="s">
        <v>372</v>
      </c>
      <c r="AP17" s="86" t="s">
        <v>176</v>
      </c>
      <c r="AQ17" s="86">
        <v>0</v>
      </c>
      <c r="AR17" s="86">
        <v>0</v>
      </c>
      <c r="AS17" s="86"/>
      <c r="AT17" s="86"/>
      <c r="AU17" s="86"/>
      <c r="AV17" s="86"/>
      <c r="AW17" s="86"/>
      <c r="AX17" s="86"/>
      <c r="AY17" s="86"/>
      <c r="AZ17" s="86"/>
      <c r="BA17">
        <v>8</v>
      </c>
      <c r="BB17" s="85" t="str">
        <f>REPLACE(INDEX(GroupVertices[Group],MATCH(Edges25[[#This Row],[Vertex 1]],GroupVertices[Vertex],0)),1,1,"")</f>
        <v>5</v>
      </c>
      <c r="BC17" s="85" t="str">
        <f>REPLACE(INDEX(GroupVertices[Group],MATCH(Edges25[[#This Row],[Vertex 2]],GroupVertices[Vertex],0)),1,1,"")</f>
        <v>5</v>
      </c>
      <c r="BD17" s="51">
        <v>0</v>
      </c>
      <c r="BE17" s="52">
        <v>0</v>
      </c>
      <c r="BF17" s="51">
        <v>0</v>
      </c>
      <c r="BG17" s="52">
        <v>0</v>
      </c>
      <c r="BH17" s="51">
        <v>0</v>
      </c>
      <c r="BI17" s="52">
        <v>0</v>
      </c>
      <c r="BJ17" s="51">
        <v>6</v>
      </c>
      <c r="BK17" s="52">
        <v>100</v>
      </c>
      <c r="BL17" s="51">
        <v>6</v>
      </c>
    </row>
    <row r="18" spans="1:64" ht="15">
      <c r="A18" s="84" t="s">
        <v>222</v>
      </c>
      <c r="B18" s="84" t="s">
        <v>222</v>
      </c>
      <c r="C18" s="53"/>
      <c r="D18" s="54"/>
      <c r="E18" s="65"/>
      <c r="F18" s="55"/>
      <c r="G18" s="53"/>
      <c r="H18" s="57"/>
      <c r="I18" s="56"/>
      <c r="J18" s="56"/>
      <c r="K18" s="36" t="s">
        <v>65</v>
      </c>
      <c r="L18" s="83">
        <v>18</v>
      </c>
      <c r="M18" s="83"/>
      <c r="N18" s="63"/>
      <c r="O18" s="86" t="s">
        <v>176</v>
      </c>
      <c r="P18" s="88">
        <v>43687.224652777775</v>
      </c>
      <c r="Q18" s="86" t="s">
        <v>249</v>
      </c>
      <c r="R18" s="86"/>
      <c r="S18" s="86"/>
      <c r="T18" s="86" t="s">
        <v>278</v>
      </c>
      <c r="U18" s="86"/>
      <c r="V18" s="90" t="s">
        <v>311</v>
      </c>
      <c r="W18" s="88">
        <v>43687.224652777775</v>
      </c>
      <c r="X18" s="90" t="s">
        <v>333</v>
      </c>
      <c r="Y18" s="86"/>
      <c r="Z18" s="86"/>
      <c r="AA18" s="89" t="s">
        <v>373</v>
      </c>
      <c r="AB18" s="86"/>
      <c r="AC18" s="86" t="b">
        <v>0</v>
      </c>
      <c r="AD18" s="86">
        <v>0</v>
      </c>
      <c r="AE18" s="89" t="s">
        <v>399</v>
      </c>
      <c r="AF18" s="86" t="b">
        <v>0</v>
      </c>
      <c r="AG18" s="86" t="s">
        <v>404</v>
      </c>
      <c r="AH18" s="86"/>
      <c r="AI18" s="89" t="s">
        <v>399</v>
      </c>
      <c r="AJ18" s="86" t="b">
        <v>0</v>
      </c>
      <c r="AK18" s="86">
        <v>0</v>
      </c>
      <c r="AL18" s="89" t="s">
        <v>399</v>
      </c>
      <c r="AM18" s="86" t="s">
        <v>414</v>
      </c>
      <c r="AN18" s="86" t="b">
        <v>0</v>
      </c>
      <c r="AO18" s="89" t="s">
        <v>373</v>
      </c>
      <c r="AP18" s="86" t="s">
        <v>176</v>
      </c>
      <c r="AQ18" s="86">
        <v>0</v>
      </c>
      <c r="AR18" s="86">
        <v>0</v>
      </c>
      <c r="AS18" s="86"/>
      <c r="AT18" s="86"/>
      <c r="AU18" s="86"/>
      <c r="AV18" s="86"/>
      <c r="AW18" s="86"/>
      <c r="AX18" s="86"/>
      <c r="AY18" s="86"/>
      <c r="AZ18" s="86"/>
      <c r="BA18">
        <v>8</v>
      </c>
      <c r="BB18" s="85" t="str">
        <f>REPLACE(INDEX(GroupVertices[Group],MATCH(Edges25[[#This Row],[Vertex 1]],GroupVertices[Vertex],0)),1,1,"")</f>
        <v>5</v>
      </c>
      <c r="BC18" s="85" t="str">
        <f>REPLACE(INDEX(GroupVertices[Group],MATCH(Edges25[[#This Row],[Vertex 2]],GroupVertices[Vertex],0)),1,1,"")</f>
        <v>5</v>
      </c>
      <c r="BD18" s="51">
        <v>0</v>
      </c>
      <c r="BE18" s="52">
        <v>0</v>
      </c>
      <c r="BF18" s="51">
        <v>0</v>
      </c>
      <c r="BG18" s="52">
        <v>0</v>
      </c>
      <c r="BH18" s="51">
        <v>0</v>
      </c>
      <c r="BI18" s="52">
        <v>0</v>
      </c>
      <c r="BJ18" s="51">
        <v>4</v>
      </c>
      <c r="BK18" s="52">
        <v>100</v>
      </c>
      <c r="BL18" s="51">
        <v>4</v>
      </c>
    </row>
    <row r="19" spans="1:64" ht="15">
      <c r="A19" s="84" t="s">
        <v>222</v>
      </c>
      <c r="B19" s="84" t="s">
        <v>222</v>
      </c>
      <c r="C19" s="53"/>
      <c r="D19" s="54"/>
      <c r="E19" s="65"/>
      <c r="F19" s="55"/>
      <c r="G19" s="53"/>
      <c r="H19" s="57"/>
      <c r="I19" s="56"/>
      <c r="J19" s="56"/>
      <c r="K19" s="36" t="s">
        <v>65</v>
      </c>
      <c r="L19" s="83">
        <v>19</v>
      </c>
      <c r="M19" s="83"/>
      <c r="N19" s="63"/>
      <c r="O19" s="86" t="s">
        <v>176</v>
      </c>
      <c r="P19" s="88">
        <v>43693.59962962963</v>
      </c>
      <c r="Q19" s="89" t="s">
        <v>246</v>
      </c>
      <c r="R19" s="86"/>
      <c r="S19" s="86"/>
      <c r="T19" s="86" t="s">
        <v>278</v>
      </c>
      <c r="U19" s="86"/>
      <c r="V19" s="90" t="s">
        <v>311</v>
      </c>
      <c r="W19" s="88">
        <v>43693.59962962963</v>
      </c>
      <c r="X19" s="90" t="s">
        <v>334</v>
      </c>
      <c r="Y19" s="86"/>
      <c r="Z19" s="86"/>
      <c r="AA19" s="89" t="s">
        <v>374</v>
      </c>
      <c r="AB19" s="86"/>
      <c r="AC19" s="86" t="b">
        <v>0</v>
      </c>
      <c r="AD19" s="86">
        <v>0</v>
      </c>
      <c r="AE19" s="89" t="s">
        <v>399</v>
      </c>
      <c r="AF19" s="86" t="b">
        <v>0</v>
      </c>
      <c r="AG19" s="86" t="s">
        <v>404</v>
      </c>
      <c r="AH19" s="86"/>
      <c r="AI19" s="89" t="s">
        <v>399</v>
      </c>
      <c r="AJ19" s="86" t="b">
        <v>0</v>
      </c>
      <c r="AK19" s="86">
        <v>0</v>
      </c>
      <c r="AL19" s="89" t="s">
        <v>399</v>
      </c>
      <c r="AM19" s="86" t="s">
        <v>414</v>
      </c>
      <c r="AN19" s="86" t="b">
        <v>0</v>
      </c>
      <c r="AO19" s="89" t="s">
        <v>374</v>
      </c>
      <c r="AP19" s="86" t="s">
        <v>176</v>
      </c>
      <c r="AQ19" s="86">
        <v>0</v>
      </c>
      <c r="AR19" s="86">
        <v>0</v>
      </c>
      <c r="AS19" s="86"/>
      <c r="AT19" s="86"/>
      <c r="AU19" s="86"/>
      <c r="AV19" s="86"/>
      <c r="AW19" s="86"/>
      <c r="AX19" s="86"/>
      <c r="AY19" s="86"/>
      <c r="AZ19" s="86"/>
      <c r="BA19">
        <v>8</v>
      </c>
      <c r="BB19" s="85" t="str">
        <f>REPLACE(INDEX(GroupVertices[Group],MATCH(Edges25[[#This Row],[Vertex 1]],GroupVertices[Vertex],0)),1,1,"")</f>
        <v>5</v>
      </c>
      <c r="BC19" s="85" t="str">
        <f>REPLACE(INDEX(GroupVertices[Group],MATCH(Edges25[[#This Row],[Vertex 2]],GroupVertices[Vertex],0)),1,1,"")</f>
        <v>5</v>
      </c>
      <c r="BD19" s="51">
        <v>0</v>
      </c>
      <c r="BE19" s="52">
        <v>0</v>
      </c>
      <c r="BF19" s="51">
        <v>0</v>
      </c>
      <c r="BG19" s="52">
        <v>0</v>
      </c>
      <c r="BH19" s="51">
        <v>0</v>
      </c>
      <c r="BI19" s="52">
        <v>0</v>
      </c>
      <c r="BJ19" s="51">
        <v>10</v>
      </c>
      <c r="BK19" s="52">
        <v>100</v>
      </c>
      <c r="BL19" s="51">
        <v>10</v>
      </c>
    </row>
    <row r="20" spans="1:64" ht="15">
      <c r="A20" s="84" t="s">
        <v>222</v>
      </c>
      <c r="B20" s="84" t="s">
        <v>222</v>
      </c>
      <c r="C20" s="53"/>
      <c r="D20" s="54"/>
      <c r="E20" s="65"/>
      <c r="F20" s="55"/>
      <c r="G20" s="53"/>
      <c r="H20" s="57"/>
      <c r="I20" s="56"/>
      <c r="J20" s="56"/>
      <c r="K20" s="36" t="s">
        <v>65</v>
      </c>
      <c r="L20" s="83">
        <v>20</v>
      </c>
      <c r="M20" s="83"/>
      <c r="N20" s="63"/>
      <c r="O20" s="86" t="s">
        <v>176</v>
      </c>
      <c r="P20" s="88">
        <v>43693.974641203706</v>
      </c>
      <c r="Q20" s="86" t="s">
        <v>247</v>
      </c>
      <c r="R20" s="86"/>
      <c r="S20" s="86"/>
      <c r="T20" s="86" t="s">
        <v>278</v>
      </c>
      <c r="U20" s="86"/>
      <c r="V20" s="90" t="s">
        <v>311</v>
      </c>
      <c r="W20" s="88">
        <v>43693.974641203706</v>
      </c>
      <c r="X20" s="90" t="s">
        <v>335</v>
      </c>
      <c r="Y20" s="86"/>
      <c r="Z20" s="86"/>
      <c r="AA20" s="89" t="s">
        <v>375</v>
      </c>
      <c r="AB20" s="86"/>
      <c r="AC20" s="86" t="b">
        <v>0</v>
      </c>
      <c r="AD20" s="86">
        <v>0</v>
      </c>
      <c r="AE20" s="89" t="s">
        <v>399</v>
      </c>
      <c r="AF20" s="86" t="b">
        <v>0</v>
      </c>
      <c r="AG20" s="86" t="s">
        <v>404</v>
      </c>
      <c r="AH20" s="86"/>
      <c r="AI20" s="89" t="s">
        <v>399</v>
      </c>
      <c r="AJ20" s="86" t="b">
        <v>0</v>
      </c>
      <c r="AK20" s="86">
        <v>0</v>
      </c>
      <c r="AL20" s="89" t="s">
        <v>399</v>
      </c>
      <c r="AM20" s="86" t="s">
        <v>414</v>
      </c>
      <c r="AN20" s="86" t="b">
        <v>0</v>
      </c>
      <c r="AO20" s="89" t="s">
        <v>375</v>
      </c>
      <c r="AP20" s="86" t="s">
        <v>176</v>
      </c>
      <c r="AQ20" s="86">
        <v>0</v>
      </c>
      <c r="AR20" s="86">
        <v>0</v>
      </c>
      <c r="AS20" s="86"/>
      <c r="AT20" s="86"/>
      <c r="AU20" s="86"/>
      <c r="AV20" s="86"/>
      <c r="AW20" s="86"/>
      <c r="AX20" s="86"/>
      <c r="AY20" s="86"/>
      <c r="AZ20" s="86"/>
      <c r="BA20">
        <v>8</v>
      </c>
      <c r="BB20" s="85" t="str">
        <f>REPLACE(INDEX(GroupVertices[Group],MATCH(Edges25[[#This Row],[Vertex 1]],GroupVertices[Vertex],0)),1,1,"")</f>
        <v>5</v>
      </c>
      <c r="BC20" s="85" t="str">
        <f>REPLACE(INDEX(GroupVertices[Group],MATCH(Edges25[[#This Row],[Vertex 2]],GroupVertices[Vertex],0)),1,1,"")</f>
        <v>5</v>
      </c>
      <c r="BD20" s="51">
        <v>0</v>
      </c>
      <c r="BE20" s="52">
        <v>0</v>
      </c>
      <c r="BF20" s="51">
        <v>0</v>
      </c>
      <c r="BG20" s="52">
        <v>0</v>
      </c>
      <c r="BH20" s="51">
        <v>0</v>
      </c>
      <c r="BI20" s="52">
        <v>0</v>
      </c>
      <c r="BJ20" s="51">
        <v>14</v>
      </c>
      <c r="BK20" s="52">
        <v>100</v>
      </c>
      <c r="BL20" s="51">
        <v>14</v>
      </c>
    </row>
    <row r="21" spans="1:64" ht="15">
      <c r="A21" s="84" t="s">
        <v>222</v>
      </c>
      <c r="B21" s="84" t="s">
        <v>222</v>
      </c>
      <c r="C21" s="53"/>
      <c r="D21" s="54"/>
      <c r="E21" s="65"/>
      <c r="F21" s="55"/>
      <c r="G21" s="53"/>
      <c r="H21" s="57"/>
      <c r="I21" s="56"/>
      <c r="J21" s="56"/>
      <c r="K21" s="36" t="s">
        <v>65</v>
      </c>
      <c r="L21" s="83">
        <v>21</v>
      </c>
      <c r="M21" s="83"/>
      <c r="N21" s="63"/>
      <c r="O21" s="86" t="s">
        <v>176</v>
      </c>
      <c r="P21" s="88">
        <v>43694.099641203706</v>
      </c>
      <c r="Q21" s="86" t="s">
        <v>248</v>
      </c>
      <c r="R21" s="86"/>
      <c r="S21" s="86"/>
      <c r="T21" s="86" t="s">
        <v>278</v>
      </c>
      <c r="U21" s="86"/>
      <c r="V21" s="90" t="s">
        <v>311</v>
      </c>
      <c r="W21" s="88">
        <v>43694.099641203706</v>
      </c>
      <c r="X21" s="90" t="s">
        <v>336</v>
      </c>
      <c r="Y21" s="86"/>
      <c r="Z21" s="86"/>
      <c r="AA21" s="89" t="s">
        <v>376</v>
      </c>
      <c r="AB21" s="86"/>
      <c r="AC21" s="86" t="b">
        <v>0</v>
      </c>
      <c r="AD21" s="86">
        <v>0</v>
      </c>
      <c r="AE21" s="89" t="s">
        <v>399</v>
      </c>
      <c r="AF21" s="86" t="b">
        <v>0</v>
      </c>
      <c r="AG21" s="86" t="s">
        <v>404</v>
      </c>
      <c r="AH21" s="86"/>
      <c r="AI21" s="89" t="s">
        <v>399</v>
      </c>
      <c r="AJ21" s="86" t="b">
        <v>0</v>
      </c>
      <c r="AK21" s="86">
        <v>0</v>
      </c>
      <c r="AL21" s="89" t="s">
        <v>399</v>
      </c>
      <c r="AM21" s="86" t="s">
        <v>414</v>
      </c>
      <c r="AN21" s="86" t="b">
        <v>0</v>
      </c>
      <c r="AO21" s="89" t="s">
        <v>376</v>
      </c>
      <c r="AP21" s="86" t="s">
        <v>176</v>
      </c>
      <c r="AQ21" s="86">
        <v>0</v>
      </c>
      <c r="AR21" s="86">
        <v>0</v>
      </c>
      <c r="AS21" s="86"/>
      <c r="AT21" s="86"/>
      <c r="AU21" s="86"/>
      <c r="AV21" s="86"/>
      <c r="AW21" s="86"/>
      <c r="AX21" s="86"/>
      <c r="AY21" s="86"/>
      <c r="AZ21" s="86"/>
      <c r="BA21">
        <v>8</v>
      </c>
      <c r="BB21" s="85" t="str">
        <f>REPLACE(INDEX(GroupVertices[Group],MATCH(Edges25[[#This Row],[Vertex 1]],GroupVertices[Vertex],0)),1,1,"")</f>
        <v>5</v>
      </c>
      <c r="BC21" s="85" t="str">
        <f>REPLACE(INDEX(GroupVertices[Group],MATCH(Edges25[[#This Row],[Vertex 2]],GroupVertices[Vertex],0)),1,1,"")</f>
        <v>5</v>
      </c>
      <c r="BD21" s="51">
        <v>0</v>
      </c>
      <c r="BE21" s="52">
        <v>0</v>
      </c>
      <c r="BF21" s="51">
        <v>0</v>
      </c>
      <c r="BG21" s="52">
        <v>0</v>
      </c>
      <c r="BH21" s="51">
        <v>0</v>
      </c>
      <c r="BI21" s="52">
        <v>0</v>
      </c>
      <c r="BJ21" s="51">
        <v>6</v>
      </c>
      <c r="BK21" s="52">
        <v>100</v>
      </c>
      <c r="BL21" s="51">
        <v>6</v>
      </c>
    </row>
    <row r="22" spans="1:64" ht="15">
      <c r="A22" s="84" t="s">
        <v>222</v>
      </c>
      <c r="B22" s="84" t="s">
        <v>222</v>
      </c>
      <c r="C22" s="53"/>
      <c r="D22" s="54"/>
      <c r="E22" s="65"/>
      <c r="F22" s="55"/>
      <c r="G22" s="53"/>
      <c r="H22" s="57"/>
      <c r="I22" s="56"/>
      <c r="J22" s="56"/>
      <c r="K22" s="36" t="s">
        <v>65</v>
      </c>
      <c r="L22" s="83">
        <v>22</v>
      </c>
      <c r="M22" s="83"/>
      <c r="N22" s="63"/>
      <c r="O22" s="86" t="s">
        <v>176</v>
      </c>
      <c r="P22" s="88">
        <v>43694.224652777775</v>
      </c>
      <c r="Q22" s="86" t="s">
        <v>249</v>
      </c>
      <c r="R22" s="86"/>
      <c r="S22" s="86"/>
      <c r="T22" s="86" t="s">
        <v>278</v>
      </c>
      <c r="U22" s="86"/>
      <c r="V22" s="90" t="s">
        <v>311</v>
      </c>
      <c r="W22" s="88">
        <v>43694.224652777775</v>
      </c>
      <c r="X22" s="90" t="s">
        <v>337</v>
      </c>
      <c r="Y22" s="86"/>
      <c r="Z22" s="86"/>
      <c r="AA22" s="89" t="s">
        <v>377</v>
      </c>
      <c r="AB22" s="86"/>
      <c r="AC22" s="86" t="b">
        <v>0</v>
      </c>
      <c r="AD22" s="86">
        <v>0</v>
      </c>
      <c r="AE22" s="89" t="s">
        <v>399</v>
      </c>
      <c r="AF22" s="86" t="b">
        <v>0</v>
      </c>
      <c r="AG22" s="86" t="s">
        <v>404</v>
      </c>
      <c r="AH22" s="86"/>
      <c r="AI22" s="89" t="s">
        <v>399</v>
      </c>
      <c r="AJ22" s="86" t="b">
        <v>0</v>
      </c>
      <c r="AK22" s="86">
        <v>0</v>
      </c>
      <c r="AL22" s="89" t="s">
        <v>399</v>
      </c>
      <c r="AM22" s="86" t="s">
        <v>414</v>
      </c>
      <c r="AN22" s="86" t="b">
        <v>0</v>
      </c>
      <c r="AO22" s="89" t="s">
        <v>377</v>
      </c>
      <c r="AP22" s="86" t="s">
        <v>176</v>
      </c>
      <c r="AQ22" s="86">
        <v>0</v>
      </c>
      <c r="AR22" s="86">
        <v>0</v>
      </c>
      <c r="AS22" s="86"/>
      <c r="AT22" s="86"/>
      <c r="AU22" s="86"/>
      <c r="AV22" s="86"/>
      <c r="AW22" s="86"/>
      <c r="AX22" s="86"/>
      <c r="AY22" s="86"/>
      <c r="AZ22" s="86"/>
      <c r="BA22">
        <v>8</v>
      </c>
      <c r="BB22" s="85" t="str">
        <f>REPLACE(INDEX(GroupVertices[Group],MATCH(Edges25[[#This Row],[Vertex 1]],GroupVertices[Vertex],0)),1,1,"")</f>
        <v>5</v>
      </c>
      <c r="BC22" s="85" t="str">
        <f>REPLACE(INDEX(GroupVertices[Group],MATCH(Edges25[[#This Row],[Vertex 2]],GroupVertices[Vertex],0)),1,1,"")</f>
        <v>5</v>
      </c>
      <c r="BD22" s="51">
        <v>0</v>
      </c>
      <c r="BE22" s="52">
        <v>0</v>
      </c>
      <c r="BF22" s="51">
        <v>0</v>
      </c>
      <c r="BG22" s="52">
        <v>0</v>
      </c>
      <c r="BH22" s="51">
        <v>0</v>
      </c>
      <c r="BI22" s="52">
        <v>0</v>
      </c>
      <c r="BJ22" s="51">
        <v>4</v>
      </c>
      <c r="BK22" s="52">
        <v>100</v>
      </c>
      <c r="BL22" s="51">
        <v>4</v>
      </c>
    </row>
    <row r="23" spans="1:64" ht="15">
      <c r="A23" s="84" t="s">
        <v>223</v>
      </c>
      <c r="B23" s="84" t="s">
        <v>224</v>
      </c>
      <c r="C23" s="53"/>
      <c r="D23" s="54"/>
      <c r="E23" s="65"/>
      <c r="F23" s="55"/>
      <c r="G23" s="53"/>
      <c r="H23" s="57"/>
      <c r="I23" s="56"/>
      <c r="J23" s="56"/>
      <c r="K23" s="36" t="s">
        <v>65</v>
      </c>
      <c r="L23" s="83">
        <v>23</v>
      </c>
      <c r="M23" s="83"/>
      <c r="N23" s="63"/>
      <c r="O23" s="86" t="s">
        <v>233</v>
      </c>
      <c r="P23" s="88">
        <v>43694.374918981484</v>
      </c>
      <c r="Q23" s="86" t="s">
        <v>250</v>
      </c>
      <c r="R23" s="86"/>
      <c r="S23" s="86"/>
      <c r="T23" s="86" t="s">
        <v>288</v>
      </c>
      <c r="U23" s="86"/>
      <c r="V23" s="90" t="s">
        <v>312</v>
      </c>
      <c r="W23" s="88">
        <v>43694.374918981484</v>
      </c>
      <c r="X23" s="90" t="s">
        <v>338</v>
      </c>
      <c r="Y23" s="86"/>
      <c r="Z23" s="86"/>
      <c r="AA23" s="89" t="s">
        <v>378</v>
      </c>
      <c r="AB23" s="86"/>
      <c r="AC23" s="86" t="b">
        <v>0</v>
      </c>
      <c r="AD23" s="86">
        <v>0</v>
      </c>
      <c r="AE23" s="89" t="s">
        <v>399</v>
      </c>
      <c r="AF23" s="86" t="b">
        <v>0</v>
      </c>
      <c r="AG23" s="86" t="s">
        <v>401</v>
      </c>
      <c r="AH23" s="86"/>
      <c r="AI23" s="89" t="s">
        <v>399</v>
      </c>
      <c r="AJ23" s="86" t="b">
        <v>0</v>
      </c>
      <c r="AK23" s="86">
        <v>1</v>
      </c>
      <c r="AL23" s="89" t="s">
        <v>381</v>
      </c>
      <c r="AM23" s="86" t="s">
        <v>410</v>
      </c>
      <c r="AN23" s="86" t="b">
        <v>0</v>
      </c>
      <c r="AO23" s="89" t="s">
        <v>381</v>
      </c>
      <c r="AP23" s="86" t="s">
        <v>176</v>
      </c>
      <c r="AQ23" s="86">
        <v>0</v>
      </c>
      <c r="AR23" s="86">
        <v>0</v>
      </c>
      <c r="AS23" s="86"/>
      <c r="AT23" s="86"/>
      <c r="AU23" s="86"/>
      <c r="AV23" s="86"/>
      <c r="AW23" s="86"/>
      <c r="AX23" s="86"/>
      <c r="AY23" s="86"/>
      <c r="AZ23" s="86"/>
      <c r="BA23">
        <v>2</v>
      </c>
      <c r="BB23" s="85" t="str">
        <f>REPLACE(INDEX(GroupVertices[Group],MATCH(Edges25[[#This Row],[Vertex 1]],GroupVertices[Vertex],0)),1,1,"")</f>
        <v>3</v>
      </c>
      <c r="BC23" s="85" t="str">
        <f>REPLACE(INDEX(GroupVertices[Group],MATCH(Edges25[[#This Row],[Vertex 2]],GroupVertices[Vertex],0)),1,1,"")</f>
        <v>3</v>
      </c>
      <c r="BD23" s="51">
        <v>1</v>
      </c>
      <c r="BE23" s="52">
        <v>4</v>
      </c>
      <c r="BF23" s="51">
        <v>0</v>
      </c>
      <c r="BG23" s="52">
        <v>0</v>
      </c>
      <c r="BH23" s="51">
        <v>0</v>
      </c>
      <c r="BI23" s="52">
        <v>0</v>
      </c>
      <c r="BJ23" s="51">
        <v>24</v>
      </c>
      <c r="BK23" s="52">
        <v>96</v>
      </c>
      <c r="BL23" s="51">
        <v>25</v>
      </c>
    </row>
    <row r="24" spans="1:64" ht="15">
      <c r="A24" s="84" t="s">
        <v>223</v>
      </c>
      <c r="B24" s="84" t="s">
        <v>224</v>
      </c>
      <c r="C24" s="53"/>
      <c r="D24" s="54"/>
      <c r="E24" s="65"/>
      <c r="F24" s="55"/>
      <c r="G24" s="53"/>
      <c r="H24" s="57"/>
      <c r="I24" s="56"/>
      <c r="J24" s="56"/>
      <c r="K24" s="36" t="s">
        <v>65</v>
      </c>
      <c r="L24" s="83">
        <v>24</v>
      </c>
      <c r="M24" s="83"/>
      <c r="N24" s="63"/>
      <c r="O24" s="86" t="s">
        <v>233</v>
      </c>
      <c r="P24" s="88">
        <v>43694.37511574074</v>
      </c>
      <c r="Q24" s="86" t="s">
        <v>251</v>
      </c>
      <c r="R24" s="86"/>
      <c r="S24" s="86"/>
      <c r="T24" s="86" t="s">
        <v>289</v>
      </c>
      <c r="U24" s="90" t="s">
        <v>299</v>
      </c>
      <c r="V24" s="90" t="s">
        <v>299</v>
      </c>
      <c r="W24" s="88">
        <v>43694.37511574074</v>
      </c>
      <c r="X24" s="90" t="s">
        <v>339</v>
      </c>
      <c r="Y24" s="86"/>
      <c r="Z24" s="86"/>
      <c r="AA24" s="89" t="s">
        <v>379</v>
      </c>
      <c r="AB24" s="86"/>
      <c r="AC24" s="86" t="b">
        <v>0</v>
      </c>
      <c r="AD24" s="86">
        <v>0</v>
      </c>
      <c r="AE24" s="89" t="s">
        <v>399</v>
      </c>
      <c r="AF24" s="86" t="b">
        <v>0</v>
      </c>
      <c r="AG24" s="86" t="s">
        <v>401</v>
      </c>
      <c r="AH24" s="86"/>
      <c r="AI24" s="89" t="s">
        <v>399</v>
      </c>
      <c r="AJ24" s="86" t="b">
        <v>0</v>
      </c>
      <c r="AK24" s="86">
        <v>1</v>
      </c>
      <c r="AL24" s="89" t="s">
        <v>380</v>
      </c>
      <c r="AM24" s="86" t="s">
        <v>410</v>
      </c>
      <c r="AN24" s="86" t="b">
        <v>0</v>
      </c>
      <c r="AO24" s="89" t="s">
        <v>380</v>
      </c>
      <c r="AP24" s="86" t="s">
        <v>176</v>
      </c>
      <c r="AQ24" s="86">
        <v>0</v>
      </c>
      <c r="AR24" s="86">
        <v>0</v>
      </c>
      <c r="AS24" s="86"/>
      <c r="AT24" s="86"/>
      <c r="AU24" s="86"/>
      <c r="AV24" s="86"/>
      <c r="AW24" s="86"/>
      <c r="AX24" s="86"/>
      <c r="AY24" s="86"/>
      <c r="AZ24" s="86"/>
      <c r="BA24">
        <v>2</v>
      </c>
      <c r="BB24" s="85" t="str">
        <f>REPLACE(INDEX(GroupVertices[Group],MATCH(Edges25[[#This Row],[Vertex 1]],GroupVertices[Vertex],0)),1,1,"")</f>
        <v>3</v>
      </c>
      <c r="BC24" s="85" t="str">
        <f>REPLACE(INDEX(GroupVertices[Group],MATCH(Edges25[[#This Row],[Vertex 2]],GroupVertices[Vertex],0)),1,1,"")</f>
        <v>3</v>
      </c>
      <c r="BD24" s="51">
        <v>0</v>
      </c>
      <c r="BE24" s="52">
        <v>0</v>
      </c>
      <c r="BF24" s="51">
        <v>0</v>
      </c>
      <c r="BG24" s="52">
        <v>0</v>
      </c>
      <c r="BH24" s="51">
        <v>0</v>
      </c>
      <c r="BI24" s="52">
        <v>0</v>
      </c>
      <c r="BJ24" s="51">
        <v>17</v>
      </c>
      <c r="BK24" s="52">
        <v>100</v>
      </c>
      <c r="BL24" s="51">
        <v>17</v>
      </c>
    </row>
    <row r="25" spans="1:64" ht="15">
      <c r="A25" s="84" t="s">
        <v>224</v>
      </c>
      <c r="B25" s="84" t="s">
        <v>224</v>
      </c>
      <c r="C25" s="53"/>
      <c r="D25" s="54"/>
      <c r="E25" s="65"/>
      <c r="F25" s="55"/>
      <c r="G25" s="53"/>
      <c r="H25" s="57"/>
      <c r="I25" s="56"/>
      <c r="J25" s="56"/>
      <c r="K25" s="36" t="s">
        <v>65</v>
      </c>
      <c r="L25" s="83">
        <v>25</v>
      </c>
      <c r="M25" s="83"/>
      <c r="N25" s="63"/>
      <c r="O25" s="86" t="s">
        <v>176</v>
      </c>
      <c r="P25" s="88">
        <v>43694.33982638889</v>
      </c>
      <c r="Q25" s="86" t="s">
        <v>252</v>
      </c>
      <c r="R25" s="86"/>
      <c r="S25" s="86"/>
      <c r="T25" s="86" t="s">
        <v>289</v>
      </c>
      <c r="U25" s="90" t="s">
        <v>299</v>
      </c>
      <c r="V25" s="90" t="s">
        <v>299</v>
      </c>
      <c r="W25" s="88">
        <v>43694.33982638889</v>
      </c>
      <c r="X25" s="90" t="s">
        <v>340</v>
      </c>
      <c r="Y25" s="86"/>
      <c r="Z25" s="86"/>
      <c r="AA25" s="89" t="s">
        <v>380</v>
      </c>
      <c r="AB25" s="89" t="s">
        <v>398</v>
      </c>
      <c r="AC25" s="86" t="b">
        <v>0</v>
      </c>
      <c r="AD25" s="86">
        <v>1</v>
      </c>
      <c r="AE25" s="89" t="s">
        <v>400</v>
      </c>
      <c r="AF25" s="86" t="b">
        <v>0</v>
      </c>
      <c r="AG25" s="86" t="s">
        <v>401</v>
      </c>
      <c r="AH25" s="86"/>
      <c r="AI25" s="89" t="s">
        <v>399</v>
      </c>
      <c r="AJ25" s="86" t="b">
        <v>0</v>
      </c>
      <c r="AK25" s="86">
        <v>1</v>
      </c>
      <c r="AL25" s="89" t="s">
        <v>399</v>
      </c>
      <c r="AM25" s="86" t="s">
        <v>410</v>
      </c>
      <c r="AN25" s="86" t="b">
        <v>0</v>
      </c>
      <c r="AO25" s="89" t="s">
        <v>398</v>
      </c>
      <c r="AP25" s="86" t="s">
        <v>176</v>
      </c>
      <c r="AQ25" s="86">
        <v>0</v>
      </c>
      <c r="AR25" s="86">
        <v>0</v>
      </c>
      <c r="AS25" s="86"/>
      <c r="AT25" s="86"/>
      <c r="AU25" s="86"/>
      <c r="AV25" s="86"/>
      <c r="AW25" s="86"/>
      <c r="AX25" s="86"/>
      <c r="AY25" s="86"/>
      <c r="AZ25" s="86"/>
      <c r="BA25">
        <v>2</v>
      </c>
      <c r="BB25" s="85" t="str">
        <f>REPLACE(INDEX(GroupVertices[Group],MATCH(Edges25[[#This Row],[Vertex 1]],GroupVertices[Vertex],0)),1,1,"")</f>
        <v>3</v>
      </c>
      <c r="BC25" s="85" t="str">
        <f>REPLACE(INDEX(GroupVertices[Group],MATCH(Edges25[[#This Row],[Vertex 2]],GroupVertices[Vertex],0)),1,1,"")</f>
        <v>3</v>
      </c>
      <c r="BD25" s="51">
        <v>0</v>
      </c>
      <c r="BE25" s="52">
        <v>0</v>
      </c>
      <c r="BF25" s="51">
        <v>0</v>
      </c>
      <c r="BG25" s="52">
        <v>0</v>
      </c>
      <c r="BH25" s="51">
        <v>0</v>
      </c>
      <c r="BI25" s="52">
        <v>0</v>
      </c>
      <c r="BJ25" s="51">
        <v>15</v>
      </c>
      <c r="BK25" s="52">
        <v>100</v>
      </c>
      <c r="BL25" s="51">
        <v>15</v>
      </c>
    </row>
    <row r="26" spans="1:64" ht="15">
      <c r="A26" s="84" t="s">
        <v>224</v>
      </c>
      <c r="B26" s="84" t="s">
        <v>224</v>
      </c>
      <c r="C26" s="53"/>
      <c r="D26" s="54"/>
      <c r="E26" s="65"/>
      <c r="F26" s="55"/>
      <c r="G26" s="53"/>
      <c r="H26" s="57"/>
      <c r="I26" s="56"/>
      <c r="J26" s="56"/>
      <c r="K26" s="36" t="s">
        <v>65</v>
      </c>
      <c r="L26" s="83">
        <v>26</v>
      </c>
      <c r="M26" s="83"/>
      <c r="N26" s="63"/>
      <c r="O26" s="86" t="s">
        <v>176</v>
      </c>
      <c r="P26" s="88">
        <v>43694.34402777778</v>
      </c>
      <c r="Q26" s="86" t="s">
        <v>253</v>
      </c>
      <c r="R26" s="86"/>
      <c r="S26" s="86"/>
      <c r="T26" s="86" t="s">
        <v>290</v>
      </c>
      <c r="U26" s="90" t="s">
        <v>300</v>
      </c>
      <c r="V26" s="90" t="s">
        <v>300</v>
      </c>
      <c r="W26" s="88">
        <v>43694.34402777778</v>
      </c>
      <c r="X26" s="90" t="s">
        <v>341</v>
      </c>
      <c r="Y26" s="86"/>
      <c r="Z26" s="86"/>
      <c r="AA26" s="89" t="s">
        <v>381</v>
      </c>
      <c r="AB26" s="89" t="s">
        <v>380</v>
      </c>
      <c r="AC26" s="86" t="b">
        <v>0</v>
      </c>
      <c r="AD26" s="86">
        <v>1</v>
      </c>
      <c r="AE26" s="89" t="s">
        <v>400</v>
      </c>
      <c r="AF26" s="86" t="b">
        <v>0</v>
      </c>
      <c r="AG26" s="86" t="s">
        <v>401</v>
      </c>
      <c r="AH26" s="86"/>
      <c r="AI26" s="89" t="s">
        <v>399</v>
      </c>
      <c r="AJ26" s="86" t="b">
        <v>0</v>
      </c>
      <c r="AK26" s="86">
        <v>1</v>
      </c>
      <c r="AL26" s="89" t="s">
        <v>399</v>
      </c>
      <c r="AM26" s="86" t="s">
        <v>410</v>
      </c>
      <c r="AN26" s="86" t="b">
        <v>0</v>
      </c>
      <c r="AO26" s="89" t="s">
        <v>380</v>
      </c>
      <c r="AP26" s="86" t="s">
        <v>176</v>
      </c>
      <c r="AQ26" s="86">
        <v>0</v>
      </c>
      <c r="AR26" s="86">
        <v>0</v>
      </c>
      <c r="AS26" s="86"/>
      <c r="AT26" s="86"/>
      <c r="AU26" s="86"/>
      <c r="AV26" s="86"/>
      <c r="AW26" s="86"/>
      <c r="AX26" s="86"/>
      <c r="AY26" s="86"/>
      <c r="AZ26" s="86"/>
      <c r="BA26">
        <v>2</v>
      </c>
      <c r="BB26" s="85" t="str">
        <f>REPLACE(INDEX(GroupVertices[Group],MATCH(Edges25[[#This Row],[Vertex 1]],GroupVertices[Vertex],0)),1,1,"")</f>
        <v>3</v>
      </c>
      <c r="BC26" s="85" t="str">
        <f>REPLACE(INDEX(GroupVertices[Group],MATCH(Edges25[[#This Row],[Vertex 2]],GroupVertices[Vertex],0)),1,1,"")</f>
        <v>3</v>
      </c>
      <c r="BD26" s="51">
        <v>1</v>
      </c>
      <c r="BE26" s="52">
        <v>3.4482758620689653</v>
      </c>
      <c r="BF26" s="51">
        <v>0</v>
      </c>
      <c r="BG26" s="52">
        <v>0</v>
      </c>
      <c r="BH26" s="51">
        <v>0</v>
      </c>
      <c r="BI26" s="52">
        <v>0</v>
      </c>
      <c r="BJ26" s="51">
        <v>28</v>
      </c>
      <c r="BK26" s="52">
        <v>96.55172413793103</v>
      </c>
      <c r="BL26" s="51">
        <v>29</v>
      </c>
    </row>
    <row r="27" spans="1:64" ht="15">
      <c r="A27" s="84" t="s">
        <v>225</v>
      </c>
      <c r="B27" s="84" t="s">
        <v>224</v>
      </c>
      <c r="C27" s="53"/>
      <c r="D27" s="54"/>
      <c r="E27" s="65"/>
      <c r="F27" s="55"/>
      <c r="G27" s="53"/>
      <c r="H27" s="57"/>
      <c r="I27" s="56"/>
      <c r="J27" s="56"/>
      <c r="K27" s="36" t="s">
        <v>65</v>
      </c>
      <c r="L27" s="83">
        <v>27</v>
      </c>
      <c r="M27" s="83"/>
      <c r="N27" s="63"/>
      <c r="O27" s="86" t="s">
        <v>233</v>
      </c>
      <c r="P27" s="88">
        <v>43694.868784722225</v>
      </c>
      <c r="Q27" s="86" t="s">
        <v>250</v>
      </c>
      <c r="R27" s="86"/>
      <c r="S27" s="86"/>
      <c r="T27" s="86" t="s">
        <v>288</v>
      </c>
      <c r="U27" s="86"/>
      <c r="V27" s="90" t="s">
        <v>313</v>
      </c>
      <c r="W27" s="88">
        <v>43694.868784722225</v>
      </c>
      <c r="X27" s="90" t="s">
        <v>342</v>
      </c>
      <c r="Y27" s="86"/>
      <c r="Z27" s="86"/>
      <c r="AA27" s="89" t="s">
        <v>382</v>
      </c>
      <c r="AB27" s="86"/>
      <c r="AC27" s="86" t="b">
        <v>0</v>
      </c>
      <c r="AD27" s="86">
        <v>0</v>
      </c>
      <c r="AE27" s="89" t="s">
        <v>399</v>
      </c>
      <c r="AF27" s="86" t="b">
        <v>0</v>
      </c>
      <c r="AG27" s="86" t="s">
        <v>401</v>
      </c>
      <c r="AH27" s="86"/>
      <c r="AI27" s="89" t="s">
        <v>399</v>
      </c>
      <c r="AJ27" s="86" t="b">
        <v>0</v>
      </c>
      <c r="AK27" s="86">
        <v>2</v>
      </c>
      <c r="AL27" s="89" t="s">
        <v>381</v>
      </c>
      <c r="AM27" s="86" t="s">
        <v>410</v>
      </c>
      <c r="AN27" s="86" t="b">
        <v>0</v>
      </c>
      <c r="AO27" s="89" t="s">
        <v>381</v>
      </c>
      <c r="AP27" s="86" t="s">
        <v>176</v>
      </c>
      <c r="AQ27" s="86">
        <v>0</v>
      </c>
      <c r="AR27" s="86">
        <v>0</v>
      </c>
      <c r="AS27" s="86"/>
      <c r="AT27" s="86"/>
      <c r="AU27" s="86"/>
      <c r="AV27" s="86"/>
      <c r="AW27" s="86"/>
      <c r="AX27" s="86"/>
      <c r="AY27" s="86"/>
      <c r="AZ27" s="86"/>
      <c r="BA27">
        <v>2</v>
      </c>
      <c r="BB27" s="85" t="str">
        <f>REPLACE(INDEX(GroupVertices[Group],MATCH(Edges25[[#This Row],[Vertex 1]],GroupVertices[Vertex],0)),1,1,"")</f>
        <v>3</v>
      </c>
      <c r="BC27" s="85" t="str">
        <f>REPLACE(INDEX(GroupVertices[Group],MATCH(Edges25[[#This Row],[Vertex 2]],GroupVertices[Vertex],0)),1,1,"")</f>
        <v>3</v>
      </c>
      <c r="BD27" s="51">
        <v>1</v>
      </c>
      <c r="BE27" s="52">
        <v>4</v>
      </c>
      <c r="BF27" s="51">
        <v>0</v>
      </c>
      <c r="BG27" s="52">
        <v>0</v>
      </c>
      <c r="BH27" s="51">
        <v>0</v>
      </c>
      <c r="BI27" s="52">
        <v>0</v>
      </c>
      <c r="BJ27" s="51">
        <v>24</v>
      </c>
      <c r="BK27" s="52">
        <v>96</v>
      </c>
      <c r="BL27" s="51">
        <v>25</v>
      </c>
    </row>
    <row r="28" spans="1:64" ht="15">
      <c r="A28" s="84" t="s">
        <v>225</v>
      </c>
      <c r="B28" s="84" t="s">
        <v>224</v>
      </c>
      <c r="C28" s="53"/>
      <c r="D28" s="54"/>
      <c r="E28" s="65"/>
      <c r="F28" s="55"/>
      <c r="G28" s="53"/>
      <c r="H28" s="57"/>
      <c r="I28" s="56"/>
      <c r="J28" s="56"/>
      <c r="K28" s="36" t="s">
        <v>65</v>
      </c>
      <c r="L28" s="83">
        <v>28</v>
      </c>
      <c r="M28" s="83"/>
      <c r="N28" s="63"/>
      <c r="O28" s="86" t="s">
        <v>233</v>
      </c>
      <c r="P28" s="88">
        <v>43694.86914351852</v>
      </c>
      <c r="Q28" s="86" t="s">
        <v>251</v>
      </c>
      <c r="R28" s="86"/>
      <c r="S28" s="86"/>
      <c r="T28" s="86" t="s">
        <v>289</v>
      </c>
      <c r="U28" s="90" t="s">
        <v>299</v>
      </c>
      <c r="V28" s="90" t="s">
        <v>299</v>
      </c>
      <c r="W28" s="88">
        <v>43694.86914351852</v>
      </c>
      <c r="X28" s="90" t="s">
        <v>343</v>
      </c>
      <c r="Y28" s="86"/>
      <c r="Z28" s="86"/>
      <c r="AA28" s="89" t="s">
        <v>383</v>
      </c>
      <c r="AB28" s="86"/>
      <c r="AC28" s="86" t="b">
        <v>0</v>
      </c>
      <c r="AD28" s="86">
        <v>0</v>
      </c>
      <c r="AE28" s="89" t="s">
        <v>399</v>
      </c>
      <c r="AF28" s="86" t="b">
        <v>0</v>
      </c>
      <c r="AG28" s="86" t="s">
        <v>401</v>
      </c>
      <c r="AH28" s="86"/>
      <c r="AI28" s="89" t="s">
        <v>399</v>
      </c>
      <c r="AJ28" s="86" t="b">
        <v>0</v>
      </c>
      <c r="AK28" s="86">
        <v>2</v>
      </c>
      <c r="AL28" s="89" t="s">
        <v>380</v>
      </c>
      <c r="AM28" s="86" t="s">
        <v>410</v>
      </c>
      <c r="AN28" s="86" t="b">
        <v>0</v>
      </c>
      <c r="AO28" s="89" t="s">
        <v>380</v>
      </c>
      <c r="AP28" s="86" t="s">
        <v>176</v>
      </c>
      <c r="AQ28" s="86">
        <v>0</v>
      </c>
      <c r="AR28" s="86">
        <v>0</v>
      </c>
      <c r="AS28" s="86"/>
      <c r="AT28" s="86"/>
      <c r="AU28" s="86"/>
      <c r="AV28" s="86"/>
      <c r="AW28" s="86"/>
      <c r="AX28" s="86"/>
      <c r="AY28" s="86"/>
      <c r="AZ28" s="86"/>
      <c r="BA28">
        <v>2</v>
      </c>
      <c r="BB28" s="85" t="str">
        <f>REPLACE(INDEX(GroupVertices[Group],MATCH(Edges25[[#This Row],[Vertex 1]],GroupVertices[Vertex],0)),1,1,"")</f>
        <v>3</v>
      </c>
      <c r="BC28" s="85" t="str">
        <f>REPLACE(INDEX(GroupVertices[Group],MATCH(Edges25[[#This Row],[Vertex 2]],GroupVertices[Vertex],0)),1,1,"")</f>
        <v>3</v>
      </c>
      <c r="BD28" s="51">
        <v>0</v>
      </c>
      <c r="BE28" s="52">
        <v>0</v>
      </c>
      <c r="BF28" s="51">
        <v>0</v>
      </c>
      <c r="BG28" s="52">
        <v>0</v>
      </c>
      <c r="BH28" s="51">
        <v>0</v>
      </c>
      <c r="BI28" s="52">
        <v>0</v>
      </c>
      <c r="BJ28" s="51">
        <v>17</v>
      </c>
      <c r="BK28" s="52">
        <v>100</v>
      </c>
      <c r="BL28" s="51">
        <v>17</v>
      </c>
    </row>
    <row r="29" spans="1:64" ht="15">
      <c r="A29" s="84" t="s">
        <v>226</v>
      </c>
      <c r="B29" s="84" t="s">
        <v>226</v>
      </c>
      <c r="C29" s="53"/>
      <c r="D29" s="54"/>
      <c r="E29" s="65"/>
      <c r="F29" s="55"/>
      <c r="G29" s="53"/>
      <c r="H29" s="57"/>
      <c r="I29" s="56"/>
      <c r="J29" s="56"/>
      <c r="K29" s="36" t="s">
        <v>65</v>
      </c>
      <c r="L29" s="83">
        <v>29</v>
      </c>
      <c r="M29" s="83"/>
      <c r="N29" s="63"/>
      <c r="O29" s="86" t="s">
        <v>176</v>
      </c>
      <c r="P29" s="88">
        <v>43685.570625</v>
      </c>
      <c r="Q29" s="86" t="s">
        <v>254</v>
      </c>
      <c r="R29" s="86"/>
      <c r="S29" s="86"/>
      <c r="T29" s="86" t="s">
        <v>291</v>
      </c>
      <c r="U29" s="90" t="s">
        <v>301</v>
      </c>
      <c r="V29" s="90" t="s">
        <v>301</v>
      </c>
      <c r="W29" s="88">
        <v>43685.570625</v>
      </c>
      <c r="X29" s="90" t="s">
        <v>344</v>
      </c>
      <c r="Y29" s="86"/>
      <c r="Z29" s="86"/>
      <c r="AA29" s="89" t="s">
        <v>384</v>
      </c>
      <c r="AB29" s="86"/>
      <c r="AC29" s="86" t="b">
        <v>0</v>
      </c>
      <c r="AD29" s="86">
        <v>2</v>
      </c>
      <c r="AE29" s="89" t="s">
        <v>399</v>
      </c>
      <c r="AF29" s="86" t="b">
        <v>0</v>
      </c>
      <c r="AG29" s="86" t="s">
        <v>405</v>
      </c>
      <c r="AH29" s="86"/>
      <c r="AI29" s="89" t="s">
        <v>399</v>
      </c>
      <c r="AJ29" s="86" t="b">
        <v>0</v>
      </c>
      <c r="AK29" s="86">
        <v>0</v>
      </c>
      <c r="AL29" s="89" t="s">
        <v>399</v>
      </c>
      <c r="AM29" s="86" t="s">
        <v>413</v>
      </c>
      <c r="AN29" s="86" t="b">
        <v>0</v>
      </c>
      <c r="AO29" s="89" t="s">
        <v>384</v>
      </c>
      <c r="AP29" s="86" t="s">
        <v>176</v>
      </c>
      <c r="AQ29" s="86">
        <v>0</v>
      </c>
      <c r="AR29" s="86">
        <v>0</v>
      </c>
      <c r="AS29" s="86" t="s">
        <v>417</v>
      </c>
      <c r="AT29" s="86" t="s">
        <v>419</v>
      </c>
      <c r="AU29" s="86" t="s">
        <v>421</v>
      </c>
      <c r="AV29" s="86" t="s">
        <v>423</v>
      </c>
      <c r="AW29" s="86" t="s">
        <v>425</v>
      </c>
      <c r="AX29" s="86" t="s">
        <v>427</v>
      </c>
      <c r="AY29" s="86" t="s">
        <v>429</v>
      </c>
      <c r="AZ29" s="90" t="s">
        <v>430</v>
      </c>
      <c r="BA29">
        <v>2</v>
      </c>
      <c r="BB29" s="85" t="str">
        <f>REPLACE(INDEX(GroupVertices[Group],MATCH(Edges25[[#This Row],[Vertex 1]],GroupVertices[Vertex],0)),1,1,"")</f>
        <v>5</v>
      </c>
      <c r="BC29" s="85" t="str">
        <f>REPLACE(INDEX(GroupVertices[Group],MATCH(Edges25[[#This Row],[Vertex 2]],GroupVertices[Vertex],0)),1,1,"")</f>
        <v>5</v>
      </c>
      <c r="BD29" s="51">
        <v>0</v>
      </c>
      <c r="BE29" s="52">
        <v>0</v>
      </c>
      <c r="BF29" s="51">
        <v>0</v>
      </c>
      <c r="BG29" s="52">
        <v>0</v>
      </c>
      <c r="BH29" s="51">
        <v>0</v>
      </c>
      <c r="BI29" s="52">
        <v>0</v>
      </c>
      <c r="BJ29" s="51">
        <v>10</v>
      </c>
      <c r="BK29" s="52">
        <v>100</v>
      </c>
      <c r="BL29" s="51">
        <v>10</v>
      </c>
    </row>
    <row r="30" spans="1:64" ht="15">
      <c r="A30" s="84" t="s">
        <v>226</v>
      </c>
      <c r="B30" s="84" t="s">
        <v>226</v>
      </c>
      <c r="C30" s="53"/>
      <c r="D30" s="54"/>
      <c r="E30" s="65"/>
      <c r="F30" s="55"/>
      <c r="G30" s="53"/>
      <c r="H30" s="57"/>
      <c r="I30" s="56"/>
      <c r="J30" s="56"/>
      <c r="K30" s="36" t="s">
        <v>65</v>
      </c>
      <c r="L30" s="83">
        <v>30</v>
      </c>
      <c r="M30" s="83"/>
      <c r="N30" s="63"/>
      <c r="O30" s="86" t="s">
        <v>176</v>
      </c>
      <c r="P30" s="88">
        <v>43697.457870370374</v>
      </c>
      <c r="Q30" s="86" t="s">
        <v>255</v>
      </c>
      <c r="R30" s="86"/>
      <c r="S30" s="86"/>
      <c r="T30" s="86" t="s">
        <v>291</v>
      </c>
      <c r="U30" s="90" t="s">
        <v>302</v>
      </c>
      <c r="V30" s="90" t="s">
        <v>302</v>
      </c>
      <c r="W30" s="88">
        <v>43697.457870370374</v>
      </c>
      <c r="X30" s="90" t="s">
        <v>345</v>
      </c>
      <c r="Y30" s="86"/>
      <c r="Z30" s="86"/>
      <c r="AA30" s="89" t="s">
        <v>385</v>
      </c>
      <c r="AB30" s="86"/>
      <c r="AC30" s="86" t="b">
        <v>0</v>
      </c>
      <c r="AD30" s="86">
        <v>1</v>
      </c>
      <c r="AE30" s="89" t="s">
        <v>399</v>
      </c>
      <c r="AF30" s="86" t="b">
        <v>0</v>
      </c>
      <c r="AG30" s="86" t="s">
        <v>405</v>
      </c>
      <c r="AH30" s="86"/>
      <c r="AI30" s="89" t="s">
        <v>399</v>
      </c>
      <c r="AJ30" s="86" t="b">
        <v>0</v>
      </c>
      <c r="AK30" s="86">
        <v>0</v>
      </c>
      <c r="AL30" s="89" t="s">
        <v>399</v>
      </c>
      <c r="AM30" s="86" t="s">
        <v>413</v>
      </c>
      <c r="AN30" s="86" t="b">
        <v>0</v>
      </c>
      <c r="AO30" s="89" t="s">
        <v>385</v>
      </c>
      <c r="AP30" s="86" t="s">
        <v>176</v>
      </c>
      <c r="AQ30" s="86">
        <v>0</v>
      </c>
      <c r="AR30" s="86">
        <v>0</v>
      </c>
      <c r="AS30" s="86" t="s">
        <v>417</v>
      </c>
      <c r="AT30" s="86" t="s">
        <v>419</v>
      </c>
      <c r="AU30" s="86" t="s">
        <v>421</v>
      </c>
      <c r="AV30" s="86" t="s">
        <v>423</v>
      </c>
      <c r="AW30" s="86" t="s">
        <v>425</v>
      </c>
      <c r="AX30" s="86" t="s">
        <v>427</v>
      </c>
      <c r="AY30" s="86" t="s">
        <v>429</v>
      </c>
      <c r="AZ30" s="90" t="s">
        <v>430</v>
      </c>
      <c r="BA30">
        <v>2</v>
      </c>
      <c r="BB30" s="85" t="str">
        <f>REPLACE(INDEX(GroupVertices[Group],MATCH(Edges25[[#This Row],[Vertex 1]],GroupVertices[Vertex],0)),1,1,"")</f>
        <v>5</v>
      </c>
      <c r="BC30" s="85" t="str">
        <f>REPLACE(INDEX(GroupVertices[Group],MATCH(Edges25[[#This Row],[Vertex 2]],GroupVertices[Vertex],0)),1,1,"")</f>
        <v>5</v>
      </c>
      <c r="BD30" s="51">
        <v>0</v>
      </c>
      <c r="BE30" s="52">
        <v>0</v>
      </c>
      <c r="BF30" s="51">
        <v>0</v>
      </c>
      <c r="BG30" s="52">
        <v>0</v>
      </c>
      <c r="BH30" s="51">
        <v>0</v>
      </c>
      <c r="BI30" s="52">
        <v>0</v>
      </c>
      <c r="BJ30" s="51">
        <v>13</v>
      </c>
      <c r="BK30" s="52">
        <v>100</v>
      </c>
      <c r="BL30" s="51">
        <v>13</v>
      </c>
    </row>
    <row r="31" spans="1:64" ht="15">
      <c r="A31" s="84" t="s">
        <v>227</v>
      </c>
      <c r="B31" s="84" t="s">
        <v>228</v>
      </c>
      <c r="C31" s="53"/>
      <c r="D31" s="54"/>
      <c r="E31" s="65"/>
      <c r="F31" s="55"/>
      <c r="G31" s="53"/>
      <c r="H31" s="57"/>
      <c r="I31" s="56"/>
      <c r="J31" s="56"/>
      <c r="K31" s="36" t="s">
        <v>66</v>
      </c>
      <c r="L31" s="83">
        <v>31</v>
      </c>
      <c r="M31" s="83"/>
      <c r="N31" s="63"/>
      <c r="O31" s="86" t="s">
        <v>233</v>
      </c>
      <c r="P31" s="88">
        <v>43697.54059027778</v>
      </c>
      <c r="Q31" s="86" t="s">
        <v>256</v>
      </c>
      <c r="R31" s="86"/>
      <c r="S31" s="86"/>
      <c r="T31" s="86"/>
      <c r="U31" s="86"/>
      <c r="V31" s="90" t="s">
        <v>314</v>
      </c>
      <c r="W31" s="88">
        <v>43697.54059027778</v>
      </c>
      <c r="X31" s="90" t="s">
        <v>346</v>
      </c>
      <c r="Y31" s="86"/>
      <c r="Z31" s="86"/>
      <c r="AA31" s="89" t="s">
        <v>386</v>
      </c>
      <c r="AB31" s="86"/>
      <c r="AC31" s="86" t="b">
        <v>0</v>
      </c>
      <c r="AD31" s="86">
        <v>0</v>
      </c>
      <c r="AE31" s="89" t="s">
        <v>399</v>
      </c>
      <c r="AF31" s="86" t="b">
        <v>0</v>
      </c>
      <c r="AG31" s="86" t="s">
        <v>401</v>
      </c>
      <c r="AH31" s="86"/>
      <c r="AI31" s="89" t="s">
        <v>399</v>
      </c>
      <c r="AJ31" s="86" t="b">
        <v>0</v>
      </c>
      <c r="AK31" s="86">
        <v>4</v>
      </c>
      <c r="AL31" s="89" t="s">
        <v>387</v>
      </c>
      <c r="AM31" s="86" t="s">
        <v>413</v>
      </c>
      <c r="AN31" s="86" t="b">
        <v>0</v>
      </c>
      <c r="AO31" s="89" t="s">
        <v>387</v>
      </c>
      <c r="AP31" s="86" t="s">
        <v>176</v>
      </c>
      <c r="AQ31" s="86">
        <v>0</v>
      </c>
      <c r="AR31" s="86">
        <v>0</v>
      </c>
      <c r="AS31" s="86"/>
      <c r="AT31" s="86"/>
      <c r="AU31" s="86"/>
      <c r="AV31" s="86"/>
      <c r="AW31" s="86"/>
      <c r="AX31" s="86"/>
      <c r="AY31" s="86"/>
      <c r="AZ31" s="86"/>
      <c r="BA31">
        <v>1</v>
      </c>
      <c r="BB31" s="85" t="str">
        <f>REPLACE(INDEX(GroupVertices[Group],MATCH(Edges25[[#This Row],[Vertex 1]],GroupVertices[Vertex],0)),1,1,"")</f>
        <v>2</v>
      </c>
      <c r="BC31" s="85" t="str">
        <f>REPLACE(INDEX(GroupVertices[Group],MATCH(Edges25[[#This Row],[Vertex 2]],GroupVertices[Vertex],0)),1,1,"")</f>
        <v>2</v>
      </c>
      <c r="BD31" s="51">
        <v>2</v>
      </c>
      <c r="BE31" s="52">
        <v>8.695652173913043</v>
      </c>
      <c r="BF31" s="51">
        <v>0</v>
      </c>
      <c r="BG31" s="52">
        <v>0</v>
      </c>
      <c r="BH31" s="51">
        <v>0</v>
      </c>
      <c r="BI31" s="52">
        <v>0</v>
      </c>
      <c r="BJ31" s="51">
        <v>21</v>
      </c>
      <c r="BK31" s="52">
        <v>91.30434782608695</v>
      </c>
      <c r="BL31" s="51">
        <v>23</v>
      </c>
    </row>
    <row r="32" spans="1:64" ht="15">
      <c r="A32" s="84" t="s">
        <v>228</v>
      </c>
      <c r="B32" s="84" t="s">
        <v>227</v>
      </c>
      <c r="C32" s="53"/>
      <c r="D32" s="54"/>
      <c r="E32" s="65"/>
      <c r="F32" s="55"/>
      <c r="G32" s="53"/>
      <c r="H32" s="57"/>
      <c r="I32" s="56"/>
      <c r="J32" s="56"/>
      <c r="K32" s="36" t="s">
        <v>66</v>
      </c>
      <c r="L32" s="83">
        <v>32</v>
      </c>
      <c r="M32" s="83"/>
      <c r="N32" s="63"/>
      <c r="O32" s="86" t="s">
        <v>233</v>
      </c>
      <c r="P32" s="88">
        <v>43679.533368055556</v>
      </c>
      <c r="Q32" s="86" t="s">
        <v>257</v>
      </c>
      <c r="R32" s="86"/>
      <c r="S32" s="86"/>
      <c r="T32" s="86" t="s">
        <v>278</v>
      </c>
      <c r="U32" s="90" t="s">
        <v>303</v>
      </c>
      <c r="V32" s="90" t="s">
        <v>303</v>
      </c>
      <c r="W32" s="88">
        <v>43679.533368055556</v>
      </c>
      <c r="X32" s="90" t="s">
        <v>347</v>
      </c>
      <c r="Y32" s="86"/>
      <c r="Z32" s="86"/>
      <c r="AA32" s="89" t="s">
        <v>387</v>
      </c>
      <c r="AB32" s="86"/>
      <c r="AC32" s="86" t="b">
        <v>0</v>
      </c>
      <c r="AD32" s="86">
        <v>8</v>
      </c>
      <c r="AE32" s="89" t="s">
        <v>399</v>
      </c>
      <c r="AF32" s="86" t="b">
        <v>0</v>
      </c>
      <c r="AG32" s="86" t="s">
        <v>401</v>
      </c>
      <c r="AH32" s="86"/>
      <c r="AI32" s="89" t="s">
        <v>399</v>
      </c>
      <c r="AJ32" s="86" t="b">
        <v>0</v>
      </c>
      <c r="AK32" s="86">
        <v>4</v>
      </c>
      <c r="AL32" s="89" t="s">
        <v>399</v>
      </c>
      <c r="AM32" s="86" t="s">
        <v>413</v>
      </c>
      <c r="AN32" s="86" t="b">
        <v>0</v>
      </c>
      <c r="AO32" s="89" t="s">
        <v>387</v>
      </c>
      <c r="AP32" s="86" t="s">
        <v>416</v>
      </c>
      <c r="AQ32" s="86">
        <v>0</v>
      </c>
      <c r="AR32" s="86">
        <v>0</v>
      </c>
      <c r="AS32" s="86"/>
      <c r="AT32" s="86"/>
      <c r="AU32" s="86"/>
      <c r="AV32" s="86"/>
      <c r="AW32" s="86"/>
      <c r="AX32" s="86"/>
      <c r="AY32" s="86"/>
      <c r="AZ32" s="86"/>
      <c r="BA32">
        <v>1</v>
      </c>
      <c r="BB32" s="85" t="str">
        <f>REPLACE(INDEX(GroupVertices[Group],MATCH(Edges25[[#This Row],[Vertex 1]],GroupVertices[Vertex],0)),1,1,"")</f>
        <v>2</v>
      </c>
      <c r="BC32" s="85" t="str">
        <f>REPLACE(INDEX(GroupVertices[Group],MATCH(Edges25[[#This Row],[Vertex 2]],GroupVertices[Vertex],0)),1,1,"")</f>
        <v>2</v>
      </c>
      <c r="BD32" s="51">
        <v>3</v>
      </c>
      <c r="BE32" s="52">
        <v>10.344827586206897</v>
      </c>
      <c r="BF32" s="51">
        <v>0</v>
      </c>
      <c r="BG32" s="52">
        <v>0</v>
      </c>
      <c r="BH32" s="51">
        <v>0</v>
      </c>
      <c r="BI32" s="52">
        <v>0</v>
      </c>
      <c r="BJ32" s="51">
        <v>26</v>
      </c>
      <c r="BK32" s="52">
        <v>89.65517241379311</v>
      </c>
      <c r="BL32" s="51">
        <v>29</v>
      </c>
    </row>
    <row r="33" spans="1:64" ht="15">
      <c r="A33" s="84" t="s">
        <v>228</v>
      </c>
      <c r="B33" s="84" t="s">
        <v>228</v>
      </c>
      <c r="C33" s="53"/>
      <c r="D33" s="54"/>
      <c r="E33" s="65"/>
      <c r="F33" s="55"/>
      <c r="G33" s="53"/>
      <c r="H33" s="57"/>
      <c r="I33" s="56"/>
      <c r="J33" s="56"/>
      <c r="K33" s="36" t="s">
        <v>65</v>
      </c>
      <c r="L33" s="83">
        <v>33</v>
      </c>
      <c r="M33" s="83"/>
      <c r="N33" s="63"/>
      <c r="O33" s="86" t="s">
        <v>176</v>
      </c>
      <c r="P33" s="88">
        <v>43683.55923611111</v>
      </c>
      <c r="Q33" s="86" t="s">
        <v>258</v>
      </c>
      <c r="R33" s="86"/>
      <c r="S33" s="86"/>
      <c r="T33" s="86" t="s">
        <v>278</v>
      </c>
      <c r="U33" s="86"/>
      <c r="V33" s="90" t="s">
        <v>315</v>
      </c>
      <c r="W33" s="88">
        <v>43683.55923611111</v>
      </c>
      <c r="X33" s="90" t="s">
        <v>348</v>
      </c>
      <c r="Y33" s="86"/>
      <c r="Z33" s="86"/>
      <c r="AA33" s="89" t="s">
        <v>388</v>
      </c>
      <c r="AB33" s="86"/>
      <c r="AC33" s="86" t="b">
        <v>0</v>
      </c>
      <c r="AD33" s="86">
        <v>0</v>
      </c>
      <c r="AE33" s="89" t="s">
        <v>399</v>
      </c>
      <c r="AF33" s="86" t="b">
        <v>0</v>
      </c>
      <c r="AG33" s="86" t="s">
        <v>401</v>
      </c>
      <c r="AH33" s="86"/>
      <c r="AI33" s="89" t="s">
        <v>399</v>
      </c>
      <c r="AJ33" s="86" t="b">
        <v>0</v>
      </c>
      <c r="AK33" s="86">
        <v>1</v>
      </c>
      <c r="AL33" s="89" t="s">
        <v>399</v>
      </c>
      <c r="AM33" s="86" t="s">
        <v>413</v>
      </c>
      <c r="AN33" s="86" t="b">
        <v>0</v>
      </c>
      <c r="AO33" s="89" t="s">
        <v>388</v>
      </c>
      <c r="AP33" s="86" t="s">
        <v>416</v>
      </c>
      <c r="AQ33" s="86">
        <v>0</v>
      </c>
      <c r="AR33" s="86">
        <v>0</v>
      </c>
      <c r="AS33" s="86"/>
      <c r="AT33" s="86"/>
      <c r="AU33" s="86"/>
      <c r="AV33" s="86"/>
      <c r="AW33" s="86"/>
      <c r="AX33" s="86"/>
      <c r="AY33" s="86"/>
      <c r="AZ33" s="86"/>
      <c r="BA33">
        <v>7</v>
      </c>
      <c r="BB33" s="85" t="str">
        <f>REPLACE(INDEX(GroupVertices[Group],MATCH(Edges25[[#This Row],[Vertex 1]],GroupVertices[Vertex],0)),1,1,"")</f>
        <v>2</v>
      </c>
      <c r="BC33" s="85" t="str">
        <f>REPLACE(INDEX(GroupVertices[Group],MATCH(Edges25[[#This Row],[Vertex 2]],GroupVertices[Vertex],0)),1,1,"")</f>
        <v>2</v>
      </c>
      <c r="BD33" s="51">
        <v>2</v>
      </c>
      <c r="BE33" s="52">
        <v>20</v>
      </c>
      <c r="BF33" s="51">
        <v>0</v>
      </c>
      <c r="BG33" s="52">
        <v>0</v>
      </c>
      <c r="BH33" s="51">
        <v>0</v>
      </c>
      <c r="BI33" s="52">
        <v>0</v>
      </c>
      <c r="BJ33" s="51">
        <v>8</v>
      </c>
      <c r="BK33" s="52">
        <v>80</v>
      </c>
      <c r="BL33" s="51">
        <v>10</v>
      </c>
    </row>
    <row r="34" spans="1:64" ht="15">
      <c r="A34" s="84" t="s">
        <v>228</v>
      </c>
      <c r="B34" s="84" t="s">
        <v>228</v>
      </c>
      <c r="C34" s="53"/>
      <c r="D34" s="54"/>
      <c r="E34" s="65"/>
      <c r="F34" s="55"/>
      <c r="G34" s="53"/>
      <c r="H34" s="57"/>
      <c r="I34" s="56"/>
      <c r="J34" s="56"/>
      <c r="K34" s="36" t="s">
        <v>65</v>
      </c>
      <c r="L34" s="83">
        <v>34</v>
      </c>
      <c r="M34" s="83"/>
      <c r="N34" s="63"/>
      <c r="O34" s="86" t="s">
        <v>176</v>
      </c>
      <c r="P34" s="88">
        <v>43685.63980324074</v>
      </c>
      <c r="Q34" s="86" t="s">
        <v>259</v>
      </c>
      <c r="R34" s="86"/>
      <c r="S34" s="86"/>
      <c r="T34" s="86" t="s">
        <v>278</v>
      </c>
      <c r="U34" s="86"/>
      <c r="V34" s="90" t="s">
        <v>315</v>
      </c>
      <c r="W34" s="88">
        <v>43685.63980324074</v>
      </c>
      <c r="X34" s="90" t="s">
        <v>349</v>
      </c>
      <c r="Y34" s="86"/>
      <c r="Z34" s="86"/>
      <c r="AA34" s="89" t="s">
        <v>389</v>
      </c>
      <c r="AB34" s="86"/>
      <c r="AC34" s="86" t="b">
        <v>0</v>
      </c>
      <c r="AD34" s="86">
        <v>0</v>
      </c>
      <c r="AE34" s="89" t="s">
        <v>399</v>
      </c>
      <c r="AF34" s="86" t="b">
        <v>0</v>
      </c>
      <c r="AG34" s="86" t="s">
        <v>401</v>
      </c>
      <c r="AH34" s="86"/>
      <c r="AI34" s="89" t="s">
        <v>399</v>
      </c>
      <c r="AJ34" s="86" t="b">
        <v>0</v>
      </c>
      <c r="AK34" s="86">
        <v>1</v>
      </c>
      <c r="AL34" s="89" t="s">
        <v>388</v>
      </c>
      <c r="AM34" s="86" t="s">
        <v>413</v>
      </c>
      <c r="AN34" s="86" t="b">
        <v>0</v>
      </c>
      <c r="AO34" s="89" t="s">
        <v>388</v>
      </c>
      <c r="AP34" s="86" t="s">
        <v>176</v>
      </c>
      <c r="AQ34" s="86">
        <v>0</v>
      </c>
      <c r="AR34" s="86">
        <v>0</v>
      </c>
      <c r="AS34" s="86"/>
      <c r="AT34" s="86"/>
      <c r="AU34" s="86"/>
      <c r="AV34" s="86"/>
      <c r="AW34" s="86"/>
      <c r="AX34" s="86"/>
      <c r="AY34" s="86"/>
      <c r="AZ34" s="86"/>
      <c r="BA34">
        <v>7</v>
      </c>
      <c r="BB34" s="85" t="str">
        <f>REPLACE(INDEX(GroupVertices[Group],MATCH(Edges25[[#This Row],[Vertex 1]],GroupVertices[Vertex],0)),1,1,"")</f>
        <v>2</v>
      </c>
      <c r="BC34" s="85" t="str">
        <f>REPLACE(INDEX(GroupVertices[Group],MATCH(Edges25[[#This Row],[Vertex 2]],GroupVertices[Vertex],0)),1,1,"")</f>
        <v>2</v>
      </c>
      <c r="BD34" s="51">
        <v>2</v>
      </c>
      <c r="BE34" s="52">
        <v>16.666666666666668</v>
      </c>
      <c r="BF34" s="51">
        <v>0</v>
      </c>
      <c r="BG34" s="52">
        <v>0</v>
      </c>
      <c r="BH34" s="51">
        <v>0</v>
      </c>
      <c r="BI34" s="52">
        <v>0</v>
      </c>
      <c r="BJ34" s="51">
        <v>10</v>
      </c>
      <c r="BK34" s="52">
        <v>83.33333333333333</v>
      </c>
      <c r="BL34" s="51">
        <v>12</v>
      </c>
    </row>
    <row r="35" spans="1:64" ht="15">
      <c r="A35" s="84" t="s">
        <v>228</v>
      </c>
      <c r="B35" s="84" t="s">
        <v>228</v>
      </c>
      <c r="C35" s="53"/>
      <c r="D35" s="54"/>
      <c r="E35" s="65"/>
      <c r="F35" s="55"/>
      <c r="G35" s="53"/>
      <c r="H35" s="57"/>
      <c r="I35" s="56"/>
      <c r="J35" s="56"/>
      <c r="K35" s="36" t="s">
        <v>65</v>
      </c>
      <c r="L35" s="83">
        <v>35</v>
      </c>
      <c r="M35" s="83"/>
      <c r="N35" s="63"/>
      <c r="O35" s="86" t="s">
        <v>176</v>
      </c>
      <c r="P35" s="88">
        <v>43688.65362268518</v>
      </c>
      <c r="Q35" s="86" t="s">
        <v>260</v>
      </c>
      <c r="R35" s="86"/>
      <c r="S35" s="86"/>
      <c r="T35" s="86" t="s">
        <v>278</v>
      </c>
      <c r="U35" s="86"/>
      <c r="V35" s="90" t="s">
        <v>315</v>
      </c>
      <c r="W35" s="88">
        <v>43688.65362268518</v>
      </c>
      <c r="X35" s="90" t="s">
        <v>350</v>
      </c>
      <c r="Y35" s="86"/>
      <c r="Z35" s="86"/>
      <c r="AA35" s="89" t="s">
        <v>390</v>
      </c>
      <c r="AB35" s="86"/>
      <c r="AC35" s="86" t="b">
        <v>0</v>
      </c>
      <c r="AD35" s="86">
        <v>1</v>
      </c>
      <c r="AE35" s="89" t="s">
        <v>399</v>
      </c>
      <c r="AF35" s="86" t="b">
        <v>0</v>
      </c>
      <c r="AG35" s="86" t="s">
        <v>401</v>
      </c>
      <c r="AH35" s="86"/>
      <c r="AI35" s="89" t="s">
        <v>399</v>
      </c>
      <c r="AJ35" s="86" t="b">
        <v>0</v>
      </c>
      <c r="AK35" s="86">
        <v>0</v>
      </c>
      <c r="AL35" s="89" t="s">
        <v>399</v>
      </c>
      <c r="AM35" s="86" t="s">
        <v>413</v>
      </c>
      <c r="AN35" s="86" t="b">
        <v>0</v>
      </c>
      <c r="AO35" s="89" t="s">
        <v>390</v>
      </c>
      <c r="AP35" s="86" t="s">
        <v>176</v>
      </c>
      <c r="AQ35" s="86">
        <v>0</v>
      </c>
      <c r="AR35" s="86">
        <v>0</v>
      </c>
      <c r="AS35" s="86"/>
      <c r="AT35" s="86"/>
      <c r="AU35" s="86"/>
      <c r="AV35" s="86"/>
      <c r="AW35" s="86"/>
      <c r="AX35" s="86"/>
      <c r="AY35" s="86"/>
      <c r="AZ35" s="86"/>
      <c r="BA35">
        <v>7</v>
      </c>
      <c r="BB35" s="85" t="str">
        <f>REPLACE(INDEX(GroupVertices[Group],MATCH(Edges25[[#This Row],[Vertex 1]],GroupVertices[Vertex],0)),1,1,"")</f>
        <v>2</v>
      </c>
      <c r="BC35" s="85" t="str">
        <f>REPLACE(INDEX(GroupVertices[Group],MATCH(Edges25[[#This Row],[Vertex 2]],GroupVertices[Vertex],0)),1,1,"")</f>
        <v>2</v>
      </c>
      <c r="BD35" s="51">
        <v>2</v>
      </c>
      <c r="BE35" s="52">
        <v>25</v>
      </c>
      <c r="BF35" s="51">
        <v>0</v>
      </c>
      <c r="BG35" s="52">
        <v>0</v>
      </c>
      <c r="BH35" s="51">
        <v>0</v>
      </c>
      <c r="BI35" s="52">
        <v>0</v>
      </c>
      <c r="BJ35" s="51">
        <v>6</v>
      </c>
      <c r="BK35" s="52">
        <v>75</v>
      </c>
      <c r="BL35" s="51">
        <v>8</v>
      </c>
    </row>
    <row r="36" spans="1:64" ht="15">
      <c r="A36" s="84" t="s">
        <v>228</v>
      </c>
      <c r="B36" s="84" t="s">
        <v>228</v>
      </c>
      <c r="C36" s="53"/>
      <c r="D36" s="54"/>
      <c r="E36" s="65"/>
      <c r="F36" s="55"/>
      <c r="G36" s="53"/>
      <c r="H36" s="57"/>
      <c r="I36" s="56"/>
      <c r="J36" s="56"/>
      <c r="K36" s="36" t="s">
        <v>65</v>
      </c>
      <c r="L36" s="83">
        <v>36</v>
      </c>
      <c r="M36" s="83"/>
      <c r="N36" s="63"/>
      <c r="O36" s="86" t="s">
        <v>176</v>
      </c>
      <c r="P36" s="88">
        <v>43689.63111111111</v>
      </c>
      <c r="Q36" s="86" t="s">
        <v>261</v>
      </c>
      <c r="R36" s="86"/>
      <c r="S36" s="86"/>
      <c r="T36" s="86" t="s">
        <v>278</v>
      </c>
      <c r="U36" s="86"/>
      <c r="V36" s="90" t="s">
        <v>315</v>
      </c>
      <c r="W36" s="88">
        <v>43689.63111111111</v>
      </c>
      <c r="X36" s="90" t="s">
        <v>351</v>
      </c>
      <c r="Y36" s="86"/>
      <c r="Z36" s="86"/>
      <c r="AA36" s="89" t="s">
        <v>391</v>
      </c>
      <c r="AB36" s="86"/>
      <c r="AC36" s="86" t="b">
        <v>0</v>
      </c>
      <c r="AD36" s="86">
        <v>0</v>
      </c>
      <c r="AE36" s="89" t="s">
        <v>399</v>
      </c>
      <c r="AF36" s="86" t="b">
        <v>0</v>
      </c>
      <c r="AG36" s="86" t="s">
        <v>401</v>
      </c>
      <c r="AH36" s="86"/>
      <c r="AI36" s="89" t="s">
        <v>399</v>
      </c>
      <c r="AJ36" s="86" t="b">
        <v>0</v>
      </c>
      <c r="AK36" s="86">
        <v>0</v>
      </c>
      <c r="AL36" s="89" t="s">
        <v>399</v>
      </c>
      <c r="AM36" s="86" t="s">
        <v>413</v>
      </c>
      <c r="AN36" s="86" t="b">
        <v>0</v>
      </c>
      <c r="AO36" s="89" t="s">
        <v>391</v>
      </c>
      <c r="AP36" s="86" t="s">
        <v>176</v>
      </c>
      <c r="AQ36" s="86">
        <v>0</v>
      </c>
      <c r="AR36" s="86">
        <v>0</v>
      </c>
      <c r="AS36" s="86"/>
      <c r="AT36" s="86"/>
      <c r="AU36" s="86"/>
      <c r="AV36" s="86"/>
      <c r="AW36" s="86"/>
      <c r="AX36" s="86"/>
      <c r="AY36" s="86"/>
      <c r="AZ36" s="86"/>
      <c r="BA36">
        <v>7</v>
      </c>
      <c r="BB36" s="85" t="str">
        <f>REPLACE(INDEX(GroupVertices[Group],MATCH(Edges25[[#This Row],[Vertex 1]],GroupVertices[Vertex],0)),1,1,"")</f>
        <v>2</v>
      </c>
      <c r="BC36" s="85" t="str">
        <f>REPLACE(INDEX(GroupVertices[Group],MATCH(Edges25[[#This Row],[Vertex 2]],GroupVertices[Vertex],0)),1,1,"")</f>
        <v>2</v>
      </c>
      <c r="BD36" s="51">
        <v>0</v>
      </c>
      <c r="BE36" s="52">
        <v>0</v>
      </c>
      <c r="BF36" s="51">
        <v>1</v>
      </c>
      <c r="BG36" s="52">
        <v>25</v>
      </c>
      <c r="BH36" s="51">
        <v>0</v>
      </c>
      <c r="BI36" s="52">
        <v>0</v>
      </c>
      <c r="BJ36" s="51">
        <v>3</v>
      </c>
      <c r="BK36" s="52">
        <v>75</v>
      </c>
      <c r="BL36" s="51">
        <v>4</v>
      </c>
    </row>
    <row r="37" spans="1:64" ht="15">
      <c r="A37" s="84" t="s">
        <v>228</v>
      </c>
      <c r="B37" s="84" t="s">
        <v>228</v>
      </c>
      <c r="C37" s="53"/>
      <c r="D37" s="54"/>
      <c r="E37" s="65"/>
      <c r="F37" s="55"/>
      <c r="G37" s="53"/>
      <c r="H37" s="57"/>
      <c r="I37" s="56"/>
      <c r="J37" s="56"/>
      <c r="K37" s="36" t="s">
        <v>65</v>
      </c>
      <c r="L37" s="83">
        <v>37</v>
      </c>
      <c r="M37" s="83"/>
      <c r="N37" s="63"/>
      <c r="O37" s="86" t="s">
        <v>176</v>
      </c>
      <c r="P37" s="88">
        <v>43691.656226851854</v>
      </c>
      <c r="Q37" s="86" t="s">
        <v>262</v>
      </c>
      <c r="R37" s="86"/>
      <c r="S37" s="86"/>
      <c r="T37" s="86" t="s">
        <v>278</v>
      </c>
      <c r="U37" s="86"/>
      <c r="V37" s="90" t="s">
        <v>315</v>
      </c>
      <c r="W37" s="88">
        <v>43691.656226851854</v>
      </c>
      <c r="X37" s="90" t="s">
        <v>352</v>
      </c>
      <c r="Y37" s="86"/>
      <c r="Z37" s="86"/>
      <c r="AA37" s="89" t="s">
        <v>392</v>
      </c>
      <c r="AB37" s="86"/>
      <c r="AC37" s="86" t="b">
        <v>0</v>
      </c>
      <c r="AD37" s="86">
        <v>0</v>
      </c>
      <c r="AE37" s="89" t="s">
        <v>399</v>
      </c>
      <c r="AF37" s="86" t="b">
        <v>0</v>
      </c>
      <c r="AG37" s="86" t="s">
        <v>401</v>
      </c>
      <c r="AH37" s="86"/>
      <c r="AI37" s="89" t="s">
        <v>399</v>
      </c>
      <c r="AJ37" s="86" t="b">
        <v>0</v>
      </c>
      <c r="AK37" s="86">
        <v>0</v>
      </c>
      <c r="AL37" s="89" t="s">
        <v>399</v>
      </c>
      <c r="AM37" s="86" t="s">
        <v>413</v>
      </c>
      <c r="AN37" s="86" t="b">
        <v>0</v>
      </c>
      <c r="AO37" s="89" t="s">
        <v>392</v>
      </c>
      <c r="AP37" s="86" t="s">
        <v>176</v>
      </c>
      <c r="AQ37" s="86">
        <v>0</v>
      </c>
      <c r="AR37" s="86">
        <v>0</v>
      </c>
      <c r="AS37" s="86"/>
      <c r="AT37" s="86"/>
      <c r="AU37" s="86"/>
      <c r="AV37" s="86"/>
      <c r="AW37" s="86"/>
      <c r="AX37" s="86"/>
      <c r="AY37" s="86"/>
      <c r="AZ37" s="86"/>
      <c r="BA37">
        <v>7</v>
      </c>
      <c r="BB37" s="85" t="str">
        <f>REPLACE(INDEX(GroupVertices[Group],MATCH(Edges25[[#This Row],[Vertex 1]],GroupVertices[Vertex],0)),1,1,"")</f>
        <v>2</v>
      </c>
      <c r="BC37" s="85" t="str">
        <f>REPLACE(INDEX(GroupVertices[Group],MATCH(Edges25[[#This Row],[Vertex 2]],GroupVertices[Vertex],0)),1,1,"")</f>
        <v>2</v>
      </c>
      <c r="BD37" s="51">
        <v>1</v>
      </c>
      <c r="BE37" s="52">
        <v>8.333333333333334</v>
      </c>
      <c r="BF37" s="51">
        <v>0</v>
      </c>
      <c r="BG37" s="52">
        <v>0</v>
      </c>
      <c r="BH37" s="51">
        <v>0</v>
      </c>
      <c r="BI37" s="52">
        <v>0</v>
      </c>
      <c r="BJ37" s="51">
        <v>11</v>
      </c>
      <c r="BK37" s="52">
        <v>91.66666666666667</v>
      </c>
      <c r="BL37" s="51">
        <v>12</v>
      </c>
    </row>
    <row r="38" spans="1:64" ht="15">
      <c r="A38" s="84" t="s">
        <v>228</v>
      </c>
      <c r="B38" s="84" t="s">
        <v>228</v>
      </c>
      <c r="C38" s="53"/>
      <c r="D38" s="54"/>
      <c r="E38" s="65"/>
      <c r="F38" s="55"/>
      <c r="G38" s="53"/>
      <c r="H38" s="57"/>
      <c r="I38" s="56"/>
      <c r="J38" s="56"/>
      <c r="K38" s="36" t="s">
        <v>65</v>
      </c>
      <c r="L38" s="83">
        <v>38</v>
      </c>
      <c r="M38" s="83"/>
      <c r="N38" s="63"/>
      <c r="O38" s="86" t="s">
        <v>176</v>
      </c>
      <c r="P38" s="88">
        <v>43695.642013888886</v>
      </c>
      <c r="Q38" s="86" t="s">
        <v>263</v>
      </c>
      <c r="R38" s="86"/>
      <c r="S38" s="86"/>
      <c r="T38" s="86" t="s">
        <v>278</v>
      </c>
      <c r="U38" s="86"/>
      <c r="V38" s="90" t="s">
        <v>315</v>
      </c>
      <c r="W38" s="88">
        <v>43695.642013888886</v>
      </c>
      <c r="X38" s="90" t="s">
        <v>353</v>
      </c>
      <c r="Y38" s="86"/>
      <c r="Z38" s="86"/>
      <c r="AA38" s="89" t="s">
        <v>393</v>
      </c>
      <c r="AB38" s="86"/>
      <c r="AC38" s="86" t="b">
        <v>0</v>
      </c>
      <c r="AD38" s="86">
        <v>0</v>
      </c>
      <c r="AE38" s="89" t="s">
        <v>399</v>
      </c>
      <c r="AF38" s="86" t="b">
        <v>0</v>
      </c>
      <c r="AG38" s="86" t="s">
        <v>401</v>
      </c>
      <c r="AH38" s="86"/>
      <c r="AI38" s="89" t="s">
        <v>399</v>
      </c>
      <c r="AJ38" s="86" t="b">
        <v>0</v>
      </c>
      <c r="AK38" s="86">
        <v>0</v>
      </c>
      <c r="AL38" s="89" t="s">
        <v>399</v>
      </c>
      <c r="AM38" s="86" t="s">
        <v>413</v>
      </c>
      <c r="AN38" s="86" t="b">
        <v>0</v>
      </c>
      <c r="AO38" s="89" t="s">
        <v>393</v>
      </c>
      <c r="AP38" s="86" t="s">
        <v>176</v>
      </c>
      <c r="AQ38" s="86">
        <v>0</v>
      </c>
      <c r="AR38" s="86">
        <v>0</v>
      </c>
      <c r="AS38" s="86"/>
      <c r="AT38" s="86"/>
      <c r="AU38" s="86"/>
      <c r="AV38" s="86"/>
      <c r="AW38" s="86"/>
      <c r="AX38" s="86"/>
      <c r="AY38" s="86"/>
      <c r="AZ38" s="86"/>
      <c r="BA38">
        <v>7</v>
      </c>
      <c r="BB38" s="85" t="str">
        <f>REPLACE(INDEX(GroupVertices[Group],MATCH(Edges25[[#This Row],[Vertex 1]],GroupVertices[Vertex],0)),1,1,"")</f>
        <v>2</v>
      </c>
      <c r="BC38" s="85" t="str">
        <f>REPLACE(INDEX(GroupVertices[Group],MATCH(Edges25[[#This Row],[Vertex 2]],GroupVertices[Vertex],0)),1,1,"")</f>
        <v>2</v>
      </c>
      <c r="BD38" s="51">
        <v>0</v>
      </c>
      <c r="BE38" s="52">
        <v>0</v>
      </c>
      <c r="BF38" s="51">
        <v>1</v>
      </c>
      <c r="BG38" s="52">
        <v>20</v>
      </c>
      <c r="BH38" s="51">
        <v>0</v>
      </c>
      <c r="BI38" s="52">
        <v>0</v>
      </c>
      <c r="BJ38" s="51">
        <v>4</v>
      </c>
      <c r="BK38" s="52">
        <v>80</v>
      </c>
      <c r="BL38" s="51">
        <v>5</v>
      </c>
    </row>
    <row r="39" spans="1:64" ht="15">
      <c r="A39" s="84" t="s">
        <v>228</v>
      </c>
      <c r="B39" s="84" t="s">
        <v>228</v>
      </c>
      <c r="C39" s="53"/>
      <c r="D39" s="54"/>
      <c r="E39" s="65"/>
      <c r="F39" s="55"/>
      <c r="G39" s="53"/>
      <c r="H39" s="57"/>
      <c r="I39" s="56"/>
      <c r="J39" s="56"/>
      <c r="K39" s="36" t="s">
        <v>65</v>
      </c>
      <c r="L39" s="83">
        <v>39</v>
      </c>
      <c r="M39" s="83"/>
      <c r="N39" s="63"/>
      <c r="O39" s="86" t="s">
        <v>176</v>
      </c>
      <c r="P39" s="88">
        <v>43697.585810185185</v>
      </c>
      <c r="Q39" s="86" t="s">
        <v>264</v>
      </c>
      <c r="R39" s="86"/>
      <c r="S39" s="86"/>
      <c r="T39" s="86" t="s">
        <v>278</v>
      </c>
      <c r="U39" s="86"/>
      <c r="V39" s="90" t="s">
        <v>315</v>
      </c>
      <c r="W39" s="88">
        <v>43697.585810185185</v>
      </c>
      <c r="X39" s="90" t="s">
        <v>354</v>
      </c>
      <c r="Y39" s="86"/>
      <c r="Z39" s="86"/>
      <c r="AA39" s="89" t="s">
        <v>394</v>
      </c>
      <c r="AB39" s="86"/>
      <c r="AC39" s="86" t="b">
        <v>0</v>
      </c>
      <c r="AD39" s="86">
        <v>0</v>
      </c>
      <c r="AE39" s="89" t="s">
        <v>399</v>
      </c>
      <c r="AF39" s="86" t="b">
        <v>0</v>
      </c>
      <c r="AG39" s="86" t="s">
        <v>401</v>
      </c>
      <c r="AH39" s="86"/>
      <c r="AI39" s="89" t="s">
        <v>399</v>
      </c>
      <c r="AJ39" s="86" t="b">
        <v>0</v>
      </c>
      <c r="AK39" s="86">
        <v>1</v>
      </c>
      <c r="AL39" s="89" t="s">
        <v>399</v>
      </c>
      <c r="AM39" s="86" t="s">
        <v>413</v>
      </c>
      <c r="AN39" s="86" t="b">
        <v>0</v>
      </c>
      <c r="AO39" s="89" t="s">
        <v>394</v>
      </c>
      <c r="AP39" s="86" t="s">
        <v>176</v>
      </c>
      <c r="AQ39" s="86">
        <v>0</v>
      </c>
      <c r="AR39" s="86">
        <v>0</v>
      </c>
      <c r="AS39" s="86"/>
      <c r="AT39" s="86"/>
      <c r="AU39" s="86"/>
      <c r="AV39" s="86"/>
      <c r="AW39" s="86"/>
      <c r="AX39" s="86"/>
      <c r="AY39" s="86"/>
      <c r="AZ39" s="86"/>
      <c r="BA39">
        <v>7</v>
      </c>
      <c r="BB39" s="85" t="str">
        <f>REPLACE(INDEX(GroupVertices[Group],MATCH(Edges25[[#This Row],[Vertex 1]],GroupVertices[Vertex],0)),1,1,"")</f>
        <v>2</v>
      </c>
      <c r="BC39" s="85" t="str">
        <f>REPLACE(INDEX(GroupVertices[Group],MATCH(Edges25[[#This Row],[Vertex 2]],GroupVertices[Vertex],0)),1,1,"")</f>
        <v>2</v>
      </c>
      <c r="BD39" s="51">
        <v>2</v>
      </c>
      <c r="BE39" s="52">
        <v>18.181818181818183</v>
      </c>
      <c r="BF39" s="51">
        <v>1</v>
      </c>
      <c r="BG39" s="52">
        <v>9.090909090909092</v>
      </c>
      <c r="BH39" s="51">
        <v>0</v>
      </c>
      <c r="BI39" s="52">
        <v>0</v>
      </c>
      <c r="BJ39" s="51">
        <v>8</v>
      </c>
      <c r="BK39" s="52">
        <v>72.72727272727273</v>
      </c>
      <c r="BL39" s="51">
        <v>11</v>
      </c>
    </row>
    <row r="40" spans="1:64" ht="15">
      <c r="A40" s="84" t="s">
        <v>229</v>
      </c>
      <c r="B40" s="84" t="s">
        <v>228</v>
      </c>
      <c r="C40" s="53"/>
      <c r="D40" s="54"/>
      <c r="E40" s="65"/>
      <c r="F40" s="55"/>
      <c r="G40" s="53"/>
      <c r="H40" s="57"/>
      <c r="I40" s="56"/>
      <c r="J40" s="56"/>
      <c r="K40" s="36" t="s">
        <v>65</v>
      </c>
      <c r="L40" s="83">
        <v>40</v>
      </c>
      <c r="M40" s="83"/>
      <c r="N40" s="63"/>
      <c r="O40" s="86" t="s">
        <v>233</v>
      </c>
      <c r="P40" s="88">
        <v>43697.58730324074</v>
      </c>
      <c r="Q40" s="86" t="s">
        <v>265</v>
      </c>
      <c r="R40" s="86"/>
      <c r="S40" s="86"/>
      <c r="T40" s="86" t="s">
        <v>278</v>
      </c>
      <c r="U40" s="86"/>
      <c r="V40" s="90" t="s">
        <v>316</v>
      </c>
      <c r="W40" s="88">
        <v>43697.58730324074</v>
      </c>
      <c r="X40" s="90" t="s">
        <v>355</v>
      </c>
      <c r="Y40" s="86"/>
      <c r="Z40" s="86"/>
      <c r="AA40" s="89" t="s">
        <v>395</v>
      </c>
      <c r="AB40" s="86"/>
      <c r="AC40" s="86" t="b">
        <v>0</v>
      </c>
      <c r="AD40" s="86">
        <v>0</v>
      </c>
      <c r="AE40" s="89" t="s">
        <v>399</v>
      </c>
      <c r="AF40" s="86" t="b">
        <v>0</v>
      </c>
      <c r="AG40" s="86" t="s">
        <v>401</v>
      </c>
      <c r="AH40" s="86"/>
      <c r="AI40" s="89" t="s">
        <v>399</v>
      </c>
      <c r="AJ40" s="86" t="b">
        <v>0</v>
      </c>
      <c r="AK40" s="86">
        <v>1</v>
      </c>
      <c r="AL40" s="89" t="s">
        <v>394</v>
      </c>
      <c r="AM40" s="86" t="s">
        <v>413</v>
      </c>
      <c r="AN40" s="86" t="b">
        <v>0</v>
      </c>
      <c r="AO40" s="89" t="s">
        <v>394</v>
      </c>
      <c r="AP40" s="86" t="s">
        <v>176</v>
      </c>
      <c r="AQ40" s="86">
        <v>0</v>
      </c>
      <c r="AR40" s="86">
        <v>0</v>
      </c>
      <c r="AS40" s="86"/>
      <c r="AT40" s="86"/>
      <c r="AU40" s="86"/>
      <c r="AV40" s="86"/>
      <c r="AW40" s="86"/>
      <c r="AX40" s="86"/>
      <c r="AY40" s="86"/>
      <c r="AZ40" s="86"/>
      <c r="BA40">
        <v>1</v>
      </c>
      <c r="BB40" s="85" t="str">
        <f>REPLACE(INDEX(GroupVertices[Group],MATCH(Edges25[[#This Row],[Vertex 1]],GroupVertices[Vertex],0)),1,1,"")</f>
        <v>2</v>
      </c>
      <c r="BC40" s="85" t="str">
        <f>REPLACE(INDEX(GroupVertices[Group],MATCH(Edges25[[#This Row],[Vertex 2]],GroupVertices[Vertex],0)),1,1,"")</f>
        <v>2</v>
      </c>
      <c r="BD40" s="51">
        <v>2</v>
      </c>
      <c r="BE40" s="52">
        <v>15.384615384615385</v>
      </c>
      <c r="BF40" s="51">
        <v>1</v>
      </c>
      <c r="BG40" s="52">
        <v>7.6923076923076925</v>
      </c>
      <c r="BH40" s="51">
        <v>0</v>
      </c>
      <c r="BI40" s="52">
        <v>0</v>
      </c>
      <c r="BJ40" s="51">
        <v>10</v>
      </c>
      <c r="BK40" s="52">
        <v>76.92307692307692</v>
      </c>
      <c r="BL40" s="51">
        <v>13</v>
      </c>
    </row>
    <row r="41" spans="1:64" ht="15">
      <c r="A41" s="84" t="s">
        <v>230</v>
      </c>
      <c r="B41" s="84" t="s">
        <v>232</v>
      </c>
      <c r="C41" s="53"/>
      <c r="D41" s="54"/>
      <c r="E41" s="65"/>
      <c r="F41" s="55"/>
      <c r="G41" s="53"/>
      <c r="H41" s="57"/>
      <c r="I41" s="56"/>
      <c r="J41" s="56"/>
      <c r="K41" s="36" t="s">
        <v>65</v>
      </c>
      <c r="L41" s="83">
        <v>41</v>
      </c>
      <c r="M41" s="83"/>
      <c r="N41" s="63"/>
      <c r="O41" s="86" t="s">
        <v>233</v>
      </c>
      <c r="P41" s="88">
        <v>43698.522685185184</v>
      </c>
      <c r="Q41" s="86" t="s">
        <v>266</v>
      </c>
      <c r="R41" s="90" t="s">
        <v>272</v>
      </c>
      <c r="S41" s="86" t="s">
        <v>277</v>
      </c>
      <c r="T41" s="86" t="s">
        <v>292</v>
      </c>
      <c r="U41" s="86"/>
      <c r="V41" s="90" t="s">
        <v>317</v>
      </c>
      <c r="W41" s="88">
        <v>43698.522685185184</v>
      </c>
      <c r="X41" s="90" t="s">
        <v>356</v>
      </c>
      <c r="Y41" s="86"/>
      <c r="Z41" s="86"/>
      <c r="AA41" s="89" t="s">
        <v>396</v>
      </c>
      <c r="AB41" s="86"/>
      <c r="AC41" s="86" t="b">
        <v>0</v>
      </c>
      <c r="AD41" s="86">
        <v>1</v>
      </c>
      <c r="AE41" s="89" t="s">
        <v>399</v>
      </c>
      <c r="AF41" s="86" t="b">
        <v>0</v>
      </c>
      <c r="AG41" s="86" t="s">
        <v>401</v>
      </c>
      <c r="AH41" s="86"/>
      <c r="AI41" s="89" t="s">
        <v>399</v>
      </c>
      <c r="AJ41" s="86" t="b">
        <v>0</v>
      </c>
      <c r="AK41" s="86">
        <v>0</v>
      </c>
      <c r="AL41" s="89" t="s">
        <v>399</v>
      </c>
      <c r="AM41" s="86" t="s">
        <v>407</v>
      </c>
      <c r="AN41" s="86" t="b">
        <v>0</v>
      </c>
      <c r="AO41" s="89" t="s">
        <v>396</v>
      </c>
      <c r="AP41" s="86" t="s">
        <v>176</v>
      </c>
      <c r="AQ41" s="86">
        <v>0</v>
      </c>
      <c r="AR41" s="86">
        <v>0</v>
      </c>
      <c r="AS41" s="86"/>
      <c r="AT41" s="86"/>
      <c r="AU41" s="86"/>
      <c r="AV41" s="86"/>
      <c r="AW41" s="86"/>
      <c r="AX41" s="86"/>
      <c r="AY41" s="86"/>
      <c r="AZ41" s="86"/>
      <c r="BA41">
        <v>1</v>
      </c>
      <c r="BB41" s="85" t="str">
        <f>REPLACE(INDEX(GroupVertices[Group],MATCH(Edges25[[#This Row],[Vertex 1]],GroupVertices[Vertex],0)),1,1,"")</f>
        <v>1</v>
      </c>
      <c r="BC41" s="85" t="str">
        <f>REPLACE(INDEX(GroupVertices[Group],MATCH(Edges25[[#This Row],[Vertex 2]],GroupVertices[Vertex],0)),1,1,"")</f>
        <v>1</v>
      </c>
      <c r="BD41" s="51">
        <v>1</v>
      </c>
      <c r="BE41" s="52">
        <v>3.3333333333333335</v>
      </c>
      <c r="BF41" s="51">
        <v>0</v>
      </c>
      <c r="BG41" s="52">
        <v>0</v>
      </c>
      <c r="BH41" s="51">
        <v>0</v>
      </c>
      <c r="BI41" s="52">
        <v>0</v>
      </c>
      <c r="BJ41" s="51">
        <v>29</v>
      </c>
      <c r="BK41" s="52">
        <v>96.66666666666667</v>
      </c>
      <c r="BL41" s="51">
        <v>30</v>
      </c>
    </row>
    <row r="42" spans="1:64" ht="15">
      <c r="A42" s="84" t="s">
        <v>231</v>
      </c>
      <c r="B42" s="84" t="s">
        <v>232</v>
      </c>
      <c r="C42" s="53"/>
      <c r="D42" s="54"/>
      <c r="E42" s="65"/>
      <c r="F42" s="55"/>
      <c r="G42" s="53"/>
      <c r="H42" s="57"/>
      <c r="I42" s="56"/>
      <c r="J42" s="56"/>
      <c r="K42" s="36" t="s">
        <v>65</v>
      </c>
      <c r="L42" s="83">
        <v>42</v>
      </c>
      <c r="M42" s="83"/>
      <c r="N42" s="63"/>
      <c r="O42" s="86" t="s">
        <v>233</v>
      </c>
      <c r="P42" s="88">
        <v>43698.64351851852</v>
      </c>
      <c r="Q42" s="86" t="s">
        <v>267</v>
      </c>
      <c r="R42" s="90" t="s">
        <v>272</v>
      </c>
      <c r="S42" s="86" t="s">
        <v>277</v>
      </c>
      <c r="T42" s="86" t="s">
        <v>293</v>
      </c>
      <c r="U42" s="90" t="s">
        <v>304</v>
      </c>
      <c r="V42" s="90" t="s">
        <v>304</v>
      </c>
      <c r="W42" s="88">
        <v>43698.64351851852</v>
      </c>
      <c r="X42" s="90" t="s">
        <v>357</v>
      </c>
      <c r="Y42" s="86"/>
      <c r="Z42" s="86"/>
      <c r="AA42" s="89" t="s">
        <v>397</v>
      </c>
      <c r="AB42" s="86"/>
      <c r="AC42" s="86" t="b">
        <v>0</v>
      </c>
      <c r="AD42" s="86">
        <v>0</v>
      </c>
      <c r="AE42" s="89" t="s">
        <v>399</v>
      </c>
      <c r="AF42" s="86" t="b">
        <v>0</v>
      </c>
      <c r="AG42" s="86" t="s">
        <v>401</v>
      </c>
      <c r="AH42" s="86"/>
      <c r="AI42" s="89" t="s">
        <v>399</v>
      </c>
      <c r="AJ42" s="86" t="b">
        <v>0</v>
      </c>
      <c r="AK42" s="86">
        <v>0</v>
      </c>
      <c r="AL42" s="89" t="s">
        <v>399</v>
      </c>
      <c r="AM42" s="86" t="s">
        <v>415</v>
      </c>
      <c r="AN42" s="86" t="b">
        <v>0</v>
      </c>
      <c r="AO42" s="89" t="s">
        <v>397</v>
      </c>
      <c r="AP42" s="86" t="s">
        <v>176</v>
      </c>
      <c r="AQ42" s="86">
        <v>0</v>
      </c>
      <c r="AR42" s="86">
        <v>0</v>
      </c>
      <c r="AS42" s="86" t="s">
        <v>418</v>
      </c>
      <c r="AT42" s="86" t="s">
        <v>420</v>
      </c>
      <c r="AU42" s="86" t="s">
        <v>422</v>
      </c>
      <c r="AV42" s="86" t="s">
        <v>424</v>
      </c>
      <c r="AW42" s="86" t="s">
        <v>426</v>
      </c>
      <c r="AX42" s="86" t="s">
        <v>428</v>
      </c>
      <c r="AY42" s="86" t="s">
        <v>429</v>
      </c>
      <c r="AZ42" s="90" t="s">
        <v>431</v>
      </c>
      <c r="BA42">
        <v>1</v>
      </c>
      <c r="BB42" s="85" t="str">
        <f>REPLACE(INDEX(GroupVertices[Group],MATCH(Edges25[[#This Row],[Vertex 1]],GroupVertices[Vertex],0)),1,1,"")</f>
        <v>1</v>
      </c>
      <c r="BC42" s="85" t="str">
        <f>REPLACE(INDEX(GroupVertices[Group],MATCH(Edges25[[#This Row],[Vertex 2]],GroupVertices[Vertex],0)),1,1,"")</f>
        <v>1</v>
      </c>
      <c r="BD42" s="51">
        <v>1</v>
      </c>
      <c r="BE42" s="52">
        <v>2.1739130434782608</v>
      </c>
      <c r="BF42" s="51">
        <v>0</v>
      </c>
      <c r="BG42" s="52">
        <v>0</v>
      </c>
      <c r="BH42" s="51">
        <v>0</v>
      </c>
      <c r="BI42" s="52">
        <v>0</v>
      </c>
      <c r="BJ42" s="51">
        <v>45</v>
      </c>
      <c r="BK42" s="52">
        <v>97.82608695652173</v>
      </c>
      <c r="BL42" s="51">
        <v>46</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allowBlank="1" showInputMessage="1" showErrorMessage="1" promptTitle="Vertex 2 Name" prompt="Enter the name of the edge's second vertex." sqref="B3:B42"/>
    <dataValidation allowBlank="1" showInputMessage="1" showErrorMessage="1" promptTitle="Vertex 1 Name" prompt="Enter the name of the edge's first vertex." sqref="A3:A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Color" prompt="To select an optional edge color, right-click and select Select Color on the right-click menu." sqref="C3:C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ErrorMessage="1" sqref="N2:N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s>
  <hyperlinks>
    <hyperlink ref="R5" r:id="rId1" display="https://ml.p-y.tm/qd13"/>
    <hyperlink ref="R7" r:id="rId2" display="https://suwako-hanabi.com/usage-notes/"/>
    <hyperlink ref="R8" r:id="rId3" display="https://twitter.com/SalsaDancingAng/status/1162018147580502016"/>
    <hyperlink ref="R10" r:id="rId4" display="http://www.goldfishwindowcleners.co.uk/"/>
    <hyperlink ref="R41" r:id="rId5" display="https://diginomica.com/enterprise-20-digital-workplace-how-far-have-we-come"/>
    <hyperlink ref="R42" r:id="rId6" display="https://diginomica.com/enterprise-20-digital-workplace-how-far-have-we-come"/>
    <hyperlink ref="U3" r:id="rId7" display="https://pbs.twimg.com/media/EByJYozXUAI_tu5.png"/>
    <hyperlink ref="U5" r:id="rId8" display="https://pbs.twimg.com/media/EB64XDPWsAE6fkx.jpg"/>
    <hyperlink ref="U10" r:id="rId9" display="https://pbs.twimg.com/media/EBxJtFlW4AIakJT.jpg"/>
    <hyperlink ref="U12" r:id="rId10" display="https://pbs.twimg.com/media/ECEhFS6UwAIl0sF.jpg"/>
    <hyperlink ref="U13" r:id="rId11" display="https://pbs.twimg.com/media/ECGg41OWwAAnVch.jpg"/>
    <hyperlink ref="U24" r:id="rId12" display="https://pbs.twimg.com/media/ECKEqFsUYAE5KYk.jpg"/>
    <hyperlink ref="U25" r:id="rId13" display="https://pbs.twimg.com/media/ECKEqFsUYAE5KYk.jpg"/>
    <hyperlink ref="U26" r:id="rId14" display="https://pbs.twimg.com/media/ECKGCA1VAAEfvm-.jpg"/>
    <hyperlink ref="U28" r:id="rId15" display="https://pbs.twimg.com/media/ECKEqFsUYAE5KYk.jpg"/>
    <hyperlink ref="U29" r:id="rId16" display="https://pbs.twimg.com/media/EBc6bADXoAE43jU.jpg"/>
    <hyperlink ref="U30" r:id="rId17" display="https://pbs.twimg.com/media/ECaISXhX4AA0z-g.jpg"/>
    <hyperlink ref="U32" r:id="rId18" display="https://pbs.twimg.com/media/EA90mzAX4AEmLcK.jpg"/>
    <hyperlink ref="U42" r:id="rId19" display="https://pbs.twimg.com/media/ECgPHrmXoAEVQL8.jpg"/>
    <hyperlink ref="V3" r:id="rId20" display="https://pbs.twimg.com/media/EByJYozXUAI_tu5.png"/>
    <hyperlink ref="V4" r:id="rId21" display="http://pbs.twimg.com/profile_images/458911131206045696/Mew4jbby_normal.jpeg"/>
    <hyperlink ref="V5" r:id="rId22" display="https://pbs.twimg.com/media/EB64XDPWsAE6fkx.jpg"/>
    <hyperlink ref="V6" r:id="rId23" display="http://pbs.twimg.com/profile_images/1111839946023845888/agxEitzv_normal.png"/>
    <hyperlink ref="V7" r:id="rId24" display="http://pbs.twimg.com/profile_images/3319216363/b9d47b327002b43ecd87a5a0acdacfe7_normal.jpeg"/>
    <hyperlink ref="V8" r:id="rId25" display="http://pbs.twimg.com/profile_images/609177410668511233/xPsoVSSl_normal.png"/>
    <hyperlink ref="V9" r:id="rId26" display="http://pbs.twimg.com/profile_images/805794725118799872/xpRf4vyn_normal.jpg"/>
    <hyperlink ref="V10" r:id="rId27" display="https://pbs.twimg.com/media/EBxJtFlW4AIakJT.jpg"/>
    <hyperlink ref="V11" r:id="rId28" display="http://pbs.twimg.com/profile_images/682937092935147520/AY_aTc___normal.jpg"/>
    <hyperlink ref="V12" r:id="rId29" display="https://pbs.twimg.com/media/ECEhFS6UwAIl0sF.jpg"/>
    <hyperlink ref="V13" r:id="rId30" display="https://pbs.twimg.com/media/ECGg41OWwAAnVch.jpg"/>
    <hyperlink ref="V14" r:id="rId31" display="http://pbs.twimg.com/profile_images/682937092935147520/AY_aTc___normal.jpg"/>
    <hyperlink ref="V15" r:id="rId32" display="http://pbs.twimg.com/profile_images/430257039072190464/yVzmegHl_normal.png"/>
    <hyperlink ref="V16" r:id="rId33" display="http://pbs.twimg.com/profile_images/430257039072190464/yVzmegHl_normal.png"/>
    <hyperlink ref="V17" r:id="rId34" display="http://pbs.twimg.com/profile_images/430257039072190464/yVzmegHl_normal.png"/>
    <hyperlink ref="V18" r:id="rId35" display="http://pbs.twimg.com/profile_images/430257039072190464/yVzmegHl_normal.png"/>
    <hyperlink ref="V19" r:id="rId36" display="http://pbs.twimg.com/profile_images/430257039072190464/yVzmegHl_normal.png"/>
    <hyperlink ref="V20" r:id="rId37" display="http://pbs.twimg.com/profile_images/430257039072190464/yVzmegHl_normal.png"/>
    <hyperlink ref="V21" r:id="rId38" display="http://pbs.twimg.com/profile_images/430257039072190464/yVzmegHl_normal.png"/>
    <hyperlink ref="V22" r:id="rId39" display="http://pbs.twimg.com/profile_images/430257039072190464/yVzmegHl_normal.png"/>
    <hyperlink ref="V23" r:id="rId40" display="http://pbs.twimg.com/profile_images/811331509772779531/hVK2OBs1_normal.jpg"/>
    <hyperlink ref="V24" r:id="rId41" display="https://pbs.twimg.com/media/ECKEqFsUYAE5KYk.jpg"/>
    <hyperlink ref="V25" r:id="rId42" display="https://pbs.twimg.com/media/ECKEqFsUYAE5KYk.jpg"/>
    <hyperlink ref="V26" r:id="rId43" display="https://pbs.twimg.com/media/ECKGCA1VAAEfvm-.jpg"/>
    <hyperlink ref="V27" r:id="rId44" display="http://pbs.twimg.com/profile_images/1153119855341686785/hhoNeXj7_normal.jpg"/>
    <hyperlink ref="V28" r:id="rId45" display="https://pbs.twimg.com/media/ECKEqFsUYAE5KYk.jpg"/>
    <hyperlink ref="V29" r:id="rId46" display="https://pbs.twimg.com/media/EBc6bADXoAE43jU.jpg"/>
    <hyperlink ref="V30" r:id="rId47" display="https://pbs.twimg.com/media/ECaISXhX4AA0z-g.jpg"/>
    <hyperlink ref="V31" r:id="rId48" display="http://pbs.twimg.com/profile_images/1128502803935178753/bX6BDtDK_normal.jpg"/>
    <hyperlink ref="V32" r:id="rId49" display="https://pbs.twimg.com/media/EA90mzAX4AEmLcK.jpg"/>
    <hyperlink ref="V33" r:id="rId50" display="http://pbs.twimg.com/profile_images/1154050833308192769/fqb9l0F__normal.jpg"/>
    <hyperlink ref="V34" r:id="rId51" display="http://pbs.twimg.com/profile_images/1154050833308192769/fqb9l0F__normal.jpg"/>
    <hyperlink ref="V35" r:id="rId52" display="http://pbs.twimg.com/profile_images/1154050833308192769/fqb9l0F__normal.jpg"/>
    <hyperlink ref="V36" r:id="rId53" display="http://pbs.twimg.com/profile_images/1154050833308192769/fqb9l0F__normal.jpg"/>
    <hyperlink ref="V37" r:id="rId54" display="http://pbs.twimg.com/profile_images/1154050833308192769/fqb9l0F__normal.jpg"/>
    <hyperlink ref="V38" r:id="rId55" display="http://pbs.twimg.com/profile_images/1154050833308192769/fqb9l0F__normal.jpg"/>
    <hyperlink ref="V39" r:id="rId56" display="http://pbs.twimg.com/profile_images/1154050833308192769/fqb9l0F__normal.jpg"/>
    <hyperlink ref="V40" r:id="rId57" display="http://pbs.twimg.com/profile_images/1153028327944441857/tSGdHO0f_normal.jpg"/>
    <hyperlink ref="V41" r:id="rId58" display="http://pbs.twimg.com/profile_images/529774500896706560/wsUOfSHB_normal.png"/>
    <hyperlink ref="V42" r:id="rId59" display="https://pbs.twimg.com/media/ECgPHrmXoAEVQL8.jpg"/>
    <hyperlink ref="X3" r:id="rId60" display="https://twitter.com/#!/yardlocal/status/1160953866663399424"/>
    <hyperlink ref="X4" r:id="rId61" display="https://twitter.com/#!/xlplondon/status/1161229221303332864"/>
    <hyperlink ref="X5" r:id="rId62" display="https://twitter.com/#!/paytmmall/status/1161568462155780098"/>
    <hyperlink ref="X6" r:id="rId63" display="https://twitter.com/#!/rachit_g2/status/1161568583958163456"/>
    <hyperlink ref="X7" r:id="rId64" display="https://twitter.com/#!/r_468/status/1161963510009438208"/>
    <hyperlink ref="X8" r:id="rId65" display="https://twitter.com/#!/salsadancingang/status/1162020213711396866"/>
    <hyperlink ref="X9" r:id="rId66" display="https://twitter.com/#!/deltaprojectuk/status/1162033292549480448"/>
    <hyperlink ref="X10" r:id="rId67" display="https://twitter.com/#!/goldfishw2/status/1160883844976955394"/>
    <hyperlink ref="X11" r:id="rId68" display="https://twitter.com/#!/hackneywick/status/1160943044830646278"/>
    <hyperlink ref="X12" r:id="rId69" display="https://twitter.com/#!/skgardendesign/status/1162246562518409216"/>
    <hyperlink ref="X13" r:id="rId70" display="https://twitter.com/#!/skgardendesign/status/1162387099280166912"/>
    <hyperlink ref="X14" r:id="rId71" display="https://twitter.com/#!/hackneywick/status/1162389026034331649"/>
    <hyperlink ref="X15" r:id="rId72" display="https://twitter.com/#!/yourgod_bot/status/1159832577286406147"/>
    <hyperlink ref="X16" r:id="rId73" display="https://twitter.com/#!/yourgod_bot/status/1159968471863767041"/>
    <hyperlink ref="X17" r:id="rId74" display="https://twitter.com/#!/yourgod_bot/status/1160013768564150273"/>
    <hyperlink ref="X18" r:id="rId75" display="https://twitter.com/#!/yourgod_bot/status/1160059071891828736"/>
    <hyperlink ref="X19" r:id="rId76" display="https://twitter.com/#!/yourgod_bot/status/1162369289174712323"/>
    <hyperlink ref="X20" r:id="rId77" display="https://twitter.com/#!/yourgod_bot/status/1162505188403380224"/>
    <hyperlink ref="X21" r:id="rId78" display="https://twitter.com/#!/yourgod_bot/status/1162550484449689600"/>
    <hyperlink ref="X22" r:id="rId79" display="https://twitter.com/#!/yourgod_bot/status/1162595786997112833"/>
    <hyperlink ref="X23" r:id="rId80" display="https://twitter.com/#!/soooo_fia/status/1162650242128535552"/>
    <hyperlink ref="X24" r:id="rId81" display="https://twitter.com/#!/soooo_fia/status/1162650313284829184"/>
    <hyperlink ref="X25" r:id="rId82" display="https://twitter.com/#!/nephilimdemon/status/1162637526336540672"/>
    <hyperlink ref="X26" r:id="rId83" display="https://twitter.com/#!/nephilimdemon/status/1162639047807758336"/>
    <hyperlink ref="X27" r:id="rId84" display="https://twitter.com/#!/taemint_5hawol/status/1162829212451004417"/>
    <hyperlink ref="X28" r:id="rId85" display="https://twitter.com/#!/taemint_5hawol/status/1162829342096973825"/>
    <hyperlink ref="X29" r:id="rId86" display="https://twitter.com/#!/pressefotosdk/status/1159459673776545792"/>
    <hyperlink ref="X30" r:id="rId87" display="https://twitter.com/#!/pressefotosdk/status/1163767468718006273"/>
    <hyperlink ref="X31" r:id="rId88" display="https://twitter.com/#!/f15eman/status/1163797443533824008"/>
    <hyperlink ref="X32" r:id="rId89" display="https://twitter.com/#!/realkilahlache/status/1157271844891873280"/>
    <hyperlink ref="X33" r:id="rId90" display="https://twitter.com/#!/realkilahlache/status/1158730769751334912"/>
    <hyperlink ref="X34" r:id="rId91" display="https://twitter.com/#!/realkilahlache/status/1159484740912779265"/>
    <hyperlink ref="X35" r:id="rId92" display="https://twitter.com/#!/realkilahlache/status/1160576915457134592"/>
    <hyperlink ref="X36" r:id="rId93" display="https://twitter.com/#!/realkilahlache/status/1160931143165853697"/>
    <hyperlink ref="X37" r:id="rId94" display="https://twitter.com/#!/realkilahlache/status/1161665021027508225"/>
    <hyperlink ref="X38" r:id="rId95" display="https://twitter.com/#!/realkilahlache/status/1163109422459215872"/>
    <hyperlink ref="X39" r:id="rId96" display="https://twitter.com/#!/realkilahlache/status/1163813830712942592"/>
    <hyperlink ref="X40" r:id="rId97" display="https://twitter.com/#!/per_fectionn_/status/1163814372403060736"/>
    <hyperlink ref="X41" r:id="rId98" display="https://twitter.com/#!/dankeldsen/status/1164153342278492160"/>
    <hyperlink ref="X42" r:id="rId99" display="https://twitter.com/#!/stuartmcintyre/status/1164197133324640256"/>
    <hyperlink ref="AZ29" r:id="rId100" display="https://api.twitter.com/1.1/geo/id/9118abeb47fc6408.json"/>
    <hyperlink ref="AZ30" r:id="rId101" display="https://api.twitter.com/1.1/geo/id/9118abeb47fc6408.json"/>
    <hyperlink ref="AZ42" r:id="rId102" display="https://api.twitter.com/1.1/geo/id/1faab1b12420bf8f.json"/>
  </hyperlinks>
  <printOptions/>
  <pageMargins left="0.7" right="0.7" top="0.75" bottom="0.75" header="0.3" footer="0.3"/>
  <pageSetup horizontalDpi="600" verticalDpi="600" orientation="portrait" r:id="rId106"/>
  <legacyDrawing r:id="rId104"/>
  <tableParts>
    <tablePart r:id="rId10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1150</v>
      </c>
      <c r="B1" s="13" t="s">
        <v>34</v>
      </c>
    </row>
    <row r="2" spans="1:2" ht="15">
      <c r="A2" s="124" t="s">
        <v>228</v>
      </c>
      <c r="B2" s="85">
        <v>2</v>
      </c>
    </row>
    <row r="3" spans="1:2" ht="15">
      <c r="A3" s="124" t="s">
        <v>220</v>
      </c>
      <c r="B3" s="85">
        <v>2</v>
      </c>
    </row>
    <row r="4" spans="1:2" ht="15">
      <c r="A4" s="124" t="s">
        <v>224</v>
      </c>
      <c r="B4" s="85">
        <v>2</v>
      </c>
    </row>
    <row r="5" spans="1:2" ht="15">
      <c r="A5" s="124" t="s">
        <v>232</v>
      </c>
      <c r="B5" s="85">
        <v>2</v>
      </c>
    </row>
    <row r="6" spans="1:2" ht="15">
      <c r="A6" s="124" t="s">
        <v>225</v>
      </c>
      <c r="B6" s="85">
        <v>0</v>
      </c>
    </row>
    <row r="7" spans="1:2" ht="15">
      <c r="A7" s="124" t="s">
        <v>223</v>
      </c>
      <c r="B7" s="85">
        <v>0</v>
      </c>
    </row>
    <row r="8" spans="1:2" ht="15">
      <c r="A8" s="124" t="s">
        <v>226</v>
      </c>
      <c r="B8" s="85">
        <v>0</v>
      </c>
    </row>
    <row r="9" spans="1:2" ht="15">
      <c r="A9" s="124" t="s">
        <v>230</v>
      </c>
      <c r="B9" s="85">
        <v>0</v>
      </c>
    </row>
    <row r="10" spans="1:2" ht="15">
      <c r="A10" s="124" t="s">
        <v>231</v>
      </c>
      <c r="B10" s="85">
        <v>0</v>
      </c>
    </row>
    <row r="11" spans="1:2" ht="15">
      <c r="A11" s="124" t="s">
        <v>227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1152</v>
      </c>
      <c r="B25" t="s">
        <v>1151</v>
      </c>
    </row>
    <row r="26" spans="1:2" ht="15">
      <c r="A26" s="136" t="s">
        <v>1154</v>
      </c>
      <c r="B26" s="3"/>
    </row>
    <row r="27" spans="1:2" ht="15">
      <c r="A27" s="137" t="s">
        <v>1155</v>
      </c>
      <c r="B27" s="3"/>
    </row>
    <row r="28" spans="1:2" ht="15">
      <c r="A28" s="138" t="s">
        <v>1156</v>
      </c>
      <c r="B28" s="3"/>
    </row>
    <row r="29" spans="1:2" ht="15">
      <c r="A29" s="139" t="s">
        <v>1157</v>
      </c>
      <c r="B29" s="3">
        <v>1</v>
      </c>
    </row>
    <row r="30" spans="1:2" ht="15">
      <c r="A30" s="138" t="s">
        <v>1158</v>
      </c>
      <c r="B30" s="3"/>
    </row>
    <row r="31" spans="1:2" ht="15">
      <c r="A31" s="139" t="s">
        <v>1159</v>
      </c>
      <c r="B31" s="3">
        <v>1</v>
      </c>
    </row>
    <row r="32" spans="1:2" ht="15">
      <c r="A32" s="138" t="s">
        <v>1160</v>
      </c>
      <c r="B32" s="3"/>
    </row>
    <row r="33" spans="1:2" ht="15">
      <c r="A33" s="139" t="s">
        <v>1159</v>
      </c>
      <c r="B33" s="3">
        <v>1</v>
      </c>
    </row>
    <row r="34" spans="1:2" ht="15">
      <c r="A34" s="139" t="s">
        <v>1161</v>
      </c>
      <c r="B34" s="3">
        <v>1</v>
      </c>
    </row>
    <row r="35" spans="1:2" ht="15">
      <c r="A35" s="138" t="s">
        <v>1162</v>
      </c>
      <c r="B35" s="3"/>
    </row>
    <row r="36" spans="1:2" ht="15">
      <c r="A36" s="139" t="s">
        <v>1163</v>
      </c>
      <c r="B36" s="3">
        <v>1</v>
      </c>
    </row>
    <row r="37" spans="1:2" ht="15">
      <c r="A37" s="139" t="s">
        <v>1164</v>
      </c>
      <c r="B37" s="3">
        <v>1</v>
      </c>
    </row>
    <row r="38" spans="1:2" ht="15">
      <c r="A38" s="138" t="s">
        <v>1165</v>
      </c>
      <c r="B38" s="3"/>
    </row>
    <row r="39" spans="1:2" ht="15">
      <c r="A39" s="139" t="s">
        <v>1166</v>
      </c>
      <c r="B39" s="3">
        <v>1</v>
      </c>
    </row>
    <row r="40" spans="1:2" ht="15">
      <c r="A40" s="139" t="s">
        <v>1167</v>
      </c>
      <c r="B40" s="3">
        <v>1</v>
      </c>
    </row>
    <row r="41" spans="1:2" ht="15">
      <c r="A41" s="138" t="s">
        <v>1168</v>
      </c>
      <c r="B41" s="3"/>
    </row>
    <row r="42" spans="1:2" ht="15">
      <c r="A42" s="139" t="s">
        <v>1161</v>
      </c>
      <c r="B42" s="3">
        <v>1</v>
      </c>
    </row>
    <row r="43" spans="1:2" ht="15">
      <c r="A43" s="138" t="s">
        <v>1169</v>
      </c>
      <c r="B43" s="3"/>
    </row>
    <row r="44" spans="1:2" ht="15">
      <c r="A44" s="139" t="s">
        <v>1157</v>
      </c>
      <c r="B44" s="3">
        <v>1</v>
      </c>
    </row>
    <row r="45" spans="1:2" ht="15">
      <c r="A45" s="139" t="s">
        <v>1161</v>
      </c>
      <c r="B45" s="3">
        <v>2</v>
      </c>
    </row>
    <row r="46" spans="1:2" ht="15">
      <c r="A46" s="139" t="s">
        <v>1170</v>
      </c>
      <c r="B46" s="3">
        <v>1</v>
      </c>
    </row>
    <row r="47" spans="1:2" ht="15">
      <c r="A47" s="138" t="s">
        <v>1171</v>
      </c>
      <c r="B47" s="3"/>
    </row>
    <row r="48" spans="1:2" ht="15">
      <c r="A48" s="139" t="s">
        <v>1172</v>
      </c>
      <c r="B48" s="3">
        <v>1</v>
      </c>
    </row>
    <row r="49" spans="1:2" ht="15">
      <c r="A49" s="138" t="s">
        <v>1173</v>
      </c>
      <c r="B49" s="3"/>
    </row>
    <row r="50" spans="1:2" ht="15">
      <c r="A50" s="139" t="s">
        <v>1174</v>
      </c>
      <c r="B50" s="3">
        <v>2</v>
      </c>
    </row>
    <row r="51" spans="1:2" ht="15">
      <c r="A51" s="139" t="s">
        <v>1161</v>
      </c>
      <c r="B51" s="3">
        <v>1</v>
      </c>
    </row>
    <row r="52" spans="1:2" ht="15">
      <c r="A52" s="138" t="s">
        <v>1175</v>
      </c>
      <c r="B52" s="3"/>
    </row>
    <row r="53" spans="1:2" ht="15">
      <c r="A53" s="139" t="s">
        <v>1176</v>
      </c>
      <c r="B53" s="3">
        <v>1</v>
      </c>
    </row>
    <row r="54" spans="1:2" ht="15">
      <c r="A54" s="139" t="s">
        <v>1161</v>
      </c>
      <c r="B54" s="3">
        <v>1</v>
      </c>
    </row>
    <row r="55" spans="1:2" ht="15">
      <c r="A55" s="139" t="s">
        <v>1170</v>
      </c>
      <c r="B55" s="3">
        <v>1</v>
      </c>
    </row>
    <row r="56" spans="1:2" ht="15">
      <c r="A56" s="138" t="s">
        <v>1177</v>
      </c>
      <c r="B56" s="3"/>
    </row>
    <row r="57" spans="1:2" ht="15">
      <c r="A57" s="139" t="s">
        <v>1178</v>
      </c>
      <c r="B57" s="3">
        <v>1</v>
      </c>
    </row>
    <row r="58" spans="1:2" ht="15">
      <c r="A58" s="139" t="s">
        <v>1163</v>
      </c>
      <c r="B58" s="3">
        <v>1</v>
      </c>
    </row>
    <row r="59" spans="1:2" ht="15">
      <c r="A59" s="139" t="s">
        <v>1161</v>
      </c>
      <c r="B59" s="3">
        <v>2</v>
      </c>
    </row>
    <row r="60" spans="1:2" ht="15">
      <c r="A60" s="139" t="s">
        <v>1164</v>
      </c>
      <c r="B60" s="3">
        <v>1</v>
      </c>
    </row>
    <row r="61" spans="1:2" ht="15">
      <c r="A61" s="138" t="s">
        <v>1179</v>
      </c>
      <c r="B61" s="3"/>
    </row>
    <row r="62" spans="1:2" ht="15">
      <c r="A62" s="139" t="s">
        <v>1166</v>
      </c>
      <c r="B62" s="3">
        <v>1</v>
      </c>
    </row>
    <row r="63" spans="1:2" ht="15">
      <c r="A63" s="139" t="s">
        <v>1167</v>
      </c>
      <c r="B63" s="3">
        <v>1</v>
      </c>
    </row>
    <row r="64" spans="1:2" ht="15">
      <c r="A64" s="139" t="s">
        <v>1180</v>
      </c>
      <c r="B64" s="3">
        <v>3</v>
      </c>
    </row>
    <row r="65" spans="1:2" ht="15">
      <c r="A65" s="139" t="s">
        <v>1174</v>
      </c>
      <c r="B65" s="3">
        <v>1</v>
      </c>
    </row>
    <row r="66" spans="1:2" ht="15">
      <c r="A66" s="139" t="s">
        <v>1181</v>
      </c>
      <c r="B66" s="3">
        <v>2</v>
      </c>
    </row>
    <row r="67" spans="1:2" ht="15">
      <c r="A67" s="138" t="s">
        <v>1182</v>
      </c>
      <c r="B67" s="3"/>
    </row>
    <row r="68" spans="1:2" ht="15">
      <c r="A68" s="139" t="s">
        <v>1161</v>
      </c>
      <c r="B68" s="3">
        <v>1</v>
      </c>
    </row>
    <row r="69" spans="1:2" ht="15">
      <c r="A69" s="138" t="s">
        <v>1183</v>
      </c>
      <c r="B69" s="3"/>
    </row>
    <row r="70" spans="1:2" ht="15">
      <c r="A70" s="139" t="s">
        <v>1172</v>
      </c>
      <c r="B70" s="3">
        <v>1</v>
      </c>
    </row>
    <row r="71" spans="1:2" ht="15">
      <c r="A71" s="139" t="s">
        <v>1157</v>
      </c>
      <c r="B71" s="3">
        <v>1</v>
      </c>
    </row>
    <row r="72" spans="1:2" ht="15">
      <c r="A72" s="139" t="s">
        <v>1163</v>
      </c>
      <c r="B72" s="3">
        <v>2</v>
      </c>
    </row>
    <row r="73" spans="1:2" ht="15">
      <c r="A73" s="138" t="s">
        <v>1184</v>
      </c>
      <c r="B73" s="3"/>
    </row>
    <row r="74" spans="1:2" ht="15">
      <c r="A74" s="139" t="s">
        <v>1157</v>
      </c>
      <c r="B74" s="3">
        <v>1</v>
      </c>
    </row>
    <row r="75" spans="1:2" ht="15">
      <c r="A75" s="139" t="s">
        <v>1161</v>
      </c>
      <c r="B75" s="3">
        <v>1</v>
      </c>
    </row>
    <row r="76" spans="1:2" ht="15">
      <c r="A76" s="136" t="s">
        <v>1153</v>
      </c>
      <c r="B76" s="3">
        <v>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432</v>
      </c>
      <c r="AE2" s="13" t="s">
        <v>433</v>
      </c>
      <c r="AF2" s="13" t="s">
        <v>434</v>
      </c>
      <c r="AG2" s="13" t="s">
        <v>435</v>
      </c>
      <c r="AH2" s="13" t="s">
        <v>436</v>
      </c>
      <c r="AI2" s="13" t="s">
        <v>437</v>
      </c>
      <c r="AJ2" s="13" t="s">
        <v>438</v>
      </c>
      <c r="AK2" s="13" t="s">
        <v>439</v>
      </c>
      <c r="AL2" s="13" t="s">
        <v>440</v>
      </c>
      <c r="AM2" s="13" t="s">
        <v>441</v>
      </c>
      <c r="AN2" s="13" t="s">
        <v>442</v>
      </c>
      <c r="AO2" s="13" t="s">
        <v>443</v>
      </c>
      <c r="AP2" s="13" t="s">
        <v>444</v>
      </c>
      <c r="AQ2" s="13" t="s">
        <v>445</v>
      </c>
      <c r="AR2" s="13" t="s">
        <v>446</v>
      </c>
      <c r="AS2" s="13" t="s">
        <v>192</v>
      </c>
      <c r="AT2" s="13" t="s">
        <v>447</v>
      </c>
      <c r="AU2" s="13" t="s">
        <v>448</v>
      </c>
      <c r="AV2" s="13" t="s">
        <v>449</v>
      </c>
      <c r="AW2" s="13" t="s">
        <v>450</v>
      </c>
      <c r="AX2" s="13" t="s">
        <v>451</v>
      </c>
      <c r="AY2" s="13" t="s">
        <v>452</v>
      </c>
      <c r="AZ2" s="13" t="s">
        <v>653</v>
      </c>
      <c r="BA2" s="127" t="s">
        <v>964</v>
      </c>
      <c r="BB2" s="127" t="s">
        <v>965</v>
      </c>
      <c r="BC2" s="127" t="s">
        <v>966</v>
      </c>
      <c r="BD2" s="127" t="s">
        <v>967</v>
      </c>
      <c r="BE2" s="127" t="s">
        <v>968</v>
      </c>
      <c r="BF2" s="127" t="s">
        <v>972</v>
      </c>
      <c r="BG2" s="127" t="s">
        <v>976</v>
      </c>
      <c r="BH2" s="127" t="s">
        <v>994</v>
      </c>
      <c r="BI2" s="127" t="s">
        <v>1000</v>
      </c>
      <c r="BJ2" s="127" t="s">
        <v>1016</v>
      </c>
      <c r="BK2" s="127" t="s">
        <v>1119</v>
      </c>
      <c r="BL2" s="127" t="s">
        <v>1120</v>
      </c>
      <c r="BM2" s="127" t="s">
        <v>1121</v>
      </c>
      <c r="BN2" s="127" t="s">
        <v>1122</v>
      </c>
      <c r="BO2" s="127" t="s">
        <v>1123</v>
      </c>
      <c r="BP2" s="127" t="s">
        <v>1124</v>
      </c>
      <c r="BQ2" s="127" t="s">
        <v>1125</v>
      </c>
      <c r="BR2" s="127" t="s">
        <v>1126</v>
      </c>
      <c r="BS2" s="127" t="s">
        <v>1128</v>
      </c>
      <c r="BT2" s="3"/>
      <c r="BU2" s="3"/>
    </row>
    <row r="3" spans="1:73" ht="15" customHeight="1">
      <c r="A3" s="50" t="s">
        <v>212</v>
      </c>
      <c r="B3" s="53"/>
      <c r="C3" s="53" t="s">
        <v>64</v>
      </c>
      <c r="D3" s="54">
        <v>257.34332234542</v>
      </c>
      <c r="E3" s="55"/>
      <c r="F3" s="112" t="s">
        <v>547</v>
      </c>
      <c r="G3" s="53"/>
      <c r="H3" s="57" t="s">
        <v>212</v>
      </c>
      <c r="I3" s="56"/>
      <c r="J3" s="56"/>
      <c r="K3" s="114" t="s">
        <v>577</v>
      </c>
      <c r="L3" s="59">
        <v>1</v>
      </c>
      <c r="M3" s="60">
        <v>9060.1728515625</v>
      </c>
      <c r="N3" s="60">
        <v>8393.2783203125</v>
      </c>
      <c r="O3" s="58"/>
      <c r="P3" s="61"/>
      <c r="Q3" s="61"/>
      <c r="R3" s="51"/>
      <c r="S3" s="51">
        <v>1</v>
      </c>
      <c r="T3" s="51">
        <v>1</v>
      </c>
      <c r="U3" s="52">
        <v>0</v>
      </c>
      <c r="V3" s="52">
        <v>1</v>
      </c>
      <c r="W3" s="52">
        <v>0</v>
      </c>
      <c r="X3" s="52">
        <v>0.999975</v>
      </c>
      <c r="Y3" s="52">
        <v>0</v>
      </c>
      <c r="Z3" s="52">
        <v>1</v>
      </c>
      <c r="AA3" s="62">
        <v>3</v>
      </c>
      <c r="AB3" s="62"/>
      <c r="AC3" s="63"/>
      <c r="AD3" s="85" t="s">
        <v>453</v>
      </c>
      <c r="AE3" s="85">
        <v>885</v>
      </c>
      <c r="AF3" s="85">
        <v>1149</v>
      </c>
      <c r="AG3" s="85">
        <v>1757</v>
      </c>
      <c r="AH3" s="85">
        <v>626</v>
      </c>
      <c r="AI3" s="85"/>
      <c r="AJ3" s="85" t="s">
        <v>474</v>
      </c>
      <c r="AK3" s="85" t="s">
        <v>493</v>
      </c>
      <c r="AL3" s="91" t="s">
        <v>510</v>
      </c>
      <c r="AM3" s="85"/>
      <c r="AN3" s="87">
        <v>41457.437060185184</v>
      </c>
      <c r="AO3" s="91" t="s">
        <v>523</v>
      </c>
      <c r="AP3" s="85" t="b">
        <v>0</v>
      </c>
      <c r="AQ3" s="85" t="b">
        <v>0</v>
      </c>
      <c r="AR3" s="85" t="b">
        <v>1</v>
      </c>
      <c r="AS3" s="85"/>
      <c r="AT3" s="85">
        <v>27</v>
      </c>
      <c r="AU3" s="91" t="s">
        <v>542</v>
      </c>
      <c r="AV3" s="85" t="b">
        <v>0</v>
      </c>
      <c r="AW3" s="85" t="s">
        <v>555</v>
      </c>
      <c r="AX3" s="91" t="s">
        <v>556</v>
      </c>
      <c r="AY3" s="85" t="s">
        <v>66</v>
      </c>
      <c r="AZ3" s="85" t="str">
        <f>REPLACE(INDEX(GroupVertices[Group],MATCH(Vertices[[#This Row],[Vertex]],GroupVertices[Vertex],0)),1,1,"")</f>
        <v>8</v>
      </c>
      <c r="BA3" s="51"/>
      <c r="BB3" s="51"/>
      <c r="BC3" s="51"/>
      <c r="BD3" s="51"/>
      <c r="BE3" s="51" t="s">
        <v>278</v>
      </c>
      <c r="BF3" s="51" t="s">
        <v>278</v>
      </c>
      <c r="BG3" s="128" t="s">
        <v>977</v>
      </c>
      <c r="BH3" s="128" t="s">
        <v>977</v>
      </c>
      <c r="BI3" s="128" t="s">
        <v>923</v>
      </c>
      <c r="BJ3" s="128" t="s">
        <v>923</v>
      </c>
      <c r="BK3" s="128">
        <v>2</v>
      </c>
      <c r="BL3" s="131">
        <v>7.6923076923076925</v>
      </c>
      <c r="BM3" s="128">
        <v>0</v>
      </c>
      <c r="BN3" s="131">
        <v>0</v>
      </c>
      <c r="BO3" s="128">
        <v>0</v>
      </c>
      <c r="BP3" s="131">
        <v>0</v>
      </c>
      <c r="BQ3" s="128">
        <v>24</v>
      </c>
      <c r="BR3" s="131">
        <v>92.3076923076923</v>
      </c>
      <c r="BS3" s="128">
        <v>26</v>
      </c>
      <c r="BT3" s="3"/>
      <c r="BU3" s="3"/>
    </row>
    <row r="4" spans="1:76" ht="15">
      <c r="A4" s="14" t="s">
        <v>213</v>
      </c>
      <c r="B4" s="15"/>
      <c r="C4" s="15" t="s">
        <v>64</v>
      </c>
      <c r="D4" s="93">
        <v>604.3963639996005</v>
      </c>
      <c r="E4" s="81"/>
      <c r="F4" s="112" t="s">
        <v>305</v>
      </c>
      <c r="G4" s="15"/>
      <c r="H4" s="16" t="s">
        <v>213</v>
      </c>
      <c r="I4" s="66"/>
      <c r="J4" s="66"/>
      <c r="K4" s="114" t="s">
        <v>578</v>
      </c>
      <c r="L4" s="94">
        <v>1</v>
      </c>
      <c r="M4" s="95">
        <v>9060.1728515625</v>
      </c>
      <c r="N4" s="95">
        <v>5887.646484375</v>
      </c>
      <c r="O4" s="77"/>
      <c r="P4" s="96"/>
      <c r="Q4" s="96"/>
      <c r="R4" s="97"/>
      <c r="S4" s="51">
        <v>1</v>
      </c>
      <c r="T4" s="51">
        <v>1</v>
      </c>
      <c r="U4" s="52">
        <v>0</v>
      </c>
      <c r="V4" s="52">
        <v>1</v>
      </c>
      <c r="W4" s="52">
        <v>0</v>
      </c>
      <c r="X4" s="52">
        <v>0.999975</v>
      </c>
      <c r="Y4" s="52">
        <v>0</v>
      </c>
      <c r="Z4" s="52">
        <v>1</v>
      </c>
      <c r="AA4" s="82">
        <v>4</v>
      </c>
      <c r="AB4" s="82"/>
      <c r="AC4" s="98"/>
      <c r="AD4" s="85" t="s">
        <v>454</v>
      </c>
      <c r="AE4" s="85">
        <v>1248</v>
      </c>
      <c r="AF4" s="85">
        <v>5295</v>
      </c>
      <c r="AG4" s="85">
        <v>7483</v>
      </c>
      <c r="AH4" s="85">
        <v>3208</v>
      </c>
      <c r="AI4" s="85"/>
      <c r="AJ4" s="85" t="s">
        <v>475</v>
      </c>
      <c r="AK4" s="85" t="s">
        <v>494</v>
      </c>
      <c r="AL4" s="91" t="s">
        <v>511</v>
      </c>
      <c r="AM4" s="85"/>
      <c r="AN4" s="87">
        <v>40001.398043981484</v>
      </c>
      <c r="AO4" s="91" t="s">
        <v>524</v>
      </c>
      <c r="AP4" s="85" t="b">
        <v>0</v>
      </c>
      <c r="AQ4" s="85" t="b">
        <v>0</v>
      </c>
      <c r="AR4" s="85" t="b">
        <v>1</v>
      </c>
      <c r="AS4" s="85"/>
      <c r="AT4" s="85">
        <v>101</v>
      </c>
      <c r="AU4" s="91" t="s">
        <v>543</v>
      </c>
      <c r="AV4" s="85" t="b">
        <v>0</v>
      </c>
      <c r="AW4" s="85" t="s">
        <v>555</v>
      </c>
      <c r="AX4" s="91" t="s">
        <v>557</v>
      </c>
      <c r="AY4" s="85" t="s">
        <v>66</v>
      </c>
      <c r="AZ4" s="85" t="str">
        <f>REPLACE(INDEX(GroupVertices[Group],MATCH(Vertices[[#This Row],[Vertex]],GroupVertices[Vertex],0)),1,1,"")</f>
        <v>8</v>
      </c>
      <c r="BA4" s="51"/>
      <c r="BB4" s="51"/>
      <c r="BC4" s="51"/>
      <c r="BD4" s="51"/>
      <c r="BE4" s="51" t="s">
        <v>278</v>
      </c>
      <c r="BF4" s="51" t="s">
        <v>278</v>
      </c>
      <c r="BG4" s="128" t="s">
        <v>978</v>
      </c>
      <c r="BH4" s="128" t="s">
        <v>978</v>
      </c>
      <c r="BI4" s="128" t="s">
        <v>1001</v>
      </c>
      <c r="BJ4" s="128" t="s">
        <v>1001</v>
      </c>
      <c r="BK4" s="128">
        <v>2</v>
      </c>
      <c r="BL4" s="131">
        <v>8.695652173913043</v>
      </c>
      <c r="BM4" s="128">
        <v>0</v>
      </c>
      <c r="BN4" s="131">
        <v>0</v>
      </c>
      <c r="BO4" s="128">
        <v>0</v>
      </c>
      <c r="BP4" s="131">
        <v>0</v>
      </c>
      <c r="BQ4" s="128">
        <v>21</v>
      </c>
      <c r="BR4" s="131">
        <v>91.30434782608695</v>
      </c>
      <c r="BS4" s="128">
        <v>23</v>
      </c>
      <c r="BT4" s="2"/>
      <c r="BU4" s="3"/>
      <c r="BV4" s="3"/>
      <c r="BW4" s="3"/>
      <c r="BX4" s="3"/>
    </row>
    <row r="5" spans="1:76" ht="15">
      <c r="A5" s="14" t="s">
        <v>214</v>
      </c>
      <c r="B5" s="15"/>
      <c r="C5" s="15" t="s">
        <v>64</v>
      </c>
      <c r="D5" s="93">
        <v>1000</v>
      </c>
      <c r="E5" s="81"/>
      <c r="F5" s="112" t="s">
        <v>548</v>
      </c>
      <c r="G5" s="15"/>
      <c r="H5" s="16" t="s">
        <v>214</v>
      </c>
      <c r="I5" s="66"/>
      <c r="J5" s="66"/>
      <c r="K5" s="114" t="s">
        <v>579</v>
      </c>
      <c r="L5" s="94">
        <v>1</v>
      </c>
      <c r="M5" s="95">
        <v>6750.4619140625</v>
      </c>
      <c r="N5" s="95">
        <v>3299.669921875</v>
      </c>
      <c r="O5" s="77"/>
      <c r="P5" s="96"/>
      <c r="Q5" s="96"/>
      <c r="R5" s="97"/>
      <c r="S5" s="51">
        <v>2</v>
      </c>
      <c r="T5" s="51">
        <v>1</v>
      </c>
      <c r="U5" s="52">
        <v>0</v>
      </c>
      <c r="V5" s="52">
        <v>1</v>
      </c>
      <c r="W5" s="52">
        <v>2E-06</v>
      </c>
      <c r="X5" s="52">
        <v>1.298213</v>
      </c>
      <c r="Y5" s="52">
        <v>0</v>
      </c>
      <c r="Z5" s="52">
        <v>0</v>
      </c>
      <c r="AA5" s="82">
        <v>5</v>
      </c>
      <c r="AB5" s="82"/>
      <c r="AC5" s="98"/>
      <c r="AD5" s="85" t="s">
        <v>455</v>
      </c>
      <c r="AE5" s="85">
        <v>21</v>
      </c>
      <c r="AF5" s="85">
        <v>32043</v>
      </c>
      <c r="AG5" s="85">
        <v>4543</v>
      </c>
      <c r="AH5" s="85">
        <v>89</v>
      </c>
      <c r="AI5" s="85"/>
      <c r="AJ5" s="85" t="s">
        <v>476</v>
      </c>
      <c r="AK5" s="85" t="s">
        <v>495</v>
      </c>
      <c r="AL5" s="91" t="s">
        <v>512</v>
      </c>
      <c r="AM5" s="85"/>
      <c r="AN5" s="87">
        <v>42790.144375</v>
      </c>
      <c r="AO5" s="91" t="s">
        <v>525</v>
      </c>
      <c r="AP5" s="85" t="b">
        <v>0</v>
      </c>
      <c r="AQ5" s="85" t="b">
        <v>0</v>
      </c>
      <c r="AR5" s="85" t="b">
        <v>0</v>
      </c>
      <c r="AS5" s="85"/>
      <c r="AT5" s="85">
        <v>33</v>
      </c>
      <c r="AU5" s="91" t="s">
        <v>542</v>
      </c>
      <c r="AV5" s="85" t="b">
        <v>1</v>
      </c>
      <c r="AW5" s="85" t="s">
        <v>555</v>
      </c>
      <c r="AX5" s="91" t="s">
        <v>558</v>
      </c>
      <c r="AY5" s="85" t="s">
        <v>66</v>
      </c>
      <c r="AZ5" s="85" t="str">
        <f>REPLACE(INDEX(GroupVertices[Group],MATCH(Vertices[[#This Row],[Vertex]],GroupVertices[Vertex],0)),1,1,"")</f>
        <v>7</v>
      </c>
      <c r="BA5" s="51" t="s">
        <v>268</v>
      </c>
      <c r="BB5" s="51" t="s">
        <v>268</v>
      </c>
      <c r="BC5" s="51" t="s">
        <v>273</v>
      </c>
      <c r="BD5" s="51" t="s">
        <v>273</v>
      </c>
      <c r="BE5" s="51" t="s">
        <v>279</v>
      </c>
      <c r="BF5" s="51" t="s">
        <v>279</v>
      </c>
      <c r="BG5" s="128" t="s">
        <v>828</v>
      </c>
      <c r="BH5" s="128" t="s">
        <v>828</v>
      </c>
      <c r="BI5" s="128" t="s">
        <v>922</v>
      </c>
      <c r="BJ5" s="128" t="s">
        <v>922</v>
      </c>
      <c r="BK5" s="128">
        <v>1</v>
      </c>
      <c r="BL5" s="131">
        <v>2.6315789473684212</v>
      </c>
      <c r="BM5" s="128">
        <v>0</v>
      </c>
      <c r="BN5" s="131">
        <v>0</v>
      </c>
      <c r="BO5" s="128">
        <v>0</v>
      </c>
      <c r="BP5" s="131">
        <v>0</v>
      </c>
      <c r="BQ5" s="128">
        <v>37</v>
      </c>
      <c r="BR5" s="131">
        <v>97.36842105263158</v>
      </c>
      <c r="BS5" s="128">
        <v>38</v>
      </c>
      <c r="BT5" s="2"/>
      <c r="BU5" s="3"/>
      <c r="BV5" s="3"/>
      <c r="BW5" s="3"/>
      <c r="BX5" s="3"/>
    </row>
    <row r="6" spans="1:76" ht="15">
      <c r="A6" s="14" t="s">
        <v>215</v>
      </c>
      <c r="B6" s="15"/>
      <c r="C6" s="15" t="s">
        <v>64</v>
      </c>
      <c r="D6" s="93">
        <v>392.1967835381081</v>
      </c>
      <c r="E6" s="81"/>
      <c r="F6" s="112" t="s">
        <v>306</v>
      </c>
      <c r="G6" s="15"/>
      <c r="H6" s="16" t="s">
        <v>215</v>
      </c>
      <c r="I6" s="66"/>
      <c r="J6" s="66"/>
      <c r="K6" s="114" t="s">
        <v>580</v>
      </c>
      <c r="L6" s="94">
        <v>1</v>
      </c>
      <c r="M6" s="95">
        <v>6750.4619140625</v>
      </c>
      <c r="N6" s="95">
        <v>1335.16064453125</v>
      </c>
      <c r="O6" s="77"/>
      <c r="P6" s="96"/>
      <c r="Q6" s="96"/>
      <c r="R6" s="97"/>
      <c r="S6" s="51">
        <v>0</v>
      </c>
      <c r="T6" s="51">
        <v>1</v>
      </c>
      <c r="U6" s="52">
        <v>0</v>
      </c>
      <c r="V6" s="52">
        <v>1</v>
      </c>
      <c r="W6" s="52">
        <v>1E-06</v>
      </c>
      <c r="X6" s="52">
        <v>0.701738</v>
      </c>
      <c r="Y6" s="52">
        <v>0</v>
      </c>
      <c r="Z6" s="52">
        <v>0</v>
      </c>
      <c r="AA6" s="82">
        <v>6</v>
      </c>
      <c r="AB6" s="82"/>
      <c r="AC6" s="98"/>
      <c r="AD6" s="85" t="s">
        <v>456</v>
      </c>
      <c r="AE6" s="85">
        <v>4295</v>
      </c>
      <c r="AF6" s="85">
        <v>2760</v>
      </c>
      <c r="AG6" s="85">
        <v>221859</v>
      </c>
      <c r="AH6" s="85">
        <v>178449</v>
      </c>
      <c r="AI6" s="85"/>
      <c r="AJ6" s="85" t="s">
        <v>477</v>
      </c>
      <c r="AK6" s="85" t="s">
        <v>496</v>
      </c>
      <c r="AL6" s="91" t="s">
        <v>513</v>
      </c>
      <c r="AM6" s="85"/>
      <c r="AN6" s="87">
        <v>40308.313101851854</v>
      </c>
      <c r="AO6" s="91" t="s">
        <v>526</v>
      </c>
      <c r="AP6" s="85" t="b">
        <v>0</v>
      </c>
      <c r="AQ6" s="85" t="b">
        <v>0</v>
      </c>
      <c r="AR6" s="85" t="b">
        <v>1</v>
      </c>
      <c r="AS6" s="85"/>
      <c r="AT6" s="85">
        <v>384</v>
      </c>
      <c r="AU6" s="91" t="s">
        <v>544</v>
      </c>
      <c r="AV6" s="85" t="b">
        <v>0</v>
      </c>
      <c r="AW6" s="85" t="s">
        <v>555</v>
      </c>
      <c r="AX6" s="91" t="s">
        <v>559</v>
      </c>
      <c r="AY6" s="85" t="s">
        <v>66</v>
      </c>
      <c r="AZ6" s="85" t="str">
        <f>REPLACE(INDEX(GroupVertices[Group],MATCH(Vertices[[#This Row],[Vertex]],GroupVertices[Vertex],0)),1,1,"")</f>
        <v>7</v>
      </c>
      <c r="BA6" s="51"/>
      <c r="BB6" s="51"/>
      <c r="BC6" s="51"/>
      <c r="BD6" s="51"/>
      <c r="BE6" s="51"/>
      <c r="BF6" s="51"/>
      <c r="BG6" s="128" t="s">
        <v>979</v>
      </c>
      <c r="BH6" s="128" t="s">
        <v>979</v>
      </c>
      <c r="BI6" s="128" t="s">
        <v>1002</v>
      </c>
      <c r="BJ6" s="128" t="s">
        <v>1002</v>
      </c>
      <c r="BK6" s="128">
        <v>1</v>
      </c>
      <c r="BL6" s="131">
        <v>3.8461538461538463</v>
      </c>
      <c r="BM6" s="128">
        <v>0</v>
      </c>
      <c r="BN6" s="131">
        <v>0</v>
      </c>
      <c r="BO6" s="128">
        <v>0</v>
      </c>
      <c r="BP6" s="131">
        <v>0</v>
      </c>
      <c r="BQ6" s="128">
        <v>25</v>
      </c>
      <c r="BR6" s="131">
        <v>96.15384615384616</v>
      </c>
      <c r="BS6" s="128">
        <v>26</v>
      </c>
      <c r="BT6" s="2"/>
      <c r="BU6" s="3"/>
      <c r="BV6" s="3"/>
      <c r="BW6" s="3"/>
      <c r="BX6" s="3"/>
    </row>
    <row r="7" spans="1:76" ht="15">
      <c r="A7" s="14" t="s">
        <v>216</v>
      </c>
      <c r="B7" s="15"/>
      <c r="C7" s="15" t="s">
        <v>64</v>
      </c>
      <c r="D7" s="93">
        <v>176.3977624612926</v>
      </c>
      <c r="E7" s="81"/>
      <c r="F7" s="112" t="s">
        <v>307</v>
      </c>
      <c r="G7" s="15"/>
      <c r="H7" s="16" t="s">
        <v>216</v>
      </c>
      <c r="I7" s="66"/>
      <c r="J7" s="66"/>
      <c r="K7" s="114" t="s">
        <v>581</v>
      </c>
      <c r="L7" s="94">
        <v>1</v>
      </c>
      <c r="M7" s="95">
        <v>846.244140625</v>
      </c>
      <c r="N7" s="95">
        <v>1470.441162109375</v>
      </c>
      <c r="O7" s="77"/>
      <c r="P7" s="96"/>
      <c r="Q7" s="96"/>
      <c r="R7" s="97"/>
      <c r="S7" s="51">
        <v>1</v>
      </c>
      <c r="T7" s="51">
        <v>1</v>
      </c>
      <c r="U7" s="52">
        <v>0</v>
      </c>
      <c r="V7" s="52">
        <v>0</v>
      </c>
      <c r="W7" s="52">
        <v>0</v>
      </c>
      <c r="X7" s="52">
        <v>0.999975</v>
      </c>
      <c r="Y7" s="52">
        <v>0</v>
      </c>
      <c r="Z7" s="52" t="s">
        <v>656</v>
      </c>
      <c r="AA7" s="82">
        <v>7</v>
      </c>
      <c r="AB7" s="82"/>
      <c r="AC7" s="98"/>
      <c r="AD7" s="85" t="s">
        <v>457</v>
      </c>
      <c r="AE7" s="85">
        <v>252</v>
      </c>
      <c r="AF7" s="85">
        <v>182</v>
      </c>
      <c r="AG7" s="85">
        <v>20643</v>
      </c>
      <c r="AH7" s="85">
        <v>1678</v>
      </c>
      <c r="AI7" s="85"/>
      <c r="AJ7" s="85" t="s">
        <v>478</v>
      </c>
      <c r="AK7" s="85" t="s">
        <v>497</v>
      </c>
      <c r="AL7" s="91" t="s">
        <v>514</v>
      </c>
      <c r="AM7" s="85"/>
      <c r="AN7" s="87">
        <v>40365.36615740741</v>
      </c>
      <c r="AO7" s="91" t="s">
        <v>527</v>
      </c>
      <c r="AP7" s="85" t="b">
        <v>1</v>
      </c>
      <c r="AQ7" s="85" t="b">
        <v>0</v>
      </c>
      <c r="AR7" s="85" t="b">
        <v>1</v>
      </c>
      <c r="AS7" s="85"/>
      <c r="AT7" s="85">
        <v>5</v>
      </c>
      <c r="AU7" s="91" t="s">
        <v>542</v>
      </c>
      <c r="AV7" s="85" t="b">
        <v>0</v>
      </c>
      <c r="AW7" s="85" t="s">
        <v>555</v>
      </c>
      <c r="AX7" s="91" t="s">
        <v>560</v>
      </c>
      <c r="AY7" s="85" t="s">
        <v>66</v>
      </c>
      <c r="AZ7" s="85" t="str">
        <f>REPLACE(INDEX(GroupVertices[Group],MATCH(Vertices[[#This Row],[Vertex]],GroupVertices[Vertex],0)),1,1,"")</f>
        <v>5</v>
      </c>
      <c r="BA7" s="51" t="s">
        <v>269</v>
      </c>
      <c r="BB7" s="51" t="s">
        <v>269</v>
      </c>
      <c r="BC7" s="51" t="s">
        <v>274</v>
      </c>
      <c r="BD7" s="51" t="s">
        <v>274</v>
      </c>
      <c r="BE7" s="51" t="s">
        <v>280</v>
      </c>
      <c r="BF7" s="51" t="s">
        <v>280</v>
      </c>
      <c r="BG7" s="128" t="s">
        <v>980</v>
      </c>
      <c r="BH7" s="128" t="s">
        <v>980</v>
      </c>
      <c r="BI7" s="128" t="s">
        <v>1003</v>
      </c>
      <c r="BJ7" s="128" t="s">
        <v>1003</v>
      </c>
      <c r="BK7" s="128">
        <v>0</v>
      </c>
      <c r="BL7" s="131">
        <v>0</v>
      </c>
      <c r="BM7" s="128">
        <v>0</v>
      </c>
      <c r="BN7" s="131">
        <v>0</v>
      </c>
      <c r="BO7" s="128">
        <v>0</v>
      </c>
      <c r="BP7" s="131">
        <v>0</v>
      </c>
      <c r="BQ7" s="128">
        <v>7</v>
      </c>
      <c r="BR7" s="131">
        <v>100</v>
      </c>
      <c r="BS7" s="128">
        <v>7</v>
      </c>
      <c r="BT7" s="2"/>
      <c r="BU7" s="3"/>
      <c r="BV7" s="3"/>
      <c r="BW7" s="3"/>
      <c r="BX7" s="3"/>
    </row>
    <row r="8" spans="1:76" ht="15">
      <c r="A8" s="14" t="s">
        <v>217</v>
      </c>
      <c r="B8" s="15"/>
      <c r="C8" s="15" t="s">
        <v>64</v>
      </c>
      <c r="D8" s="93">
        <v>261.11017880331633</v>
      </c>
      <c r="E8" s="81"/>
      <c r="F8" s="112" t="s">
        <v>308</v>
      </c>
      <c r="G8" s="15"/>
      <c r="H8" s="16" t="s">
        <v>217</v>
      </c>
      <c r="I8" s="66"/>
      <c r="J8" s="66"/>
      <c r="K8" s="114" t="s">
        <v>582</v>
      </c>
      <c r="L8" s="94">
        <v>1</v>
      </c>
      <c r="M8" s="95">
        <v>8852.2666015625</v>
      </c>
      <c r="N8" s="95">
        <v>3299.669921875</v>
      </c>
      <c r="O8" s="77"/>
      <c r="P8" s="96"/>
      <c r="Q8" s="96"/>
      <c r="R8" s="97"/>
      <c r="S8" s="51">
        <v>2</v>
      </c>
      <c r="T8" s="51">
        <v>1</v>
      </c>
      <c r="U8" s="52">
        <v>0</v>
      </c>
      <c r="V8" s="52">
        <v>1</v>
      </c>
      <c r="W8" s="52">
        <v>2E-06</v>
      </c>
      <c r="X8" s="52">
        <v>1.298213</v>
      </c>
      <c r="Y8" s="52">
        <v>0</v>
      </c>
      <c r="Z8" s="52">
        <v>0</v>
      </c>
      <c r="AA8" s="82">
        <v>8</v>
      </c>
      <c r="AB8" s="82"/>
      <c r="AC8" s="98"/>
      <c r="AD8" s="85" t="s">
        <v>458</v>
      </c>
      <c r="AE8" s="85">
        <v>2438</v>
      </c>
      <c r="AF8" s="85">
        <v>1194</v>
      </c>
      <c r="AG8" s="85">
        <v>2929</v>
      </c>
      <c r="AH8" s="85">
        <v>108</v>
      </c>
      <c r="AI8" s="85"/>
      <c r="AJ8" s="85" t="s">
        <v>479</v>
      </c>
      <c r="AK8" s="85" t="s">
        <v>494</v>
      </c>
      <c r="AL8" s="91" t="s">
        <v>515</v>
      </c>
      <c r="AM8" s="85"/>
      <c r="AN8" s="87">
        <v>40067.57777777778</v>
      </c>
      <c r="AO8" s="91" t="s">
        <v>528</v>
      </c>
      <c r="AP8" s="85" t="b">
        <v>0</v>
      </c>
      <c r="AQ8" s="85" t="b">
        <v>0</v>
      </c>
      <c r="AR8" s="85" t="b">
        <v>1</v>
      </c>
      <c r="AS8" s="85"/>
      <c r="AT8" s="85">
        <v>18</v>
      </c>
      <c r="AU8" s="91" t="s">
        <v>542</v>
      </c>
      <c r="AV8" s="85" t="b">
        <v>0</v>
      </c>
      <c r="AW8" s="85" t="s">
        <v>555</v>
      </c>
      <c r="AX8" s="91" t="s">
        <v>561</v>
      </c>
      <c r="AY8" s="85" t="s">
        <v>66</v>
      </c>
      <c r="AZ8" s="85" t="str">
        <f>REPLACE(INDEX(GroupVertices[Group],MATCH(Vertices[[#This Row],[Vertex]],GroupVertices[Vertex],0)),1,1,"")</f>
        <v>6</v>
      </c>
      <c r="BA8" s="51" t="s">
        <v>270</v>
      </c>
      <c r="BB8" s="51" t="s">
        <v>270</v>
      </c>
      <c r="BC8" s="51" t="s">
        <v>275</v>
      </c>
      <c r="BD8" s="51" t="s">
        <v>275</v>
      </c>
      <c r="BE8" s="51" t="s">
        <v>737</v>
      </c>
      <c r="BF8" s="51" t="s">
        <v>737</v>
      </c>
      <c r="BG8" s="128" t="s">
        <v>827</v>
      </c>
      <c r="BH8" s="128" t="s">
        <v>827</v>
      </c>
      <c r="BI8" s="128" t="s">
        <v>921</v>
      </c>
      <c r="BJ8" s="128" t="s">
        <v>921</v>
      </c>
      <c r="BK8" s="128">
        <v>0</v>
      </c>
      <c r="BL8" s="131">
        <v>0</v>
      </c>
      <c r="BM8" s="128">
        <v>0</v>
      </c>
      <c r="BN8" s="131">
        <v>0</v>
      </c>
      <c r="BO8" s="128">
        <v>0</v>
      </c>
      <c r="BP8" s="131">
        <v>0</v>
      </c>
      <c r="BQ8" s="128">
        <v>31</v>
      </c>
      <c r="BR8" s="131">
        <v>100</v>
      </c>
      <c r="BS8" s="128">
        <v>31</v>
      </c>
      <c r="BT8" s="2"/>
      <c r="BU8" s="3"/>
      <c r="BV8" s="3"/>
      <c r="BW8" s="3"/>
      <c r="BX8" s="3"/>
    </row>
    <row r="9" spans="1:76" ht="15">
      <c r="A9" s="14" t="s">
        <v>218</v>
      </c>
      <c r="B9" s="15"/>
      <c r="C9" s="15" t="s">
        <v>64</v>
      </c>
      <c r="D9" s="93">
        <v>226.78993107581658</v>
      </c>
      <c r="E9" s="81"/>
      <c r="F9" s="112" t="s">
        <v>309</v>
      </c>
      <c r="G9" s="15"/>
      <c r="H9" s="16" t="s">
        <v>218</v>
      </c>
      <c r="I9" s="66"/>
      <c r="J9" s="66"/>
      <c r="K9" s="114" t="s">
        <v>583</v>
      </c>
      <c r="L9" s="94">
        <v>1</v>
      </c>
      <c r="M9" s="95">
        <v>8852.2666015625</v>
      </c>
      <c r="N9" s="95">
        <v>1335.16064453125</v>
      </c>
      <c r="O9" s="77"/>
      <c r="P9" s="96"/>
      <c r="Q9" s="96"/>
      <c r="R9" s="97"/>
      <c r="S9" s="51">
        <v>0</v>
      </c>
      <c r="T9" s="51">
        <v>1</v>
      </c>
      <c r="U9" s="52">
        <v>0</v>
      </c>
      <c r="V9" s="52">
        <v>1</v>
      </c>
      <c r="W9" s="52">
        <v>1E-06</v>
      </c>
      <c r="X9" s="52">
        <v>0.701738</v>
      </c>
      <c r="Y9" s="52">
        <v>0</v>
      </c>
      <c r="Z9" s="52">
        <v>0</v>
      </c>
      <c r="AA9" s="82">
        <v>9</v>
      </c>
      <c r="AB9" s="82"/>
      <c r="AC9" s="98"/>
      <c r="AD9" s="85" t="s">
        <v>459</v>
      </c>
      <c r="AE9" s="85">
        <v>1843</v>
      </c>
      <c r="AF9" s="85">
        <v>784</v>
      </c>
      <c r="AG9" s="85">
        <v>27323</v>
      </c>
      <c r="AH9" s="85">
        <v>4</v>
      </c>
      <c r="AI9" s="85"/>
      <c r="AJ9" s="85" t="s">
        <v>480</v>
      </c>
      <c r="AK9" s="85" t="s">
        <v>494</v>
      </c>
      <c r="AL9" s="91" t="s">
        <v>516</v>
      </c>
      <c r="AM9" s="85"/>
      <c r="AN9" s="87">
        <v>41070.69136574074</v>
      </c>
      <c r="AO9" s="91" t="s">
        <v>529</v>
      </c>
      <c r="AP9" s="85" t="b">
        <v>1</v>
      </c>
      <c r="AQ9" s="85" t="b">
        <v>0</v>
      </c>
      <c r="AR9" s="85" t="b">
        <v>0</v>
      </c>
      <c r="AS9" s="85"/>
      <c r="AT9" s="85">
        <v>16</v>
      </c>
      <c r="AU9" s="91" t="s">
        <v>542</v>
      </c>
      <c r="AV9" s="85" t="b">
        <v>0</v>
      </c>
      <c r="AW9" s="85" t="s">
        <v>555</v>
      </c>
      <c r="AX9" s="91" t="s">
        <v>562</v>
      </c>
      <c r="AY9" s="85" t="s">
        <v>66</v>
      </c>
      <c r="AZ9" s="85" t="str">
        <f>REPLACE(INDEX(GroupVertices[Group],MATCH(Vertices[[#This Row],[Vertex]],GroupVertices[Vertex],0)),1,1,"")</f>
        <v>6</v>
      </c>
      <c r="BA9" s="51"/>
      <c r="BB9" s="51"/>
      <c r="BC9" s="51"/>
      <c r="BD9" s="51"/>
      <c r="BE9" s="51" t="s">
        <v>737</v>
      </c>
      <c r="BF9" s="51" t="s">
        <v>737</v>
      </c>
      <c r="BG9" s="128" t="s">
        <v>981</v>
      </c>
      <c r="BH9" s="128" t="s">
        <v>981</v>
      </c>
      <c r="BI9" s="128" t="s">
        <v>1004</v>
      </c>
      <c r="BJ9" s="128" t="s">
        <v>1004</v>
      </c>
      <c r="BK9" s="128">
        <v>0</v>
      </c>
      <c r="BL9" s="131">
        <v>0</v>
      </c>
      <c r="BM9" s="128">
        <v>0</v>
      </c>
      <c r="BN9" s="131">
        <v>0</v>
      </c>
      <c r="BO9" s="128">
        <v>0</v>
      </c>
      <c r="BP9" s="131">
        <v>0</v>
      </c>
      <c r="BQ9" s="128">
        <v>24</v>
      </c>
      <c r="BR9" s="131">
        <v>100</v>
      </c>
      <c r="BS9" s="128">
        <v>24</v>
      </c>
      <c r="BT9" s="2"/>
      <c r="BU9" s="3"/>
      <c r="BV9" s="3"/>
      <c r="BW9" s="3"/>
      <c r="BX9" s="3"/>
    </row>
    <row r="10" spans="1:76" ht="15">
      <c r="A10" s="14" t="s">
        <v>219</v>
      </c>
      <c r="B10" s="15"/>
      <c r="C10" s="15" t="s">
        <v>64</v>
      </c>
      <c r="D10" s="93">
        <v>185.0196783538108</v>
      </c>
      <c r="E10" s="81"/>
      <c r="F10" s="112" t="s">
        <v>549</v>
      </c>
      <c r="G10" s="15"/>
      <c r="H10" s="16" t="s">
        <v>219</v>
      </c>
      <c r="I10" s="66"/>
      <c r="J10" s="66"/>
      <c r="K10" s="114" t="s">
        <v>584</v>
      </c>
      <c r="L10" s="94">
        <v>1</v>
      </c>
      <c r="M10" s="95">
        <v>846.244140625</v>
      </c>
      <c r="N10" s="95">
        <v>8528.55859375</v>
      </c>
      <c r="O10" s="77"/>
      <c r="P10" s="96"/>
      <c r="Q10" s="96"/>
      <c r="R10" s="97"/>
      <c r="S10" s="51">
        <v>2</v>
      </c>
      <c r="T10" s="51">
        <v>1</v>
      </c>
      <c r="U10" s="52">
        <v>0</v>
      </c>
      <c r="V10" s="52">
        <v>0.333333</v>
      </c>
      <c r="W10" s="52">
        <v>0.119999</v>
      </c>
      <c r="X10" s="52">
        <v>0.999975</v>
      </c>
      <c r="Y10" s="52">
        <v>0</v>
      </c>
      <c r="Z10" s="52">
        <v>0</v>
      </c>
      <c r="AA10" s="82">
        <v>10</v>
      </c>
      <c r="AB10" s="82"/>
      <c r="AC10" s="98"/>
      <c r="AD10" s="85" t="s">
        <v>460</v>
      </c>
      <c r="AE10" s="85">
        <v>313</v>
      </c>
      <c r="AF10" s="85">
        <v>285</v>
      </c>
      <c r="AG10" s="85">
        <v>782</v>
      </c>
      <c r="AH10" s="85">
        <v>866</v>
      </c>
      <c r="AI10" s="85"/>
      <c r="AJ10" s="85" t="s">
        <v>481</v>
      </c>
      <c r="AK10" s="85" t="s">
        <v>498</v>
      </c>
      <c r="AL10" s="91" t="s">
        <v>517</v>
      </c>
      <c r="AM10" s="85"/>
      <c r="AN10" s="87">
        <v>41880.54112268519</v>
      </c>
      <c r="AO10" s="91" t="s">
        <v>530</v>
      </c>
      <c r="AP10" s="85" t="b">
        <v>0</v>
      </c>
      <c r="AQ10" s="85" t="b">
        <v>0</v>
      </c>
      <c r="AR10" s="85" t="b">
        <v>1</v>
      </c>
      <c r="AS10" s="85"/>
      <c r="AT10" s="85">
        <v>1</v>
      </c>
      <c r="AU10" s="91" t="s">
        <v>542</v>
      </c>
      <c r="AV10" s="85" t="b">
        <v>0</v>
      </c>
      <c r="AW10" s="85" t="s">
        <v>555</v>
      </c>
      <c r="AX10" s="91" t="s">
        <v>563</v>
      </c>
      <c r="AY10" s="85" t="s">
        <v>66</v>
      </c>
      <c r="AZ10" s="85" t="str">
        <f>REPLACE(INDEX(GroupVertices[Group],MATCH(Vertices[[#This Row],[Vertex]],GroupVertices[Vertex],0)),1,1,"")</f>
        <v>4</v>
      </c>
      <c r="BA10" s="51" t="s">
        <v>271</v>
      </c>
      <c r="BB10" s="51" t="s">
        <v>271</v>
      </c>
      <c r="BC10" s="51" t="s">
        <v>276</v>
      </c>
      <c r="BD10" s="51" t="s">
        <v>276</v>
      </c>
      <c r="BE10" s="51" t="s">
        <v>969</v>
      </c>
      <c r="BF10" s="51" t="s">
        <v>969</v>
      </c>
      <c r="BG10" s="128" t="s">
        <v>982</v>
      </c>
      <c r="BH10" s="128" t="s">
        <v>982</v>
      </c>
      <c r="BI10" s="128" t="s">
        <v>1005</v>
      </c>
      <c r="BJ10" s="128" t="s">
        <v>1005</v>
      </c>
      <c r="BK10" s="128">
        <v>0</v>
      </c>
      <c r="BL10" s="131">
        <v>0</v>
      </c>
      <c r="BM10" s="128">
        <v>0</v>
      </c>
      <c r="BN10" s="131">
        <v>0</v>
      </c>
      <c r="BO10" s="128">
        <v>0</v>
      </c>
      <c r="BP10" s="131">
        <v>0</v>
      </c>
      <c r="BQ10" s="128">
        <v>47</v>
      </c>
      <c r="BR10" s="131">
        <v>100</v>
      </c>
      <c r="BS10" s="128">
        <v>47</v>
      </c>
      <c r="BT10" s="2"/>
      <c r="BU10" s="3"/>
      <c r="BV10" s="3"/>
      <c r="BW10" s="3"/>
      <c r="BX10" s="3"/>
    </row>
    <row r="11" spans="1:76" ht="15">
      <c r="A11" s="14" t="s">
        <v>220</v>
      </c>
      <c r="B11" s="15"/>
      <c r="C11" s="15" t="s">
        <v>64</v>
      </c>
      <c r="D11" s="93">
        <v>1000</v>
      </c>
      <c r="E11" s="81"/>
      <c r="F11" s="112" t="s">
        <v>310</v>
      </c>
      <c r="G11" s="15"/>
      <c r="H11" s="16" t="s">
        <v>220</v>
      </c>
      <c r="I11" s="66"/>
      <c r="J11" s="66"/>
      <c r="K11" s="114" t="s">
        <v>585</v>
      </c>
      <c r="L11" s="94">
        <v>9999</v>
      </c>
      <c r="M11" s="95">
        <v>846.244140625</v>
      </c>
      <c r="N11" s="95">
        <v>6293.48828125</v>
      </c>
      <c r="O11" s="77"/>
      <c r="P11" s="96"/>
      <c r="Q11" s="96"/>
      <c r="R11" s="97"/>
      <c r="S11" s="51">
        <v>0</v>
      </c>
      <c r="T11" s="51">
        <v>2</v>
      </c>
      <c r="U11" s="52">
        <v>2</v>
      </c>
      <c r="V11" s="52">
        <v>0.5</v>
      </c>
      <c r="W11" s="52">
        <v>0.119999</v>
      </c>
      <c r="X11" s="52">
        <v>0.999975</v>
      </c>
      <c r="Y11" s="52">
        <v>0</v>
      </c>
      <c r="Z11" s="52">
        <v>0</v>
      </c>
      <c r="AA11" s="82">
        <v>11</v>
      </c>
      <c r="AB11" s="82"/>
      <c r="AC11" s="98"/>
      <c r="AD11" s="85" t="s">
        <v>461</v>
      </c>
      <c r="AE11" s="85">
        <v>12340</v>
      </c>
      <c r="AF11" s="85">
        <v>11226</v>
      </c>
      <c r="AG11" s="85">
        <v>302437</v>
      </c>
      <c r="AH11" s="85">
        <v>307159</v>
      </c>
      <c r="AI11" s="85"/>
      <c r="AJ11" s="85" t="s">
        <v>482</v>
      </c>
      <c r="AK11" s="85" t="s">
        <v>499</v>
      </c>
      <c r="AL11" s="85"/>
      <c r="AM11" s="85"/>
      <c r="AN11" s="87">
        <v>39858.468148148146</v>
      </c>
      <c r="AO11" s="91" t="s">
        <v>531</v>
      </c>
      <c r="AP11" s="85" t="b">
        <v>1</v>
      </c>
      <c r="AQ11" s="85" t="b">
        <v>0</v>
      </c>
      <c r="AR11" s="85" t="b">
        <v>0</v>
      </c>
      <c r="AS11" s="85"/>
      <c r="AT11" s="85">
        <v>856</v>
      </c>
      <c r="AU11" s="91" t="s">
        <v>542</v>
      </c>
      <c r="AV11" s="85" t="b">
        <v>0</v>
      </c>
      <c r="AW11" s="85" t="s">
        <v>555</v>
      </c>
      <c r="AX11" s="91" t="s">
        <v>564</v>
      </c>
      <c r="AY11" s="85" t="s">
        <v>66</v>
      </c>
      <c r="AZ11" s="85" t="str">
        <f>REPLACE(INDEX(GroupVertices[Group],MATCH(Vertices[[#This Row],[Vertex]],GroupVertices[Vertex],0)),1,1,"")</f>
        <v>4</v>
      </c>
      <c r="BA11" s="51"/>
      <c r="BB11" s="51"/>
      <c r="BC11" s="51"/>
      <c r="BD11" s="51"/>
      <c r="BE11" s="51" t="s">
        <v>735</v>
      </c>
      <c r="BF11" s="51" t="s">
        <v>735</v>
      </c>
      <c r="BG11" s="128" t="s">
        <v>983</v>
      </c>
      <c r="BH11" s="128" t="s">
        <v>983</v>
      </c>
      <c r="BI11" s="128" t="s">
        <v>1006</v>
      </c>
      <c r="BJ11" s="128" t="s">
        <v>1006</v>
      </c>
      <c r="BK11" s="128">
        <v>1</v>
      </c>
      <c r="BL11" s="131">
        <v>2.0833333333333335</v>
      </c>
      <c r="BM11" s="128">
        <v>0</v>
      </c>
      <c r="BN11" s="131">
        <v>0</v>
      </c>
      <c r="BO11" s="128">
        <v>0</v>
      </c>
      <c r="BP11" s="131">
        <v>0</v>
      </c>
      <c r="BQ11" s="128">
        <v>47</v>
      </c>
      <c r="BR11" s="131">
        <v>97.91666666666667</v>
      </c>
      <c r="BS11" s="128">
        <v>48</v>
      </c>
      <c r="BT11" s="2"/>
      <c r="BU11" s="3"/>
      <c r="BV11" s="3"/>
      <c r="BW11" s="3"/>
      <c r="BX11" s="3"/>
    </row>
    <row r="12" spans="1:76" ht="15">
      <c r="A12" s="14" t="s">
        <v>221</v>
      </c>
      <c r="B12" s="15"/>
      <c r="C12" s="15" t="s">
        <v>64</v>
      </c>
      <c r="D12" s="93">
        <v>198.49665368095094</v>
      </c>
      <c r="E12" s="81"/>
      <c r="F12" s="112" t="s">
        <v>550</v>
      </c>
      <c r="G12" s="15"/>
      <c r="H12" s="16" t="s">
        <v>221</v>
      </c>
      <c r="I12" s="66"/>
      <c r="J12" s="66"/>
      <c r="K12" s="114" t="s">
        <v>586</v>
      </c>
      <c r="L12" s="94">
        <v>1</v>
      </c>
      <c r="M12" s="95">
        <v>2148.907958984375</v>
      </c>
      <c r="N12" s="95">
        <v>8528.55859375</v>
      </c>
      <c r="O12" s="77"/>
      <c r="P12" s="96"/>
      <c r="Q12" s="96"/>
      <c r="R12" s="97"/>
      <c r="S12" s="51">
        <v>2</v>
      </c>
      <c r="T12" s="51">
        <v>1</v>
      </c>
      <c r="U12" s="52">
        <v>0</v>
      </c>
      <c r="V12" s="52">
        <v>0.333333</v>
      </c>
      <c r="W12" s="52">
        <v>0.119999</v>
      </c>
      <c r="X12" s="52">
        <v>0.999975</v>
      </c>
      <c r="Y12" s="52">
        <v>0</v>
      </c>
      <c r="Z12" s="52">
        <v>0</v>
      </c>
      <c r="AA12" s="82">
        <v>12</v>
      </c>
      <c r="AB12" s="82"/>
      <c r="AC12" s="98"/>
      <c r="AD12" s="85" t="s">
        <v>462</v>
      </c>
      <c r="AE12" s="85">
        <v>570</v>
      </c>
      <c r="AF12" s="85">
        <v>446</v>
      </c>
      <c r="AG12" s="85">
        <v>2727</v>
      </c>
      <c r="AH12" s="85">
        <v>559</v>
      </c>
      <c r="AI12" s="85"/>
      <c r="AJ12" s="85" t="s">
        <v>483</v>
      </c>
      <c r="AK12" s="85" t="s">
        <v>500</v>
      </c>
      <c r="AL12" s="91" t="s">
        <v>518</v>
      </c>
      <c r="AM12" s="85"/>
      <c r="AN12" s="87">
        <v>40784.40387731481</v>
      </c>
      <c r="AO12" s="91" t="s">
        <v>532</v>
      </c>
      <c r="AP12" s="85" t="b">
        <v>1</v>
      </c>
      <c r="AQ12" s="85" t="b">
        <v>0</v>
      </c>
      <c r="AR12" s="85" t="b">
        <v>1</v>
      </c>
      <c r="AS12" s="85"/>
      <c r="AT12" s="85">
        <v>0</v>
      </c>
      <c r="AU12" s="91" t="s">
        <v>542</v>
      </c>
      <c r="AV12" s="85" t="b">
        <v>0</v>
      </c>
      <c r="AW12" s="85" t="s">
        <v>555</v>
      </c>
      <c r="AX12" s="91" t="s">
        <v>565</v>
      </c>
      <c r="AY12" s="85" t="s">
        <v>66</v>
      </c>
      <c r="AZ12" s="85" t="str">
        <f>REPLACE(INDEX(GroupVertices[Group],MATCH(Vertices[[#This Row],[Vertex]],GroupVertices[Vertex],0)),1,1,"")</f>
        <v>4</v>
      </c>
      <c r="BA12" s="51"/>
      <c r="BB12" s="51"/>
      <c r="BC12" s="51"/>
      <c r="BD12" s="51"/>
      <c r="BE12" s="51" t="s">
        <v>970</v>
      </c>
      <c r="BF12" s="51" t="s">
        <v>973</v>
      </c>
      <c r="BG12" s="128" t="s">
        <v>984</v>
      </c>
      <c r="BH12" s="128" t="s">
        <v>995</v>
      </c>
      <c r="BI12" s="128" t="s">
        <v>919</v>
      </c>
      <c r="BJ12" s="128" t="s">
        <v>919</v>
      </c>
      <c r="BK12" s="128">
        <v>2</v>
      </c>
      <c r="BL12" s="131">
        <v>6.0606060606060606</v>
      </c>
      <c r="BM12" s="128">
        <v>0</v>
      </c>
      <c r="BN12" s="131">
        <v>0</v>
      </c>
      <c r="BO12" s="128">
        <v>0</v>
      </c>
      <c r="BP12" s="131">
        <v>0</v>
      </c>
      <c r="BQ12" s="128">
        <v>31</v>
      </c>
      <c r="BR12" s="131">
        <v>93.93939393939394</v>
      </c>
      <c r="BS12" s="128">
        <v>33</v>
      </c>
      <c r="BT12" s="2"/>
      <c r="BU12" s="3"/>
      <c r="BV12" s="3"/>
      <c r="BW12" s="3"/>
      <c r="BX12" s="3"/>
    </row>
    <row r="13" spans="1:76" ht="15">
      <c r="A13" s="14" t="s">
        <v>222</v>
      </c>
      <c r="B13" s="15"/>
      <c r="C13" s="15" t="s">
        <v>64</v>
      </c>
      <c r="D13" s="93">
        <v>162</v>
      </c>
      <c r="E13" s="81"/>
      <c r="F13" s="112" t="s">
        <v>311</v>
      </c>
      <c r="G13" s="15"/>
      <c r="H13" s="16" t="s">
        <v>222</v>
      </c>
      <c r="I13" s="66"/>
      <c r="J13" s="66"/>
      <c r="K13" s="114" t="s">
        <v>587</v>
      </c>
      <c r="L13" s="94">
        <v>1</v>
      </c>
      <c r="M13" s="95">
        <v>2148.907958984375</v>
      </c>
      <c r="N13" s="95">
        <v>3705.51171875</v>
      </c>
      <c r="O13" s="77"/>
      <c r="P13" s="96"/>
      <c r="Q13" s="96"/>
      <c r="R13" s="97"/>
      <c r="S13" s="51">
        <v>1</v>
      </c>
      <c r="T13" s="51">
        <v>1</v>
      </c>
      <c r="U13" s="52">
        <v>0</v>
      </c>
      <c r="V13" s="52">
        <v>0</v>
      </c>
      <c r="W13" s="52">
        <v>0</v>
      </c>
      <c r="X13" s="52">
        <v>0.999975</v>
      </c>
      <c r="Y13" s="52">
        <v>0</v>
      </c>
      <c r="Z13" s="52" t="s">
        <v>656</v>
      </c>
      <c r="AA13" s="82">
        <v>13</v>
      </c>
      <c r="AB13" s="82"/>
      <c r="AC13" s="98"/>
      <c r="AD13" s="85" t="s">
        <v>463</v>
      </c>
      <c r="AE13" s="85">
        <v>0</v>
      </c>
      <c r="AF13" s="85">
        <v>10</v>
      </c>
      <c r="AG13" s="85">
        <v>13333</v>
      </c>
      <c r="AH13" s="85">
        <v>0</v>
      </c>
      <c r="AI13" s="85"/>
      <c r="AJ13" s="85" t="s">
        <v>484</v>
      </c>
      <c r="AK13" s="85"/>
      <c r="AL13" s="85"/>
      <c r="AM13" s="85"/>
      <c r="AN13" s="87">
        <v>41260.493310185186</v>
      </c>
      <c r="AO13" s="85"/>
      <c r="AP13" s="85" t="b">
        <v>0</v>
      </c>
      <c r="AQ13" s="85" t="b">
        <v>0</v>
      </c>
      <c r="AR13" s="85" t="b">
        <v>0</v>
      </c>
      <c r="AS13" s="85"/>
      <c r="AT13" s="85">
        <v>4</v>
      </c>
      <c r="AU13" s="91" t="s">
        <v>543</v>
      </c>
      <c r="AV13" s="85" t="b">
        <v>0</v>
      </c>
      <c r="AW13" s="85" t="s">
        <v>555</v>
      </c>
      <c r="AX13" s="91" t="s">
        <v>566</v>
      </c>
      <c r="AY13" s="85" t="s">
        <v>66</v>
      </c>
      <c r="AZ13" s="85" t="str">
        <f>REPLACE(INDEX(GroupVertices[Group],MATCH(Vertices[[#This Row],[Vertex]],GroupVertices[Vertex],0)),1,1,"")</f>
        <v>5</v>
      </c>
      <c r="BA13" s="51"/>
      <c r="BB13" s="51"/>
      <c r="BC13" s="51"/>
      <c r="BD13" s="51"/>
      <c r="BE13" s="51" t="s">
        <v>278</v>
      </c>
      <c r="BF13" s="51" t="s">
        <v>278</v>
      </c>
      <c r="BG13" s="128" t="s">
        <v>985</v>
      </c>
      <c r="BH13" s="128" t="s">
        <v>985</v>
      </c>
      <c r="BI13" s="128" t="s">
        <v>1007</v>
      </c>
      <c r="BJ13" s="128" t="s">
        <v>1007</v>
      </c>
      <c r="BK13" s="128">
        <v>0</v>
      </c>
      <c r="BL13" s="131">
        <v>0</v>
      </c>
      <c r="BM13" s="128">
        <v>0</v>
      </c>
      <c r="BN13" s="131">
        <v>0</v>
      </c>
      <c r="BO13" s="128">
        <v>0</v>
      </c>
      <c r="BP13" s="131">
        <v>0</v>
      </c>
      <c r="BQ13" s="128">
        <v>68</v>
      </c>
      <c r="BR13" s="131">
        <v>100</v>
      </c>
      <c r="BS13" s="128">
        <v>68</v>
      </c>
      <c r="BT13" s="2"/>
      <c r="BU13" s="3"/>
      <c r="BV13" s="3"/>
      <c r="BW13" s="3"/>
      <c r="BX13" s="3"/>
    </row>
    <row r="14" spans="1:76" ht="15">
      <c r="A14" s="14" t="s">
        <v>223</v>
      </c>
      <c r="B14" s="15"/>
      <c r="C14" s="15" t="s">
        <v>64</v>
      </c>
      <c r="D14" s="93">
        <v>162.5022475277195</v>
      </c>
      <c r="E14" s="81"/>
      <c r="F14" s="112" t="s">
        <v>312</v>
      </c>
      <c r="G14" s="15"/>
      <c r="H14" s="16" t="s">
        <v>223</v>
      </c>
      <c r="I14" s="66"/>
      <c r="J14" s="66"/>
      <c r="K14" s="114" t="s">
        <v>588</v>
      </c>
      <c r="L14" s="94">
        <v>1</v>
      </c>
      <c r="M14" s="95">
        <v>5600.4794921875</v>
      </c>
      <c r="N14" s="95">
        <v>9581.6884765625</v>
      </c>
      <c r="O14" s="77"/>
      <c r="P14" s="96"/>
      <c r="Q14" s="96"/>
      <c r="R14" s="97"/>
      <c r="S14" s="51">
        <v>0</v>
      </c>
      <c r="T14" s="51">
        <v>1</v>
      </c>
      <c r="U14" s="52">
        <v>0</v>
      </c>
      <c r="V14" s="52">
        <v>0.333333</v>
      </c>
      <c r="W14" s="52">
        <v>0.079999</v>
      </c>
      <c r="X14" s="52">
        <v>0.638283</v>
      </c>
      <c r="Y14" s="52">
        <v>0</v>
      </c>
      <c r="Z14" s="52">
        <v>0</v>
      </c>
      <c r="AA14" s="82">
        <v>14</v>
      </c>
      <c r="AB14" s="82"/>
      <c r="AC14" s="98"/>
      <c r="AD14" s="85" t="s">
        <v>464</v>
      </c>
      <c r="AE14" s="85">
        <v>163</v>
      </c>
      <c r="AF14" s="85">
        <v>16</v>
      </c>
      <c r="AG14" s="85">
        <v>795</v>
      </c>
      <c r="AH14" s="85">
        <v>2071</v>
      </c>
      <c r="AI14" s="85"/>
      <c r="AJ14" s="85"/>
      <c r="AK14" s="85" t="s">
        <v>501</v>
      </c>
      <c r="AL14" s="85"/>
      <c r="AM14" s="85"/>
      <c r="AN14" s="87">
        <v>42724.91045138889</v>
      </c>
      <c r="AO14" s="91" t="s">
        <v>533</v>
      </c>
      <c r="AP14" s="85" t="b">
        <v>0</v>
      </c>
      <c r="AQ14" s="85" t="b">
        <v>0</v>
      </c>
      <c r="AR14" s="85" t="b">
        <v>1</v>
      </c>
      <c r="AS14" s="85"/>
      <c r="AT14" s="85">
        <v>0</v>
      </c>
      <c r="AU14" s="91" t="s">
        <v>542</v>
      </c>
      <c r="AV14" s="85" t="b">
        <v>0</v>
      </c>
      <c r="AW14" s="85" t="s">
        <v>555</v>
      </c>
      <c r="AX14" s="91" t="s">
        <v>567</v>
      </c>
      <c r="AY14" s="85" t="s">
        <v>66</v>
      </c>
      <c r="AZ14" s="85" t="str">
        <f>REPLACE(INDEX(GroupVertices[Group],MATCH(Vertices[[#This Row],[Vertex]],GroupVertices[Vertex],0)),1,1,"")</f>
        <v>3</v>
      </c>
      <c r="BA14" s="51"/>
      <c r="BB14" s="51"/>
      <c r="BC14" s="51"/>
      <c r="BD14" s="51"/>
      <c r="BE14" s="51" t="s">
        <v>289</v>
      </c>
      <c r="BF14" s="51" t="s">
        <v>974</v>
      </c>
      <c r="BG14" s="128" t="s">
        <v>986</v>
      </c>
      <c r="BH14" s="128" t="s">
        <v>996</v>
      </c>
      <c r="BI14" s="128" t="s">
        <v>1008</v>
      </c>
      <c r="BJ14" s="128" t="s">
        <v>1008</v>
      </c>
      <c r="BK14" s="128">
        <v>1</v>
      </c>
      <c r="BL14" s="131">
        <v>2.380952380952381</v>
      </c>
      <c r="BM14" s="128">
        <v>0</v>
      </c>
      <c r="BN14" s="131">
        <v>0</v>
      </c>
      <c r="BO14" s="128">
        <v>0</v>
      </c>
      <c r="BP14" s="131">
        <v>0</v>
      </c>
      <c r="BQ14" s="128">
        <v>41</v>
      </c>
      <c r="BR14" s="131">
        <v>97.61904761904762</v>
      </c>
      <c r="BS14" s="128">
        <v>42</v>
      </c>
      <c r="BT14" s="2"/>
      <c r="BU14" s="3"/>
      <c r="BV14" s="3"/>
      <c r="BW14" s="3"/>
      <c r="BX14" s="3"/>
    </row>
    <row r="15" spans="1:76" ht="15">
      <c r="A15" s="14" t="s">
        <v>224</v>
      </c>
      <c r="B15" s="15"/>
      <c r="C15" s="15" t="s">
        <v>64</v>
      </c>
      <c r="D15" s="93">
        <v>259.1011886924383</v>
      </c>
      <c r="E15" s="81"/>
      <c r="F15" s="112" t="s">
        <v>551</v>
      </c>
      <c r="G15" s="15"/>
      <c r="H15" s="16" t="s">
        <v>224</v>
      </c>
      <c r="I15" s="66"/>
      <c r="J15" s="66"/>
      <c r="K15" s="114" t="s">
        <v>589</v>
      </c>
      <c r="L15" s="94">
        <v>9999</v>
      </c>
      <c r="M15" s="95">
        <v>4300.2822265625</v>
      </c>
      <c r="N15" s="95">
        <v>7401.10107421875</v>
      </c>
      <c r="O15" s="77"/>
      <c r="P15" s="96"/>
      <c r="Q15" s="96"/>
      <c r="R15" s="97"/>
      <c r="S15" s="51">
        <v>3</v>
      </c>
      <c r="T15" s="51">
        <v>1</v>
      </c>
      <c r="U15" s="52">
        <v>2</v>
      </c>
      <c r="V15" s="52">
        <v>0.5</v>
      </c>
      <c r="W15" s="52">
        <v>0.159999</v>
      </c>
      <c r="X15" s="52">
        <v>1.72336</v>
      </c>
      <c r="Y15" s="52">
        <v>0</v>
      </c>
      <c r="Z15" s="52">
        <v>0</v>
      </c>
      <c r="AA15" s="82">
        <v>15</v>
      </c>
      <c r="AB15" s="82"/>
      <c r="AC15" s="98"/>
      <c r="AD15" s="85" t="s">
        <v>465</v>
      </c>
      <c r="AE15" s="85">
        <v>244</v>
      </c>
      <c r="AF15" s="85">
        <v>1170</v>
      </c>
      <c r="AG15" s="85">
        <v>76296</v>
      </c>
      <c r="AH15" s="85">
        <v>4320</v>
      </c>
      <c r="AI15" s="85"/>
      <c r="AJ15" s="85" t="s">
        <v>485</v>
      </c>
      <c r="AK15" s="85" t="s">
        <v>502</v>
      </c>
      <c r="AL15" s="85"/>
      <c r="AM15" s="85"/>
      <c r="AN15" s="87">
        <v>41020.5856712963</v>
      </c>
      <c r="AO15" s="91" t="s">
        <v>534</v>
      </c>
      <c r="AP15" s="85" t="b">
        <v>0</v>
      </c>
      <c r="AQ15" s="85" t="b">
        <v>0</v>
      </c>
      <c r="AR15" s="85" t="b">
        <v>1</v>
      </c>
      <c r="AS15" s="85"/>
      <c r="AT15" s="85">
        <v>28</v>
      </c>
      <c r="AU15" s="91" t="s">
        <v>545</v>
      </c>
      <c r="AV15" s="85" t="b">
        <v>0</v>
      </c>
      <c r="AW15" s="85" t="s">
        <v>555</v>
      </c>
      <c r="AX15" s="91" t="s">
        <v>568</v>
      </c>
      <c r="AY15" s="85" t="s">
        <v>66</v>
      </c>
      <c r="AZ15" s="85" t="str">
        <f>REPLACE(INDEX(GroupVertices[Group],MATCH(Vertices[[#This Row],[Vertex]],GroupVertices[Vertex],0)),1,1,"")</f>
        <v>3</v>
      </c>
      <c r="BA15" s="51"/>
      <c r="BB15" s="51"/>
      <c r="BC15" s="51"/>
      <c r="BD15" s="51"/>
      <c r="BE15" s="51" t="s">
        <v>971</v>
      </c>
      <c r="BF15" s="51" t="s">
        <v>975</v>
      </c>
      <c r="BG15" s="128" t="s">
        <v>987</v>
      </c>
      <c r="BH15" s="128" t="s">
        <v>997</v>
      </c>
      <c r="BI15" s="128" t="s">
        <v>1009</v>
      </c>
      <c r="BJ15" s="128" t="s">
        <v>1017</v>
      </c>
      <c r="BK15" s="128">
        <v>1</v>
      </c>
      <c r="BL15" s="131">
        <v>2.272727272727273</v>
      </c>
      <c r="BM15" s="128">
        <v>0</v>
      </c>
      <c r="BN15" s="131">
        <v>0</v>
      </c>
      <c r="BO15" s="128">
        <v>0</v>
      </c>
      <c r="BP15" s="131">
        <v>0</v>
      </c>
      <c r="BQ15" s="128">
        <v>43</v>
      </c>
      <c r="BR15" s="131">
        <v>97.72727272727273</v>
      </c>
      <c r="BS15" s="128">
        <v>44</v>
      </c>
      <c r="BT15" s="2"/>
      <c r="BU15" s="3"/>
      <c r="BV15" s="3"/>
      <c r="BW15" s="3"/>
      <c r="BX15" s="3"/>
    </row>
    <row r="16" spans="1:76" ht="15">
      <c r="A16" s="14" t="s">
        <v>225</v>
      </c>
      <c r="B16" s="15"/>
      <c r="C16" s="15" t="s">
        <v>64</v>
      </c>
      <c r="D16" s="93">
        <v>165.2646089301768</v>
      </c>
      <c r="E16" s="81"/>
      <c r="F16" s="112" t="s">
        <v>313</v>
      </c>
      <c r="G16" s="15"/>
      <c r="H16" s="16" t="s">
        <v>225</v>
      </c>
      <c r="I16" s="66"/>
      <c r="J16" s="66"/>
      <c r="K16" s="114" t="s">
        <v>590</v>
      </c>
      <c r="L16" s="94">
        <v>1</v>
      </c>
      <c r="M16" s="95">
        <v>2995.152099609375</v>
      </c>
      <c r="N16" s="95">
        <v>5175.953125</v>
      </c>
      <c r="O16" s="77"/>
      <c r="P16" s="96"/>
      <c r="Q16" s="96"/>
      <c r="R16" s="97"/>
      <c r="S16" s="51">
        <v>0</v>
      </c>
      <c r="T16" s="51">
        <v>1</v>
      </c>
      <c r="U16" s="52">
        <v>0</v>
      </c>
      <c r="V16" s="52">
        <v>0.333333</v>
      </c>
      <c r="W16" s="52">
        <v>0.079999</v>
      </c>
      <c r="X16" s="52">
        <v>0.638283</v>
      </c>
      <c r="Y16" s="52">
        <v>0</v>
      </c>
      <c r="Z16" s="52">
        <v>0</v>
      </c>
      <c r="AA16" s="82">
        <v>16</v>
      </c>
      <c r="AB16" s="82"/>
      <c r="AC16" s="98"/>
      <c r="AD16" s="85" t="s">
        <v>466</v>
      </c>
      <c r="AE16" s="85">
        <v>720</v>
      </c>
      <c r="AF16" s="85">
        <v>49</v>
      </c>
      <c r="AG16" s="85">
        <v>7531</v>
      </c>
      <c r="AH16" s="85">
        <v>5821</v>
      </c>
      <c r="AI16" s="85"/>
      <c r="AJ16" s="85" t="s">
        <v>486</v>
      </c>
      <c r="AK16" s="85"/>
      <c r="AL16" s="85"/>
      <c r="AM16" s="85"/>
      <c r="AN16" s="87">
        <v>43066.52270833333</v>
      </c>
      <c r="AO16" s="91" t="s">
        <v>535</v>
      </c>
      <c r="AP16" s="85" t="b">
        <v>1</v>
      </c>
      <c r="AQ16" s="85" t="b">
        <v>0</v>
      </c>
      <c r="AR16" s="85" t="b">
        <v>0</v>
      </c>
      <c r="AS16" s="85"/>
      <c r="AT16" s="85">
        <v>0</v>
      </c>
      <c r="AU16" s="85"/>
      <c r="AV16" s="85" t="b">
        <v>0</v>
      </c>
      <c r="AW16" s="85" t="s">
        <v>555</v>
      </c>
      <c r="AX16" s="91" t="s">
        <v>569</v>
      </c>
      <c r="AY16" s="85" t="s">
        <v>66</v>
      </c>
      <c r="AZ16" s="85" t="str">
        <f>REPLACE(INDEX(GroupVertices[Group],MATCH(Vertices[[#This Row],[Vertex]],GroupVertices[Vertex],0)),1,1,"")</f>
        <v>3</v>
      </c>
      <c r="BA16" s="51"/>
      <c r="BB16" s="51"/>
      <c r="BC16" s="51"/>
      <c r="BD16" s="51"/>
      <c r="BE16" s="51" t="s">
        <v>289</v>
      </c>
      <c r="BF16" s="51" t="s">
        <v>974</v>
      </c>
      <c r="BG16" s="128" t="s">
        <v>986</v>
      </c>
      <c r="BH16" s="128" t="s">
        <v>996</v>
      </c>
      <c r="BI16" s="128" t="s">
        <v>1008</v>
      </c>
      <c r="BJ16" s="128" t="s">
        <v>1008</v>
      </c>
      <c r="BK16" s="128">
        <v>1</v>
      </c>
      <c r="BL16" s="131">
        <v>2.380952380952381</v>
      </c>
      <c r="BM16" s="128">
        <v>0</v>
      </c>
      <c r="BN16" s="131">
        <v>0</v>
      </c>
      <c r="BO16" s="128">
        <v>0</v>
      </c>
      <c r="BP16" s="131">
        <v>0</v>
      </c>
      <c r="BQ16" s="128">
        <v>41</v>
      </c>
      <c r="BR16" s="131">
        <v>97.61904761904762</v>
      </c>
      <c r="BS16" s="128">
        <v>42</v>
      </c>
      <c r="BT16" s="2"/>
      <c r="BU16" s="3"/>
      <c r="BV16" s="3"/>
      <c r="BW16" s="3"/>
      <c r="BX16" s="3"/>
    </row>
    <row r="17" spans="1:76" ht="15">
      <c r="A17" s="14" t="s">
        <v>226</v>
      </c>
      <c r="B17" s="15"/>
      <c r="C17" s="15" t="s">
        <v>64</v>
      </c>
      <c r="D17" s="93">
        <v>235.99780241734092</v>
      </c>
      <c r="E17" s="81"/>
      <c r="F17" s="112" t="s">
        <v>552</v>
      </c>
      <c r="G17" s="15"/>
      <c r="H17" s="16" t="s">
        <v>226</v>
      </c>
      <c r="I17" s="66"/>
      <c r="J17" s="66"/>
      <c r="K17" s="114" t="s">
        <v>591</v>
      </c>
      <c r="L17" s="94">
        <v>1</v>
      </c>
      <c r="M17" s="95">
        <v>846.244140625</v>
      </c>
      <c r="N17" s="95">
        <v>3705.51171875</v>
      </c>
      <c r="O17" s="77"/>
      <c r="P17" s="96"/>
      <c r="Q17" s="96"/>
      <c r="R17" s="97"/>
      <c r="S17" s="51">
        <v>1</v>
      </c>
      <c r="T17" s="51">
        <v>1</v>
      </c>
      <c r="U17" s="52">
        <v>0</v>
      </c>
      <c r="V17" s="52">
        <v>0</v>
      </c>
      <c r="W17" s="52">
        <v>0</v>
      </c>
      <c r="X17" s="52">
        <v>0.999975</v>
      </c>
      <c r="Y17" s="52">
        <v>0</v>
      </c>
      <c r="Z17" s="52" t="s">
        <v>656</v>
      </c>
      <c r="AA17" s="82">
        <v>17</v>
      </c>
      <c r="AB17" s="82"/>
      <c r="AC17" s="98"/>
      <c r="AD17" s="85" t="s">
        <v>467</v>
      </c>
      <c r="AE17" s="85">
        <v>92</v>
      </c>
      <c r="AF17" s="85">
        <v>894</v>
      </c>
      <c r="AG17" s="85">
        <v>5152</v>
      </c>
      <c r="AH17" s="85">
        <v>48</v>
      </c>
      <c r="AI17" s="85"/>
      <c r="AJ17" s="85"/>
      <c r="AK17" s="85" t="s">
        <v>503</v>
      </c>
      <c r="AL17" s="85"/>
      <c r="AM17" s="85"/>
      <c r="AN17" s="87">
        <v>41660.87533564815</v>
      </c>
      <c r="AO17" s="91" t="s">
        <v>536</v>
      </c>
      <c r="AP17" s="85" t="b">
        <v>1</v>
      </c>
      <c r="AQ17" s="85" t="b">
        <v>0</v>
      </c>
      <c r="AR17" s="85" t="b">
        <v>1</v>
      </c>
      <c r="AS17" s="85"/>
      <c r="AT17" s="85">
        <v>11</v>
      </c>
      <c r="AU17" s="91" t="s">
        <v>542</v>
      </c>
      <c r="AV17" s="85" t="b">
        <v>0</v>
      </c>
      <c r="AW17" s="85" t="s">
        <v>555</v>
      </c>
      <c r="AX17" s="91" t="s">
        <v>570</v>
      </c>
      <c r="AY17" s="85" t="s">
        <v>66</v>
      </c>
      <c r="AZ17" s="85" t="str">
        <f>REPLACE(INDEX(GroupVertices[Group],MATCH(Vertices[[#This Row],[Vertex]],GroupVertices[Vertex],0)),1,1,"")</f>
        <v>5</v>
      </c>
      <c r="BA17" s="51"/>
      <c r="BB17" s="51"/>
      <c r="BC17" s="51"/>
      <c r="BD17" s="51"/>
      <c r="BE17" s="51" t="s">
        <v>291</v>
      </c>
      <c r="BF17" s="51" t="s">
        <v>291</v>
      </c>
      <c r="BG17" s="128" t="s">
        <v>988</v>
      </c>
      <c r="BH17" s="128" t="s">
        <v>998</v>
      </c>
      <c r="BI17" s="128" t="s">
        <v>1010</v>
      </c>
      <c r="BJ17" s="128" t="s">
        <v>1018</v>
      </c>
      <c r="BK17" s="128">
        <v>0</v>
      </c>
      <c r="BL17" s="131">
        <v>0</v>
      </c>
      <c r="BM17" s="128">
        <v>0</v>
      </c>
      <c r="BN17" s="131">
        <v>0</v>
      </c>
      <c r="BO17" s="128">
        <v>0</v>
      </c>
      <c r="BP17" s="131">
        <v>0</v>
      </c>
      <c r="BQ17" s="128">
        <v>23</v>
      </c>
      <c r="BR17" s="131">
        <v>100</v>
      </c>
      <c r="BS17" s="128">
        <v>23</v>
      </c>
      <c r="BT17" s="2"/>
      <c r="BU17" s="3"/>
      <c r="BV17" s="3"/>
      <c r="BW17" s="3"/>
      <c r="BX17" s="3"/>
    </row>
    <row r="18" spans="1:76" ht="15">
      <c r="A18" s="14" t="s">
        <v>227</v>
      </c>
      <c r="B18" s="15"/>
      <c r="C18" s="15" t="s">
        <v>64</v>
      </c>
      <c r="D18" s="93">
        <v>283.3764858655479</v>
      </c>
      <c r="E18" s="81"/>
      <c r="F18" s="112" t="s">
        <v>314</v>
      </c>
      <c r="G18" s="15"/>
      <c r="H18" s="16" t="s">
        <v>227</v>
      </c>
      <c r="I18" s="66"/>
      <c r="J18" s="66"/>
      <c r="K18" s="114" t="s">
        <v>592</v>
      </c>
      <c r="L18" s="94">
        <v>1</v>
      </c>
      <c r="M18" s="95">
        <v>6376.8798828125</v>
      </c>
      <c r="N18" s="95">
        <v>8393.2783203125</v>
      </c>
      <c r="O18" s="77"/>
      <c r="P18" s="96"/>
      <c r="Q18" s="96"/>
      <c r="R18" s="97"/>
      <c r="S18" s="51">
        <v>1</v>
      </c>
      <c r="T18" s="51">
        <v>1</v>
      </c>
      <c r="U18" s="52">
        <v>0</v>
      </c>
      <c r="V18" s="52">
        <v>0.333333</v>
      </c>
      <c r="W18" s="52">
        <v>0.079999</v>
      </c>
      <c r="X18" s="52">
        <v>0.638283</v>
      </c>
      <c r="Y18" s="52">
        <v>0</v>
      </c>
      <c r="Z18" s="52">
        <v>1</v>
      </c>
      <c r="AA18" s="82">
        <v>18</v>
      </c>
      <c r="AB18" s="82"/>
      <c r="AC18" s="98"/>
      <c r="AD18" s="85" t="s">
        <v>468</v>
      </c>
      <c r="AE18" s="85">
        <v>1192</v>
      </c>
      <c r="AF18" s="85">
        <v>1460</v>
      </c>
      <c r="AG18" s="85">
        <v>7509</v>
      </c>
      <c r="AH18" s="85">
        <v>3980</v>
      </c>
      <c r="AI18" s="85"/>
      <c r="AJ18" s="85" t="s">
        <v>487</v>
      </c>
      <c r="AK18" s="85" t="s">
        <v>504</v>
      </c>
      <c r="AL18" s="85"/>
      <c r="AM18" s="85"/>
      <c r="AN18" s="87">
        <v>41936.06269675926</v>
      </c>
      <c r="AO18" s="91" t="s">
        <v>537</v>
      </c>
      <c r="AP18" s="85" t="b">
        <v>1</v>
      </c>
      <c r="AQ18" s="85" t="b">
        <v>0</v>
      </c>
      <c r="AR18" s="85" t="b">
        <v>1</v>
      </c>
      <c r="AS18" s="85"/>
      <c r="AT18" s="85">
        <v>3</v>
      </c>
      <c r="AU18" s="91" t="s">
        <v>542</v>
      </c>
      <c r="AV18" s="85" t="b">
        <v>0</v>
      </c>
      <c r="AW18" s="85" t="s">
        <v>555</v>
      </c>
      <c r="AX18" s="91" t="s">
        <v>571</v>
      </c>
      <c r="AY18" s="85" t="s">
        <v>66</v>
      </c>
      <c r="AZ18" s="85" t="str">
        <f>REPLACE(INDEX(GroupVertices[Group],MATCH(Vertices[[#This Row],[Vertex]],GroupVertices[Vertex],0)),1,1,"")</f>
        <v>2</v>
      </c>
      <c r="BA18" s="51"/>
      <c r="BB18" s="51"/>
      <c r="BC18" s="51"/>
      <c r="BD18" s="51"/>
      <c r="BE18" s="51"/>
      <c r="BF18" s="51"/>
      <c r="BG18" s="128" t="s">
        <v>989</v>
      </c>
      <c r="BH18" s="128" t="s">
        <v>989</v>
      </c>
      <c r="BI18" s="128" t="s">
        <v>1011</v>
      </c>
      <c r="BJ18" s="128" t="s">
        <v>1011</v>
      </c>
      <c r="BK18" s="128">
        <v>2</v>
      </c>
      <c r="BL18" s="131">
        <v>8.695652173913043</v>
      </c>
      <c r="BM18" s="128">
        <v>0</v>
      </c>
      <c r="BN18" s="131">
        <v>0</v>
      </c>
      <c r="BO18" s="128">
        <v>0</v>
      </c>
      <c r="BP18" s="131">
        <v>0</v>
      </c>
      <c r="BQ18" s="128">
        <v>21</v>
      </c>
      <c r="BR18" s="131">
        <v>91.30434782608695</v>
      </c>
      <c r="BS18" s="128">
        <v>23</v>
      </c>
      <c r="BT18" s="2"/>
      <c r="BU18" s="3"/>
      <c r="BV18" s="3"/>
      <c r="BW18" s="3"/>
      <c r="BX18" s="3"/>
    </row>
    <row r="19" spans="1:76" ht="15">
      <c r="A19" s="14" t="s">
        <v>228</v>
      </c>
      <c r="B19" s="15"/>
      <c r="C19" s="15" t="s">
        <v>64</v>
      </c>
      <c r="D19" s="93">
        <v>458.744580960943</v>
      </c>
      <c r="E19" s="81"/>
      <c r="F19" s="112" t="s">
        <v>315</v>
      </c>
      <c r="G19" s="15"/>
      <c r="H19" s="16" t="s">
        <v>228</v>
      </c>
      <c r="I19" s="66"/>
      <c r="J19" s="66"/>
      <c r="K19" s="114" t="s">
        <v>593</v>
      </c>
      <c r="L19" s="94">
        <v>9999</v>
      </c>
      <c r="M19" s="95">
        <v>6376.8798828125</v>
      </c>
      <c r="N19" s="95">
        <v>5887.646484375</v>
      </c>
      <c r="O19" s="77"/>
      <c r="P19" s="96"/>
      <c r="Q19" s="96"/>
      <c r="R19" s="97"/>
      <c r="S19" s="51">
        <v>3</v>
      </c>
      <c r="T19" s="51">
        <v>2</v>
      </c>
      <c r="U19" s="52">
        <v>2</v>
      </c>
      <c r="V19" s="52">
        <v>0.5</v>
      </c>
      <c r="W19" s="52">
        <v>0.159999</v>
      </c>
      <c r="X19" s="52">
        <v>1.72336</v>
      </c>
      <c r="Y19" s="52">
        <v>0</v>
      </c>
      <c r="Z19" s="52">
        <v>0.5</v>
      </c>
      <c r="AA19" s="82">
        <v>19</v>
      </c>
      <c r="AB19" s="82"/>
      <c r="AC19" s="98"/>
      <c r="AD19" s="85" t="s">
        <v>469</v>
      </c>
      <c r="AE19" s="85">
        <v>1961</v>
      </c>
      <c r="AF19" s="85">
        <v>3555</v>
      </c>
      <c r="AG19" s="85">
        <v>44803</v>
      </c>
      <c r="AH19" s="85">
        <v>23910</v>
      </c>
      <c r="AI19" s="85"/>
      <c r="AJ19" s="85" t="s">
        <v>488</v>
      </c>
      <c r="AK19" s="85" t="s">
        <v>505</v>
      </c>
      <c r="AL19" s="91" t="s">
        <v>519</v>
      </c>
      <c r="AM19" s="85"/>
      <c r="AN19" s="87">
        <v>40783.763703703706</v>
      </c>
      <c r="AO19" s="91" t="s">
        <v>538</v>
      </c>
      <c r="AP19" s="85" t="b">
        <v>0</v>
      </c>
      <c r="AQ19" s="85" t="b">
        <v>0</v>
      </c>
      <c r="AR19" s="85" t="b">
        <v>1</v>
      </c>
      <c r="AS19" s="85"/>
      <c r="AT19" s="85">
        <v>6</v>
      </c>
      <c r="AU19" s="91" t="s">
        <v>542</v>
      </c>
      <c r="AV19" s="85" t="b">
        <v>0</v>
      </c>
      <c r="AW19" s="85" t="s">
        <v>555</v>
      </c>
      <c r="AX19" s="91" t="s">
        <v>572</v>
      </c>
      <c r="AY19" s="85" t="s">
        <v>66</v>
      </c>
      <c r="AZ19" s="85" t="str">
        <f>REPLACE(INDEX(GroupVertices[Group],MATCH(Vertices[[#This Row],[Vertex]],GroupVertices[Vertex],0)),1,1,"")</f>
        <v>2</v>
      </c>
      <c r="BA19" s="51"/>
      <c r="BB19" s="51"/>
      <c r="BC19" s="51"/>
      <c r="BD19" s="51"/>
      <c r="BE19" s="51" t="s">
        <v>278</v>
      </c>
      <c r="BF19" s="51" t="s">
        <v>278</v>
      </c>
      <c r="BG19" s="128" t="s">
        <v>990</v>
      </c>
      <c r="BH19" s="128" t="s">
        <v>999</v>
      </c>
      <c r="BI19" s="128" t="s">
        <v>1012</v>
      </c>
      <c r="BJ19" s="128" t="s">
        <v>1019</v>
      </c>
      <c r="BK19" s="128">
        <v>12</v>
      </c>
      <c r="BL19" s="131">
        <v>13.186813186813186</v>
      </c>
      <c r="BM19" s="128">
        <v>3</v>
      </c>
      <c r="BN19" s="131">
        <v>3.2967032967032965</v>
      </c>
      <c r="BO19" s="128">
        <v>0</v>
      </c>
      <c r="BP19" s="131">
        <v>0</v>
      </c>
      <c r="BQ19" s="128">
        <v>76</v>
      </c>
      <c r="BR19" s="131">
        <v>83.51648351648352</v>
      </c>
      <c r="BS19" s="128">
        <v>91</v>
      </c>
      <c r="BT19" s="2"/>
      <c r="BU19" s="3"/>
      <c r="BV19" s="3"/>
      <c r="BW19" s="3"/>
      <c r="BX19" s="3"/>
    </row>
    <row r="20" spans="1:76" ht="15">
      <c r="A20" s="14" t="s">
        <v>229</v>
      </c>
      <c r="B20" s="15"/>
      <c r="C20" s="15" t="s">
        <v>64</v>
      </c>
      <c r="D20" s="93">
        <v>462.59514534012584</v>
      </c>
      <c r="E20" s="81"/>
      <c r="F20" s="112" t="s">
        <v>316</v>
      </c>
      <c r="G20" s="15"/>
      <c r="H20" s="16" t="s">
        <v>229</v>
      </c>
      <c r="I20" s="66"/>
      <c r="J20" s="66"/>
      <c r="K20" s="114" t="s">
        <v>594</v>
      </c>
      <c r="L20" s="94">
        <v>1</v>
      </c>
      <c r="M20" s="95">
        <v>7539.85693359375</v>
      </c>
      <c r="N20" s="95">
        <v>8393.2783203125</v>
      </c>
      <c r="O20" s="77"/>
      <c r="P20" s="96"/>
      <c r="Q20" s="96"/>
      <c r="R20" s="97"/>
      <c r="S20" s="51">
        <v>0</v>
      </c>
      <c r="T20" s="51">
        <v>1</v>
      </c>
      <c r="U20" s="52">
        <v>0</v>
      </c>
      <c r="V20" s="52">
        <v>0.333333</v>
      </c>
      <c r="W20" s="52">
        <v>0.079999</v>
      </c>
      <c r="X20" s="52">
        <v>0.638283</v>
      </c>
      <c r="Y20" s="52">
        <v>0</v>
      </c>
      <c r="Z20" s="52">
        <v>0</v>
      </c>
      <c r="AA20" s="82">
        <v>20</v>
      </c>
      <c r="AB20" s="82"/>
      <c r="AC20" s="98"/>
      <c r="AD20" s="85" t="s">
        <v>470</v>
      </c>
      <c r="AE20" s="85">
        <v>2662</v>
      </c>
      <c r="AF20" s="85">
        <v>3601</v>
      </c>
      <c r="AG20" s="85">
        <v>103679</v>
      </c>
      <c r="AH20" s="85">
        <v>18788</v>
      </c>
      <c r="AI20" s="85"/>
      <c r="AJ20" s="85" t="s">
        <v>489</v>
      </c>
      <c r="AK20" s="85" t="s">
        <v>506</v>
      </c>
      <c r="AL20" s="85"/>
      <c r="AM20" s="85"/>
      <c r="AN20" s="87">
        <v>40763.30667824074</v>
      </c>
      <c r="AO20" s="91" t="s">
        <v>539</v>
      </c>
      <c r="AP20" s="85" t="b">
        <v>0</v>
      </c>
      <c r="AQ20" s="85" t="b">
        <v>0</v>
      </c>
      <c r="AR20" s="85" t="b">
        <v>1</v>
      </c>
      <c r="AS20" s="85"/>
      <c r="AT20" s="85">
        <v>24</v>
      </c>
      <c r="AU20" s="91" t="s">
        <v>542</v>
      </c>
      <c r="AV20" s="85" t="b">
        <v>0</v>
      </c>
      <c r="AW20" s="85" t="s">
        <v>555</v>
      </c>
      <c r="AX20" s="91" t="s">
        <v>573</v>
      </c>
      <c r="AY20" s="85" t="s">
        <v>66</v>
      </c>
      <c r="AZ20" s="85" t="str">
        <f>REPLACE(INDEX(GroupVertices[Group],MATCH(Vertices[[#This Row],[Vertex]],GroupVertices[Vertex],0)),1,1,"")</f>
        <v>2</v>
      </c>
      <c r="BA20" s="51"/>
      <c r="BB20" s="51"/>
      <c r="BC20" s="51"/>
      <c r="BD20" s="51"/>
      <c r="BE20" s="51" t="s">
        <v>278</v>
      </c>
      <c r="BF20" s="51" t="s">
        <v>278</v>
      </c>
      <c r="BG20" s="128" t="s">
        <v>991</v>
      </c>
      <c r="BH20" s="128" t="s">
        <v>991</v>
      </c>
      <c r="BI20" s="128" t="s">
        <v>1013</v>
      </c>
      <c r="BJ20" s="128" t="s">
        <v>1013</v>
      </c>
      <c r="BK20" s="128">
        <v>2</v>
      </c>
      <c r="BL20" s="131">
        <v>15.384615384615385</v>
      </c>
      <c r="BM20" s="128">
        <v>1</v>
      </c>
      <c r="BN20" s="131">
        <v>7.6923076923076925</v>
      </c>
      <c r="BO20" s="128">
        <v>0</v>
      </c>
      <c r="BP20" s="131">
        <v>0</v>
      </c>
      <c r="BQ20" s="128">
        <v>10</v>
      </c>
      <c r="BR20" s="131">
        <v>76.92307692307692</v>
      </c>
      <c r="BS20" s="128">
        <v>13</v>
      </c>
      <c r="BT20" s="2"/>
      <c r="BU20" s="3"/>
      <c r="BV20" s="3"/>
      <c r="BW20" s="3"/>
      <c r="BX20" s="3"/>
    </row>
    <row r="21" spans="1:76" ht="15">
      <c r="A21" s="14" t="s">
        <v>230</v>
      </c>
      <c r="B21" s="15"/>
      <c r="C21" s="15" t="s">
        <v>64</v>
      </c>
      <c r="D21" s="93">
        <v>1000</v>
      </c>
      <c r="E21" s="81"/>
      <c r="F21" s="112" t="s">
        <v>317</v>
      </c>
      <c r="G21" s="15"/>
      <c r="H21" s="16" t="s">
        <v>230</v>
      </c>
      <c r="I21" s="66"/>
      <c r="J21" s="66"/>
      <c r="K21" s="114" t="s">
        <v>595</v>
      </c>
      <c r="L21" s="94">
        <v>1</v>
      </c>
      <c r="M21" s="95">
        <v>3646.484130859375</v>
      </c>
      <c r="N21" s="95">
        <v>3705.51171875</v>
      </c>
      <c r="O21" s="77"/>
      <c r="P21" s="96"/>
      <c r="Q21" s="96"/>
      <c r="R21" s="97"/>
      <c r="S21" s="51">
        <v>0</v>
      </c>
      <c r="T21" s="51">
        <v>1</v>
      </c>
      <c r="U21" s="52">
        <v>0</v>
      </c>
      <c r="V21" s="52">
        <v>0.333333</v>
      </c>
      <c r="W21" s="52">
        <v>0</v>
      </c>
      <c r="X21" s="52">
        <v>0.770252</v>
      </c>
      <c r="Y21" s="52">
        <v>0</v>
      </c>
      <c r="Z21" s="52">
        <v>0</v>
      </c>
      <c r="AA21" s="82">
        <v>21</v>
      </c>
      <c r="AB21" s="82"/>
      <c r="AC21" s="98"/>
      <c r="AD21" s="85" t="s">
        <v>471</v>
      </c>
      <c r="AE21" s="85">
        <v>1252</v>
      </c>
      <c r="AF21" s="85">
        <v>10021</v>
      </c>
      <c r="AG21" s="85">
        <v>18985</v>
      </c>
      <c r="AH21" s="85">
        <v>2469</v>
      </c>
      <c r="AI21" s="85"/>
      <c r="AJ21" s="85" t="s">
        <v>490</v>
      </c>
      <c r="AK21" s="85" t="s">
        <v>507</v>
      </c>
      <c r="AL21" s="91" t="s">
        <v>520</v>
      </c>
      <c r="AM21" s="85"/>
      <c r="AN21" s="87">
        <v>39174.06208333333</v>
      </c>
      <c r="AO21" s="85"/>
      <c r="AP21" s="85" t="b">
        <v>0</v>
      </c>
      <c r="AQ21" s="85" t="b">
        <v>0</v>
      </c>
      <c r="AR21" s="85" t="b">
        <v>0</v>
      </c>
      <c r="AS21" s="85"/>
      <c r="AT21" s="85">
        <v>667</v>
      </c>
      <c r="AU21" s="91" t="s">
        <v>543</v>
      </c>
      <c r="AV21" s="85" t="b">
        <v>0</v>
      </c>
      <c r="AW21" s="85" t="s">
        <v>555</v>
      </c>
      <c r="AX21" s="91" t="s">
        <v>574</v>
      </c>
      <c r="AY21" s="85" t="s">
        <v>66</v>
      </c>
      <c r="AZ21" s="85" t="str">
        <f>REPLACE(INDEX(GroupVertices[Group],MATCH(Vertices[[#This Row],[Vertex]],GroupVertices[Vertex],0)),1,1,"")</f>
        <v>1</v>
      </c>
      <c r="BA21" s="51" t="s">
        <v>272</v>
      </c>
      <c r="BB21" s="51" t="s">
        <v>272</v>
      </c>
      <c r="BC21" s="51" t="s">
        <v>277</v>
      </c>
      <c r="BD21" s="51" t="s">
        <v>277</v>
      </c>
      <c r="BE21" s="51" t="s">
        <v>292</v>
      </c>
      <c r="BF21" s="51" t="s">
        <v>292</v>
      </c>
      <c r="BG21" s="128" t="s">
        <v>992</v>
      </c>
      <c r="BH21" s="128" t="s">
        <v>992</v>
      </c>
      <c r="BI21" s="128" t="s">
        <v>1014</v>
      </c>
      <c r="BJ21" s="128" t="s">
        <v>1014</v>
      </c>
      <c r="BK21" s="128">
        <v>1</v>
      </c>
      <c r="BL21" s="131">
        <v>3.3333333333333335</v>
      </c>
      <c r="BM21" s="128">
        <v>0</v>
      </c>
      <c r="BN21" s="131">
        <v>0</v>
      </c>
      <c r="BO21" s="128">
        <v>0</v>
      </c>
      <c r="BP21" s="131">
        <v>0</v>
      </c>
      <c r="BQ21" s="128">
        <v>29</v>
      </c>
      <c r="BR21" s="131">
        <v>96.66666666666667</v>
      </c>
      <c r="BS21" s="128">
        <v>30</v>
      </c>
      <c r="BT21" s="2"/>
      <c r="BU21" s="3"/>
      <c r="BV21" s="3"/>
      <c r="BW21" s="3"/>
      <c r="BX21" s="3"/>
    </row>
    <row r="22" spans="1:76" ht="15">
      <c r="A22" s="14" t="s">
        <v>232</v>
      </c>
      <c r="B22" s="15"/>
      <c r="C22" s="15" t="s">
        <v>64</v>
      </c>
      <c r="D22" s="93">
        <v>503.1097792428329</v>
      </c>
      <c r="E22" s="81"/>
      <c r="F22" s="112" t="s">
        <v>553</v>
      </c>
      <c r="G22" s="15"/>
      <c r="H22" s="16" t="s">
        <v>232</v>
      </c>
      <c r="I22" s="66"/>
      <c r="J22" s="66"/>
      <c r="K22" s="114" t="s">
        <v>596</v>
      </c>
      <c r="L22" s="94">
        <v>9999</v>
      </c>
      <c r="M22" s="95">
        <v>3646.484130859375</v>
      </c>
      <c r="N22" s="95">
        <v>1470.441162109375</v>
      </c>
      <c r="O22" s="77"/>
      <c r="P22" s="96"/>
      <c r="Q22" s="96"/>
      <c r="R22" s="97"/>
      <c r="S22" s="51">
        <v>2</v>
      </c>
      <c r="T22" s="51">
        <v>0</v>
      </c>
      <c r="U22" s="52">
        <v>2</v>
      </c>
      <c r="V22" s="52">
        <v>0.5</v>
      </c>
      <c r="W22" s="52">
        <v>0</v>
      </c>
      <c r="X22" s="52">
        <v>1.459422</v>
      </c>
      <c r="Y22" s="52">
        <v>0</v>
      </c>
      <c r="Z22" s="52">
        <v>0</v>
      </c>
      <c r="AA22" s="82">
        <v>22</v>
      </c>
      <c r="AB22" s="82"/>
      <c r="AC22" s="98"/>
      <c r="AD22" s="85" t="s">
        <v>472</v>
      </c>
      <c r="AE22" s="85">
        <v>4524</v>
      </c>
      <c r="AF22" s="85">
        <v>4085</v>
      </c>
      <c r="AG22" s="85">
        <v>5448</v>
      </c>
      <c r="AH22" s="85">
        <v>320</v>
      </c>
      <c r="AI22" s="85"/>
      <c r="AJ22" s="85" t="s">
        <v>491</v>
      </c>
      <c r="AK22" s="85" t="s">
        <v>508</v>
      </c>
      <c r="AL22" s="91" t="s">
        <v>521</v>
      </c>
      <c r="AM22" s="85"/>
      <c r="AN22" s="87">
        <v>39768.762824074074</v>
      </c>
      <c r="AO22" s="91" t="s">
        <v>540</v>
      </c>
      <c r="AP22" s="85" t="b">
        <v>0</v>
      </c>
      <c r="AQ22" s="85" t="b">
        <v>0</v>
      </c>
      <c r="AR22" s="85" t="b">
        <v>0</v>
      </c>
      <c r="AS22" s="85"/>
      <c r="AT22" s="85">
        <v>250</v>
      </c>
      <c r="AU22" s="91" t="s">
        <v>546</v>
      </c>
      <c r="AV22" s="85" t="b">
        <v>0</v>
      </c>
      <c r="AW22" s="85" t="s">
        <v>555</v>
      </c>
      <c r="AX22" s="91" t="s">
        <v>575</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99" t="s">
        <v>231</v>
      </c>
      <c r="B23" s="100"/>
      <c r="C23" s="100" t="s">
        <v>64</v>
      </c>
      <c r="D23" s="101">
        <v>563.7143142543202</v>
      </c>
      <c r="E23" s="102"/>
      <c r="F23" s="113" t="s">
        <v>554</v>
      </c>
      <c r="G23" s="100"/>
      <c r="H23" s="103" t="s">
        <v>231</v>
      </c>
      <c r="I23" s="104"/>
      <c r="J23" s="104"/>
      <c r="K23" s="115" t="s">
        <v>597</v>
      </c>
      <c r="L23" s="105">
        <v>1</v>
      </c>
      <c r="M23" s="106">
        <v>4949.1474609375</v>
      </c>
      <c r="N23" s="106">
        <v>3705.51171875</v>
      </c>
      <c r="O23" s="107"/>
      <c r="P23" s="108"/>
      <c r="Q23" s="108"/>
      <c r="R23" s="109"/>
      <c r="S23" s="51">
        <v>0</v>
      </c>
      <c r="T23" s="51">
        <v>1</v>
      </c>
      <c r="U23" s="52">
        <v>0</v>
      </c>
      <c r="V23" s="52">
        <v>0.333333</v>
      </c>
      <c r="W23" s="52">
        <v>0</v>
      </c>
      <c r="X23" s="52">
        <v>0.770252</v>
      </c>
      <c r="Y23" s="52">
        <v>0</v>
      </c>
      <c r="Z23" s="52">
        <v>0</v>
      </c>
      <c r="AA23" s="110">
        <v>23</v>
      </c>
      <c r="AB23" s="110"/>
      <c r="AC23" s="111"/>
      <c r="AD23" s="85" t="s">
        <v>473</v>
      </c>
      <c r="AE23" s="85">
        <v>435</v>
      </c>
      <c r="AF23" s="85">
        <v>4809</v>
      </c>
      <c r="AG23" s="85">
        <v>38644</v>
      </c>
      <c r="AH23" s="85">
        <v>203</v>
      </c>
      <c r="AI23" s="85"/>
      <c r="AJ23" s="85" t="s">
        <v>492</v>
      </c>
      <c r="AK23" s="85" t="s">
        <v>509</v>
      </c>
      <c r="AL23" s="91" t="s">
        <v>522</v>
      </c>
      <c r="AM23" s="85"/>
      <c r="AN23" s="87">
        <v>39386.432905092595</v>
      </c>
      <c r="AO23" s="91" t="s">
        <v>541</v>
      </c>
      <c r="AP23" s="85" t="b">
        <v>0</v>
      </c>
      <c r="AQ23" s="85" t="b">
        <v>0</v>
      </c>
      <c r="AR23" s="85" t="b">
        <v>1</v>
      </c>
      <c r="AS23" s="85"/>
      <c r="AT23" s="85">
        <v>485</v>
      </c>
      <c r="AU23" s="91" t="s">
        <v>542</v>
      </c>
      <c r="AV23" s="85" t="b">
        <v>0</v>
      </c>
      <c r="AW23" s="85" t="s">
        <v>555</v>
      </c>
      <c r="AX23" s="91" t="s">
        <v>576</v>
      </c>
      <c r="AY23" s="85" t="s">
        <v>66</v>
      </c>
      <c r="AZ23" s="85" t="str">
        <f>REPLACE(INDEX(GroupVertices[Group],MATCH(Vertices[[#This Row],[Vertex]],GroupVertices[Vertex],0)),1,1,"")</f>
        <v>1</v>
      </c>
      <c r="BA23" s="51" t="s">
        <v>272</v>
      </c>
      <c r="BB23" s="51" t="s">
        <v>272</v>
      </c>
      <c r="BC23" s="51" t="s">
        <v>277</v>
      </c>
      <c r="BD23" s="51" t="s">
        <v>277</v>
      </c>
      <c r="BE23" s="51" t="s">
        <v>293</v>
      </c>
      <c r="BF23" s="51" t="s">
        <v>293</v>
      </c>
      <c r="BG23" s="128" t="s">
        <v>993</v>
      </c>
      <c r="BH23" s="128" t="s">
        <v>993</v>
      </c>
      <c r="BI23" s="128" t="s">
        <v>1015</v>
      </c>
      <c r="BJ23" s="128" t="s">
        <v>1015</v>
      </c>
      <c r="BK23" s="128">
        <v>1</v>
      </c>
      <c r="BL23" s="131">
        <v>2.1739130434782608</v>
      </c>
      <c r="BM23" s="128">
        <v>0</v>
      </c>
      <c r="BN23" s="131">
        <v>0</v>
      </c>
      <c r="BO23" s="128">
        <v>0</v>
      </c>
      <c r="BP23" s="131">
        <v>0</v>
      </c>
      <c r="BQ23" s="128">
        <v>45</v>
      </c>
      <c r="BR23" s="131">
        <v>97.82608695652173</v>
      </c>
      <c r="BS23" s="128">
        <v>46</v>
      </c>
      <c r="BT23" s="2"/>
      <c r="BU23" s="3"/>
      <c r="BV23" s="3"/>
      <c r="BW23" s="3"/>
      <c r="BX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hyperlinks>
    <hyperlink ref="AL3" r:id="rId1" display="https://t.co/XyhJpkAjVO"/>
    <hyperlink ref="AL4" r:id="rId2" display="http://t.co/P3ESvPCP74"/>
    <hyperlink ref="AL5" r:id="rId3" display="https://t.co/sI7R4cVyCR"/>
    <hyperlink ref="AL6" r:id="rId4" display="https://facebook.com/RFIndia"/>
    <hyperlink ref="AL7" r:id="rId5" display="https://t.co/fb2OYgGXZp"/>
    <hyperlink ref="AL8" r:id="rId6" display="http://t.co/DdTfpg7prv"/>
    <hyperlink ref="AL9" r:id="rId7" display="http://www.deltaproject.co.uk/"/>
    <hyperlink ref="AL10" r:id="rId8" display="https://t.co/14e2j3jAdz"/>
    <hyperlink ref="AL12" r:id="rId9" display="https://t.co/7Oz4UNqNEb"/>
    <hyperlink ref="AL19" r:id="rId10" display="https://t.co/4ZNoRkv7vb"/>
    <hyperlink ref="AL21" r:id="rId11" display="http://t.co/daDPdWbVN3"/>
    <hyperlink ref="AL22" r:id="rId12" display="https://t.co/A4LoHXUOow"/>
    <hyperlink ref="AL23" r:id="rId13" display="https://t.co/Ueo6xW45YI"/>
    <hyperlink ref="AO3" r:id="rId14" display="https://pbs.twimg.com/profile_banners/1562790126/1553779075"/>
    <hyperlink ref="AO4" r:id="rId15" display="https://pbs.twimg.com/profile_banners/54499775/1398244212"/>
    <hyperlink ref="AO5" r:id="rId16" display="https://pbs.twimg.com/profile_banners/834968066819678208/1565924362"/>
    <hyperlink ref="AO6" r:id="rId17" display="https://pbs.twimg.com/profile_banners/142204001/1523604071"/>
    <hyperlink ref="AO7" r:id="rId18" display="https://pbs.twimg.com/profile_banners/163392455/1449814519"/>
    <hyperlink ref="AO8" r:id="rId19" display="https://pbs.twimg.com/profile_banners/73389535/1411298897"/>
    <hyperlink ref="AO9" r:id="rId20" display="https://pbs.twimg.com/profile_banners/604647998/1480951410"/>
    <hyperlink ref="AO10" r:id="rId21" display="https://pbs.twimg.com/profile_banners/2778428738/1558789074"/>
    <hyperlink ref="AO11" r:id="rId22" display="https://pbs.twimg.com/profile_banners/20841895/1423510520"/>
    <hyperlink ref="AO12" r:id="rId23" display="https://pbs.twimg.com/profile_banners/364167994/1362662105"/>
    <hyperlink ref="AO14" r:id="rId24" display="https://pbs.twimg.com/profile_banners/811328080878899200/1482278950"/>
    <hyperlink ref="AO15" r:id="rId25" display="https://pbs.twimg.com/profile_banners/559650603/1564836882"/>
    <hyperlink ref="AO16" r:id="rId26" display="https://pbs.twimg.com/profile_banners/935124218446057472/1563759910"/>
    <hyperlink ref="AO17" r:id="rId27" display="https://pbs.twimg.com/profile_banners/2296184217/1515702138"/>
    <hyperlink ref="AO18" r:id="rId28" display="https://pbs.twimg.com/profile_banners/2874365942/1547236208"/>
    <hyperlink ref="AO19" r:id="rId29" display="https://pbs.twimg.com/profile_banners/363799714/1563995689"/>
    <hyperlink ref="AO20" r:id="rId30" display="https://pbs.twimg.com/profile_banners/350740243/1493697892"/>
    <hyperlink ref="AO22" r:id="rId31" display="https://pbs.twimg.com/profile_banners/17425624/1564749731"/>
    <hyperlink ref="AO23" r:id="rId32" display="https://pbs.twimg.com/profile_banners/9819862/1482441283"/>
    <hyperlink ref="AU3" r:id="rId33" display="http://abs.twimg.com/images/themes/theme1/bg.png"/>
    <hyperlink ref="AU4" r:id="rId34" display="http://abs.twimg.com/images/themes/theme14/bg.gif"/>
    <hyperlink ref="AU5" r:id="rId35" display="http://abs.twimg.com/images/themes/theme1/bg.png"/>
    <hyperlink ref="AU6" r:id="rId36" display="http://abs.twimg.com/images/themes/theme19/bg.gif"/>
    <hyperlink ref="AU7" r:id="rId37" display="http://abs.twimg.com/images/themes/theme1/bg.png"/>
    <hyperlink ref="AU8" r:id="rId38" display="http://abs.twimg.com/images/themes/theme1/bg.png"/>
    <hyperlink ref="AU9" r:id="rId39" display="http://abs.twimg.com/images/themes/theme1/bg.png"/>
    <hyperlink ref="AU10" r:id="rId40" display="http://abs.twimg.com/images/themes/theme1/bg.png"/>
    <hyperlink ref="AU11" r:id="rId41" display="http://abs.twimg.com/images/themes/theme1/bg.png"/>
    <hyperlink ref="AU12" r:id="rId42" display="http://abs.twimg.com/images/themes/theme1/bg.png"/>
    <hyperlink ref="AU13" r:id="rId43" display="http://abs.twimg.com/images/themes/theme14/bg.gif"/>
    <hyperlink ref="AU14" r:id="rId44" display="http://abs.twimg.com/images/themes/theme1/bg.png"/>
    <hyperlink ref="AU15" r:id="rId45" display="http://abs.twimg.com/images/themes/theme9/bg.gif"/>
    <hyperlink ref="AU17" r:id="rId46" display="http://abs.twimg.com/images/themes/theme1/bg.png"/>
    <hyperlink ref="AU18" r:id="rId47" display="http://abs.twimg.com/images/themes/theme1/bg.png"/>
    <hyperlink ref="AU19" r:id="rId48" display="http://abs.twimg.com/images/themes/theme1/bg.png"/>
    <hyperlink ref="AU20" r:id="rId49" display="http://abs.twimg.com/images/themes/theme1/bg.png"/>
    <hyperlink ref="AU21" r:id="rId50" display="http://abs.twimg.com/images/themes/theme14/bg.gif"/>
    <hyperlink ref="AU22" r:id="rId51" display="http://abs.twimg.com/images/themes/theme7/bg.gif"/>
    <hyperlink ref="AU23" r:id="rId52" display="http://abs.twimg.com/images/themes/theme1/bg.png"/>
    <hyperlink ref="F3" r:id="rId53" display="http://pbs.twimg.com/profile_images/1111302930689417217/XUstxLbx_normal.png"/>
    <hyperlink ref="F4" r:id="rId54" display="http://pbs.twimg.com/profile_images/458911131206045696/Mew4jbby_normal.jpeg"/>
    <hyperlink ref="F5" r:id="rId55" display="http://pbs.twimg.com/profile_images/1090187200925437953/ci4kVvf6_normal.jpg"/>
    <hyperlink ref="F6" r:id="rId56" display="http://pbs.twimg.com/profile_images/1111839946023845888/agxEitzv_normal.png"/>
    <hyperlink ref="F7" r:id="rId57" display="http://pbs.twimg.com/profile_images/3319216363/b9d47b327002b43ecd87a5a0acdacfe7_normal.jpeg"/>
    <hyperlink ref="F8" r:id="rId58" display="http://pbs.twimg.com/profile_images/609177410668511233/xPsoVSSl_normal.png"/>
    <hyperlink ref="F9" r:id="rId59" display="http://pbs.twimg.com/profile_images/805794725118799872/xpRf4vyn_normal.jpg"/>
    <hyperlink ref="F10" r:id="rId60" display="http://pbs.twimg.com/profile_images/1055150970664050689/VXWUWkl1_normal.jpg"/>
    <hyperlink ref="F11" r:id="rId61" display="http://pbs.twimg.com/profile_images/682937092935147520/AY_aTc___normal.jpg"/>
    <hyperlink ref="F12" r:id="rId62" display="http://pbs.twimg.com/profile_images/1046821658189807616/KwGhNEu2_normal.jpg"/>
    <hyperlink ref="F13" r:id="rId63" display="http://pbs.twimg.com/profile_images/430257039072190464/yVzmegHl_normal.png"/>
    <hyperlink ref="F14" r:id="rId64" display="http://pbs.twimg.com/profile_images/811331509772779531/hVK2OBs1_normal.jpg"/>
    <hyperlink ref="F15" r:id="rId65" display="http://pbs.twimg.com/profile_images/1159997447403261953/Z0ZmuvHO_normal.jpg"/>
    <hyperlink ref="F16" r:id="rId66" display="http://pbs.twimg.com/profile_images/1153119855341686785/hhoNeXj7_normal.jpg"/>
    <hyperlink ref="F17" r:id="rId67" display="http://pbs.twimg.com/profile_images/928889989169106944/LFtehZyQ_normal.jpg"/>
    <hyperlink ref="F18" r:id="rId68" display="http://pbs.twimg.com/profile_images/1128502803935178753/bX6BDtDK_normal.jpg"/>
    <hyperlink ref="F19" r:id="rId69" display="http://pbs.twimg.com/profile_images/1154050833308192769/fqb9l0F__normal.jpg"/>
    <hyperlink ref="F20" r:id="rId70" display="http://pbs.twimg.com/profile_images/1153028327944441857/tSGdHO0f_normal.jpg"/>
    <hyperlink ref="F21" r:id="rId71" display="http://pbs.twimg.com/profile_images/529774500896706560/wsUOfSHB_normal.png"/>
    <hyperlink ref="F22" r:id="rId72" display="http://pbs.twimg.com/profile_images/2970713495/fb3161877e6ce0db4f0b441d71285c85_normal.jpeg"/>
    <hyperlink ref="F23" r:id="rId73" display="http://pbs.twimg.com/profile_images/846434601350447104/uOO26TEL_normal.jpg"/>
    <hyperlink ref="AX3" r:id="rId74" display="https://twitter.com/yardlocal"/>
    <hyperlink ref="AX4" r:id="rId75" display="https://twitter.com/xlplondon"/>
    <hyperlink ref="AX5" r:id="rId76" display="https://twitter.com/paytmmall"/>
    <hyperlink ref="AX6" r:id="rId77" display="https://twitter.com/rachit_g2"/>
    <hyperlink ref="AX7" r:id="rId78" display="https://twitter.com/r_468"/>
    <hyperlink ref="AX8" r:id="rId79" display="https://twitter.com/salsadancingang"/>
    <hyperlink ref="AX9" r:id="rId80" display="https://twitter.com/deltaprojectuk"/>
    <hyperlink ref="AX10" r:id="rId81" display="https://twitter.com/goldfishw2"/>
    <hyperlink ref="AX11" r:id="rId82" display="https://twitter.com/hackneywick"/>
    <hyperlink ref="AX12" r:id="rId83" display="https://twitter.com/skgardendesign"/>
    <hyperlink ref="AX13" r:id="rId84" display="https://twitter.com/yourgod_bot"/>
    <hyperlink ref="AX14" r:id="rId85" display="https://twitter.com/soooo_fia"/>
    <hyperlink ref="AX15" r:id="rId86" display="https://twitter.com/nephilimdemon"/>
    <hyperlink ref="AX16" r:id="rId87" display="https://twitter.com/taemint_5hawol"/>
    <hyperlink ref="AX17" r:id="rId88" display="https://twitter.com/pressefotosdk"/>
    <hyperlink ref="AX18" r:id="rId89" display="https://twitter.com/f15eman"/>
    <hyperlink ref="AX19" r:id="rId90" display="https://twitter.com/realkilahlache"/>
    <hyperlink ref="AX20" r:id="rId91" display="https://twitter.com/per_fectionn_"/>
    <hyperlink ref="AX21" r:id="rId92" display="https://twitter.com/dankeldsen"/>
    <hyperlink ref="AX22" r:id="rId93" display="https://twitter.com/bmosherzinck"/>
    <hyperlink ref="AX23" r:id="rId94" display="https://twitter.com/stuartmcintyre"/>
  </hyperlinks>
  <printOptions/>
  <pageMargins left="0.7" right="0.7" top="0.75" bottom="0.75" header="0.3" footer="0.3"/>
  <pageSetup horizontalDpi="600" verticalDpi="600" orientation="portrait" r:id="rId98"/>
  <legacyDrawing r:id="rId96"/>
  <tableParts>
    <tablePart r:id="rId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675</v>
      </c>
      <c r="Z2" s="13" t="s">
        <v>685</v>
      </c>
      <c r="AA2" s="13" t="s">
        <v>732</v>
      </c>
      <c r="AB2" s="13" t="s">
        <v>821</v>
      </c>
      <c r="AC2" s="13" t="s">
        <v>915</v>
      </c>
      <c r="AD2" s="13" t="s">
        <v>942</v>
      </c>
      <c r="AE2" s="13" t="s">
        <v>943</v>
      </c>
      <c r="AF2" s="13" t="s">
        <v>956</v>
      </c>
      <c r="AG2" s="67" t="s">
        <v>1119</v>
      </c>
      <c r="AH2" s="67" t="s">
        <v>1120</v>
      </c>
      <c r="AI2" s="67" t="s">
        <v>1121</v>
      </c>
      <c r="AJ2" s="67" t="s">
        <v>1122</v>
      </c>
      <c r="AK2" s="67" t="s">
        <v>1123</v>
      </c>
      <c r="AL2" s="67" t="s">
        <v>1124</v>
      </c>
      <c r="AM2" s="67" t="s">
        <v>1125</v>
      </c>
      <c r="AN2" s="67" t="s">
        <v>1126</v>
      </c>
      <c r="AO2" s="67" t="s">
        <v>1129</v>
      </c>
    </row>
    <row r="3" spans="1:41" ht="15">
      <c r="A3" s="125" t="s">
        <v>637</v>
      </c>
      <c r="B3" s="126" t="s">
        <v>645</v>
      </c>
      <c r="C3" s="126" t="s">
        <v>56</v>
      </c>
      <c r="D3" s="117"/>
      <c r="E3" s="116"/>
      <c r="F3" s="118" t="s">
        <v>1187</v>
      </c>
      <c r="G3" s="119"/>
      <c r="H3" s="119"/>
      <c r="I3" s="120">
        <v>3</v>
      </c>
      <c r="J3" s="121"/>
      <c r="K3" s="51">
        <v>3</v>
      </c>
      <c r="L3" s="51">
        <v>2</v>
      </c>
      <c r="M3" s="51">
        <v>0</v>
      </c>
      <c r="N3" s="51">
        <v>2</v>
      </c>
      <c r="O3" s="51">
        <v>0</v>
      </c>
      <c r="P3" s="52">
        <v>0</v>
      </c>
      <c r="Q3" s="52">
        <v>0</v>
      </c>
      <c r="R3" s="51">
        <v>1</v>
      </c>
      <c r="S3" s="51">
        <v>0</v>
      </c>
      <c r="T3" s="51">
        <v>3</v>
      </c>
      <c r="U3" s="51">
        <v>2</v>
      </c>
      <c r="V3" s="51">
        <v>2</v>
      </c>
      <c r="W3" s="52">
        <v>0.888889</v>
      </c>
      <c r="X3" s="52">
        <v>0.3333333333333333</v>
      </c>
      <c r="Y3" s="85" t="s">
        <v>272</v>
      </c>
      <c r="Z3" s="85" t="s">
        <v>277</v>
      </c>
      <c r="AA3" s="85" t="s">
        <v>733</v>
      </c>
      <c r="AB3" s="92" t="s">
        <v>822</v>
      </c>
      <c r="AC3" s="92" t="s">
        <v>916</v>
      </c>
      <c r="AD3" s="92"/>
      <c r="AE3" s="92" t="s">
        <v>232</v>
      </c>
      <c r="AF3" s="92" t="s">
        <v>957</v>
      </c>
      <c r="AG3" s="128">
        <v>2</v>
      </c>
      <c r="AH3" s="131">
        <v>2.6315789473684212</v>
      </c>
      <c r="AI3" s="128">
        <v>0</v>
      </c>
      <c r="AJ3" s="131">
        <v>0</v>
      </c>
      <c r="AK3" s="128">
        <v>0</v>
      </c>
      <c r="AL3" s="131">
        <v>0</v>
      </c>
      <c r="AM3" s="128">
        <v>74</v>
      </c>
      <c r="AN3" s="131">
        <v>97.36842105263158</v>
      </c>
      <c r="AO3" s="128">
        <v>76</v>
      </c>
    </row>
    <row r="4" spans="1:41" ht="15">
      <c r="A4" s="125" t="s">
        <v>638</v>
      </c>
      <c r="B4" s="126" t="s">
        <v>646</v>
      </c>
      <c r="C4" s="126" t="s">
        <v>56</v>
      </c>
      <c r="D4" s="122"/>
      <c r="E4" s="100"/>
      <c r="F4" s="103" t="s">
        <v>1188</v>
      </c>
      <c r="G4" s="107"/>
      <c r="H4" s="107"/>
      <c r="I4" s="123">
        <v>4</v>
      </c>
      <c r="J4" s="110"/>
      <c r="K4" s="51">
        <v>3</v>
      </c>
      <c r="L4" s="51">
        <v>3</v>
      </c>
      <c r="M4" s="51">
        <v>7</v>
      </c>
      <c r="N4" s="51">
        <v>10</v>
      </c>
      <c r="O4" s="51">
        <v>7</v>
      </c>
      <c r="P4" s="52">
        <v>0.5</v>
      </c>
      <c r="Q4" s="52">
        <v>0.6666666666666666</v>
      </c>
      <c r="R4" s="51">
        <v>1</v>
      </c>
      <c r="S4" s="51">
        <v>0</v>
      </c>
      <c r="T4" s="51">
        <v>3</v>
      </c>
      <c r="U4" s="51">
        <v>10</v>
      </c>
      <c r="V4" s="51">
        <v>2</v>
      </c>
      <c r="W4" s="52">
        <v>0.888889</v>
      </c>
      <c r="X4" s="52">
        <v>0.5</v>
      </c>
      <c r="Y4" s="85"/>
      <c r="Z4" s="85"/>
      <c r="AA4" s="85" t="s">
        <v>278</v>
      </c>
      <c r="AB4" s="92" t="s">
        <v>823</v>
      </c>
      <c r="AC4" s="92" t="s">
        <v>917</v>
      </c>
      <c r="AD4" s="92"/>
      <c r="AE4" s="92" t="s">
        <v>944</v>
      </c>
      <c r="AF4" s="92" t="s">
        <v>958</v>
      </c>
      <c r="AG4" s="128">
        <v>16</v>
      </c>
      <c r="AH4" s="131">
        <v>12.598425196850394</v>
      </c>
      <c r="AI4" s="128">
        <v>4</v>
      </c>
      <c r="AJ4" s="131">
        <v>3.1496062992125986</v>
      </c>
      <c r="AK4" s="128">
        <v>0</v>
      </c>
      <c r="AL4" s="131">
        <v>0</v>
      </c>
      <c r="AM4" s="128">
        <v>107</v>
      </c>
      <c r="AN4" s="131">
        <v>84.25196850393701</v>
      </c>
      <c r="AO4" s="128">
        <v>127</v>
      </c>
    </row>
    <row r="5" spans="1:41" ht="15">
      <c r="A5" s="125" t="s">
        <v>639</v>
      </c>
      <c r="B5" s="126" t="s">
        <v>647</v>
      </c>
      <c r="C5" s="126" t="s">
        <v>56</v>
      </c>
      <c r="D5" s="122"/>
      <c r="E5" s="100"/>
      <c r="F5" s="103" t="s">
        <v>1189</v>
      </c>
      <c r="G5" s="107"/>
      <c r="H5" s="107"/>
      <c r="I5" s="123">
        <v>5</v>
      </c>
      <c r="J5" s="110"/>
      <c r="K5" s="51">
        <v>3</v>
      </c>
      <c r="L5" s="51">
        <v>0</v>
      </c>
      <c r="M5" s="51">
        <v>6</v>
      </c>
      <c r="N5" s="51">
        <v>6</v>
      </c>
      <c r="O5" s="51">
        <v>2</v>
      </c>
      <c r="P5" s="52">
        <v>0</v>
      </c>
      <c r="Q5" s="52">
        <v>0</v>
      </c>
      <c r="R5" s="51">
        <v>1</v>
      </c>
      <c r="S5" s="51">
        <v>0</v>
      </c>
      <c r="T5" s="51">
        <v>3</v>
      </c>
      <c r="U5" s="51">
        <v>6</v>
      </c>
      <c r="V5" s="51">
        <v>2</v>
      </c>
      <c r="W5" s="52">
        <v>0.888889</v>
      </c>
      <c r="X5" s="52">
        <v>0.3333333333333333</v>
      </c>
      <c r="Y5" s="85"/>
      <c r="Z5" s="85"/>
      <c r="AA5" s="85" t="s">
        <v>734</v>
      </c>
      <c r="AB5" s="92" t="s">
        <v>824</v>
      </c>
      <c r="AC5" s="92" t="s">
        <v>918</v>
      </c>
      <c r="AD5" s="92"/>
      <c r="AE5" s="92" t="s">
        <v>224</v>
      </c>
      <c r="AF5" s="92" t="s">
        <v>959</v>
      </c>
      <c r="AG5" s="128">
        <v>3</v>
      </c>
      <c r="AH5" s="131">
        <v>2.34375</v>
      </c>
      <c r="AI5" s="128">
        <v>0</v>
      </c>
      <c r="AJ5" s="131">
        <v>0</v>
      </c>
      <c r="AK5" s="128">
        <v>0</v>
      </c>
      <c r="AL5" s="131">
        <v>0</v>
      </c>
      <c r="AM5" s="128">
        <v>125</v>
      </c>
      <c r="AN5" s="131">
        <v>97.65625</v>
      </c>
      <c r="AO5" s="128">
        <v>128</v>
      </c>
    </row>
    <row r="6" spans="1:41" ht="15">
      <c r="A6" s="125" t="s">
        <v>640</v>
      </c>
      <c r="B6" s="126" t="s">
        <v>648</v>
      </c>
      <c r="C6" s="126" t="s">
        <v>56</v>
      </c>
      <c r="D6" s="122"/>
      <c r="E6" s="100"/>
      <c r="F6" s="103" t="s">
        <v>1190</v>
      </c>
      <c r="G6" s="107"/>
      <c r="H6" s="107"/>
      <c r="I6" s="123">
        <v>6</v>
      </c>
      <c r="J6" s="110"/>
      <c r="K6" s="51">
        <v>3</v>
      </c>
      <c r="L6" s="51">
        <v>3</v>
      </c>
      <c r="M6" s="51">
        <v>2</v>
      </c>
      <c r="N6" s="51">
        <v>5</v>
      </c>
      <c r="O6" s="51">
        <v>3</v>
      </c>
      <c r="P6" s="52">
        <v>0</v>
      </c>
      <c r="Q6" s="52">
        <v>0</v>
      </c>
      <c r="R6" s="51">
        <v>1</v>
      </c>
      <c r="S6" s="51">
        <v>0</v>
      </c>
      <c r="T6" s="51">
        <v>3</v>
      </c>
      <c r="U6" s="51">
        <v>5</v>
      </c>
      <c r="V6" s="51">
        <v>2</v>
      </c>
      <c r="W6" s="52">
        <v>0.888889</v>
      </c>
      <c r="X6" s="52">
        <v>0.3333333333333333</v>
      </c>
      <c r="Y6" s="85" t="s">
        <v>271</v>
      </c>
      <c r="Z6" s="85" t="s">
        <v>276</v>
      </c>
      <c r="AA6" s="85" t="s">
        <v>735</v>
      </c>
      <c r="AB6" s="92" t="s">
        <v>825</v>
      </c>
      <c r="AC6" s="92" t="s">
        <v>919</v>
      </c>
      <c r="AD6" s="92"/>
      <c r="AE6" s="92" t="s">
        <v>945</v>
      </c>
      <c r="AF6" s="92" t="s">
        <v>960</v>
      </c>
      <c r="AG6" s="128">
        <v>3</v>
      </c>
      <c r="AH6" s="131">
        <v>2.34375</v>
      </c>
      <c r="AI6" s="128">
        <v>0</v>
      </c>
      <c r="AJ6" s="131">
        <v>0</v>
      </c>
      <c r="AK6" s="128">
        <v>0</v>
      </c>
      <c r="AL6" s="131">
        <v>0</v>
      </c>
      <c r="AM6" s="128">
        <v>125</v>
      </c>
      <c r="AN6" s="131">
        <v>97.65625</v>
      </c>
      <c r="AO6" s="128">
        <v>128</v>
      </c>
    </row>
    <row r="7" spans="1:41" ht="15">
      <c r="A7" s="125" t="s">
        <v>641</v>
      </c>
      <c r="B7" s="126" t="s">
        <v>649</v>
      </c>
      <c r="C7" s="126" t="s">
        <v>56</v>
      </c>
      <c r="D7" s="122"/>
      <c r="E7" s="100"/>
      <c r="F7" s="103" t="s">
        <v>1191</v>
      </c>
      <c r="G7" s="107"/>
      <c r="H7" s="107"/>
      <c r="I7" s="123">
        <v>7</v>
      </c>
      <c r="J7" s="110"/>
      <c r="K7" s="51">
        <v>3</v>
      </c>
      <c r="L7" s="51">
        <v>1</v>
      </c>
      <c r="M7" s="51">
        <v>10</v>
      </c>
      <c r="N7" s="51">
        <v>11</v>
      </c>
      <c r="O7" s="51">
        <v>11</v>
      </c>
      <c r="P7" s="52" t="s">
        <v>656</v>
      </c>
      <c r="Q7" s="52" t="s">
        <v>656</v>
      </c>
      <c r="R7" s="51">
        <v>3</v>
      </c>
      <c r="S7" s="51">
        <v>3</v>
      </c>
      <c r="T7" s="51">
        <v>1</v>
      </c>
      <c r="U7" s="51">
        <v>8</v>
      </c>
      <c r="V7" s="51">
        <v>0</v>
      </c>
      <c r="W7" s="52">
        <v>0</v>
      </c>
      <c r="X7" s="52">
        <v>0</v>
      </c>
      <c r="Y7" s="85" t="s">
        <v>269</v>
      </c>
      <c r="Z7" s="85" t="s">
        <v>274</v>
      </c>
      <c r="AA7" s="85" t="s">
        <v>736</v>
      </c>
      <c r="AB7" s="92" t="s">
        <v>826</v>
      </c>
      <c r="AC7" s="92" t="s">
        <v>920</v>
      </c>
      <c r="AD7" s="92"/>
      <c r="AE7" s="92"/>
      <c r="AF7" s="92" t="s">
        <v>961</v>
      </c>
      <c r="AG7" s="128">
        <v>0</v>
      </c>
      <c r="AH7" s="131">
        <v>0</v>
      </c>
      <c r="AI7" s="128">
        <v>0</v>
      </c>
      <c r="AJ7" s="131">
        <v>0</v>
      </c>
      <c r="AK7" s="128">
        <v>0</v>
      </c>
      <c r="AL7" s="131">
        <v>0</v>
      </c>
      <c r="AM7" s="128">
        <v>98</v>
      </c>
      <c r="AN7" s="131">
        <v>100</v>
      </c>
      <c r="AO7" s="128">
        <v>98</v>
      </c>
    </row>
    <row r="8" spans="1:41" ht="15">
      <c r="A8" s="125" t="s">
        <v>642</v>
      </c>
      <c r="B8" s="126" t="s">
        <v>650</v>
      </c>
      <c r="C8" s="126" t="s">
        <v>56</v>
      </c>
      <c r="D8" s="122"/>
      <c r="E8" s="100"/>
      <c r="F8" s="103" t="s">
        <v>1192</v>
      </c>
      <c r="G8" s="107"/>
      <c r="H8" s="107"/>
      <c r="I8" s="123">
        <v>8</v>
      </c>
      <c r="J8" s="110"/>
      <c r="K8" s="51">
        <v>2</v>
      </c>
      <c r="L8" s="51">
        <v>2</v>
      </c>
      <c r="M8" s="51">
        <v>0</v>
      </c>
      <c r="N8" s="51">
        <v>2</v>
      </c>
      <c r="O8" s="51">
        <v>1</v>
      </c>
      <c r="P8" s="52">
        <v>0</v>
      </c>
      <c r="Q8" s="52">
        <v>0</v>
      </c>
      <c r="R8" s="51">
        <v>1</v>
      </c>
      <c r="S8" s="51">
        <v>0</v>
      </c>
      <c r="T8" s="51">
        <v>2</v>
      </c>
      <c r="U8" s="51">
        <v>2</v>
      </c>
      <c r="V8" s="51">
        <v>1</v>
      </c>
      <c r="W8" s="52">
        <v>0.5</v>
      </c>
      <c r="X8" s="52">
        <v>0.5</v>
      </c>
      <c r="Y8" s="85" t="s">
        <v>270</v>
      </c>
      <c r="Z8" s="85" t="s">
        <v>275</v>
      </c>
      <c r="AA8" s="85" t="s">
        <v>737</v>
      </c>
      <c r="AB8" s="92" t="s">
        <v>827</v>
      </c>
      <c r="AC8" s="92" t="s">
        <v>921</v>
      </c>
      <c r="AD8" s="92"/>
      <c r="AE8" s="92" t="s">
        <v>217</v>
      </c>
      <c r="AF8" s="92" t="s">
        <v>962</v>
      </c>
      <c r="AG8" s="128">
        <v>0</v>
      </c>
      <c r="AH8" s="131">
        <v>0</v>
      </c>
      <c r="AI8" s="128">
        <v>0</v>
      </c>
      <c r="AJ8" s="131">
        <v>0</v>
      </c>
      <c r="AK8" s="128">
        <v>0</v>
      </c>
      <c r="AL8" s="131">
        <v>0</v>
      </c>
      <c r="AM8" s="128">
        <v>55</v>
      </c>
      <c r="AN8" s="131">
        <v>100</v>
      </c>
      <c r="AO8" s="128">
        <v>55</v>
      </c>
    </row>
    <row r="9" spans="1:41" ht="15">
      <c r="A9" s="125" t="s">
        <v>643</v>
      </c>
      <c r="B9" s="126" t="s">
        <v>651</v>
      </c>
      <c r="C9" s="126" t="s">
        <v>56</v>
      </c>
      <c r="D9" s="122"/>
      <c r="E9" s="100"/>
      <c r="F9" s="103" t="s">
        <v>1193</v>
      </c>
      <c r="G9" s="107"/>
      <c r="H9" s="107"/>
      <c r="I9" s="123">
        <v>9</v>
      </c>
      <c r="J9" s="110"/>
      <c r="K9" s="51">
        <v>2</v>
      </c>
      <c r="L9" s="51">
        <v>2</v>
      </c>
      <c r="M9" s="51">
        <v>0</v>
      </c>
      <c r="N9" s="51">
        <v>2</v>
      </c>
      <c r="O9" s="51">
        <v>1</v>
      </c>
      <c r="P9" s="52">
        <v>0</v>
      </c>
      <c r="Q9" s="52">
        <v>0</v>
      </c>
      <c r="R9" s="51">
        <v>1</v>
      </c>
      <c r="S9" s="51">
        <v>0</v>
      </c>
      <c r="T9" s="51">
        <v>2</v>
      </c>
      <c r="U9" s="51">
        <v>2</v>
      </c>
      <c r="V9" s="51">
        <v>1</v>
      </c>
      <c r="W9" s="52">
        <v>0.5</v>
      </c>
      <c r="X9" s="52">
        <v>0.5</v>
      </c>
      <c r="Y9" s="85" t="s">
        <v>268</v>
      </c>
      <c r="Z9" s="85" t="s">
        <v>273</v>
      </c>
      <c r="AA9" s="85" t="s">
        <v>279</v>
      </c>
      <c r="AB9" s="92" t="s">
        <v>828</v>
      </c>
      <c r="AC9" s="92" t="s">
        <v>922</v>
      </c>
      <c r="AD9" s="92"/>
      <c r="AE9" s="92" t="s">
        <v>214</v>
      </c>
      <c r="AF9" s="92" t="s">
        <v>963</v>
      </c>
      <c r="AG9" s="128">
        <v>2</v>
      </c>
      <c r="AH9" s="131">
        <v>3.125</v>
      </c>
      <c r="AI9" s="128">
        <v>0</v>
      </c>
      <c r="AJ9" s="131">
        <v>0</v>
      </c>
      <c r="AK9" s="128">
        <v>0</v>
      </c>
      <c r="AL9" s="131">
        <v>0</v>
      </c>
      <c r="AM9" s="128">
        <v>62</v>
      </c>
      <c r="AN9" s="131">
        <v>96.875</v>
      </c>
      <c r="AO9" s="128">
        <v>64</v>
      </c>
    </row>
    <row r="10" spans="1:41" ht="14.25" customHeight="1">
      <c r="A10" s="125" t="s">
        <v>644</v>
      </c>
      <c r="B10" s="126" t="s">
        <v>652</v>
      </c>
      <c r="C10" s="126" t="s">
        <v>56</v>
      </c>
      <c r="D10" s="122"/>
      <c r="E10" s="100"/>
      <c r="F10" s="103" t="s">
        <v>1194</v>
      </c>
      <c r="G10" s="107"/>
      <c r="H10" s="107"/>
      <c r="I10" s="123">
        <v>10</v>
      </c>
      <c r="J10" s="110"/>
      <c r="K10" s="51">
        <v>2</v>
      </c>
      <c r="L10" s="51">
        <v>2</v>
      </c>
      <c r="M10" s="51">
        <v>0</v>
      </c>
      <c r="N10" s="51">
        <v>2</v>
      </c>
      <c r="O10" s="51">
        <v>0</v>
      </c>
      <c r="P10" s="52">
        <v>1</v>
      </c>
      <c r="Q10" s="52">
        <v>1</v>
      </c>
      <c r="R10" s="51">
        <v>1</v>
      </c>
      <c r="S10" s="51">
        <v>0</v>
      </c>
      <c r="T10" s="51">
        <v>2</v>
      </c>
      <c r="U10" s="51">
        <v>2</v>
      </c>
      <c r="V10" s="51">
        <v>1</v>
      </c>
      <c r="W10" s="52">
        <v>0.5</v>
      </c>
      <c r="X10" s="52">
        <v>1</v>
      </c>
      <c r="Y10" s="85"/>
      <c r="Z10" s="85"/>
      <c r="AA10" s="85" t="s">
        <v>278</v>
      </c>
      <c r="AB10" s="92" t="s">
        <v>829</v>
      </c>
      <c r="AC10" s="92" t="s">
        <v>923</v>
      </c>
      <c r="AD10" s="92"/>
      <c r="AE10" s="92" t="s">
        <v>946</v>
      </c>
      <c r="AF10" s="92" t="s">
        <v>946</v>
      </c>
      <c r="AG10" s="128">
        <v>4</v>
      </c>
      <c r="AH10" s="131">
        <v>8.16326530612245</v>
      </c>
      <c r="AI10" s="128">
        <v>0</v>
      </c>
      <c r="AJ10" s="131">
        <v>0</v>
      </c>
      <c r="AK10" s="128">
        <v>0</v>
      </c>
      <c r="AL10" s="131">
        <v>0</v>
      </c>
      <c r="AM10" s="128">
        <v>45</v>
      </c>
      <c r="AN10" s="131">
        <v>91.83673469387755</v>
      </c>
      <c r="AO10" s="128">
        <v>49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637</v>
      </c>
      <c r="B2" s="92" t="s">
        <v>231</v>
      </c>
      <c r="C2" s="85">
        <f>VLOOKUP(GroupVertices[[#This Row],[Vertex]],Vertices[],MATCH("ID",Vertices[[#Headers],[Vertex]:[Vertex Content Word Count]],0),FALSE)</f>
        <v>23</v>
      </c>
    </row>
    <row r="3" spans="1:3" ht="15">
      <c r="A3" s="85" t="s">
        <v>637</v>
      </c>
      <c r="B3" s="92" t="s">
        <v>232</v>
      </c>
      <c r="C3" s="85">
        <f>VLOOKUP(GroupVertices[[#This Row],[Vertex]],Vertices[],MATCH("ID",Vertices[[#Headers],[Vertex]:[Vertex Content Word Count]],0),FALSE)</f>
        <v>22</v>
      </c>
    </row>
    <row r="4" spans="1:3" ht="15">
      <c r="A4" s="85" t="s">
        <v>637</v>
      </c>
      <c r="B4" s="92" t="s">
        <v>230</v>
      </c>
      <c r="C4" s="85">
        <f>VLOOKUP(GroupVertices[[#This Row],[Vertex]],Vertices[],MATCH("ID",Vertices[[#Headers],[Vertex]:[Vertex Content Word Count]],0),FALSE)</f>
        <v>21</v>
      </c>
    </row>
    <row r="5" spans="1:3" ht="15">
      <c r="A5" s="85" t="s">
        <v>638</v>
      </c>
      <c r="B5" s="92" t="s">
        <v>229</v>
      </c>
      <c r="C5" s="85">
        <f>VLOOKUP(GroupVertices[[#This Row],[Vertex]],Vertices[],MATCH("ID",Vertices[[#Headers],[Vertex]:[Vertex Content Word Count]],0),FALSE)</f>
        <v>20</v>
      </c>
    </row>
    <row r="6" spans="1:3" ht="15">
      <c r="A6" s="85" t="s">
        <v>638</v>
      </c>
      <c r="B6" s="92" t="s">
        <v>228</v>
      </c>
      <c r="C6" s="85">
        <f>VLOOKUP(GroupVertices[[#This Row],[Vertex]],Vertices[],MATCH("ID",Vertices[[#Headers],[Vertex]:[Vertex Content Word Count]],0),FALSE)</f>
        <v>19</v>
      </c>
    </row>
    <row r="7" spans="1:3" ht="15">
      <c r="A7" s="85" t="s">
        <v>638</v>
      </c>
      <c r="B7" s="92" t="s">
        <v>227</v>
      </c>
      <c r="C7" s="85">
        <f>VLOOKUP(GroupVertices[[#This Row],[Vertex]],Vertices[],MATCH("ID",Vertices[[#Headers],[Vertex]:[Vertex Content Word Count]],0),FALSE)</f>
        <v>18</v>
      </c>
    </row>
    <row r="8" spans="1:3" ht="15">
      <c r="A8" s="85" t="s">
        <v>639</v>
      </c>
      <c r="B8" s="92" t="s">
        <v>225</v>
      </c>
      <c r="C8" s="85">
        <f>VLOOKUP(GroupVertices[[#This Row],[Vertex]],Vertices[],MATCH("ID",Vertices[[#Headers],[Vertex]:[Vertex Content Word Count]],0),FALSE)</f>
        <v>16</v>
      </c>
    </row>
    <row r="9" spans="1:3" ht="15">
      <c r="A9" s="85" t="s">
        <v>639</v>
      </c>
      <c r="B9" s="92" t="s">
        <v>224</v>
      </c>
      <c r="C9" s="85">
        <f>VLOOKUP(GroupVertices[[#This Row],[Vertex]],Vertices[],MATCH("ID",Vertices[[#Headers],[Vertex]:[Vertex Content Word Count]],0),FALSE)</f>
        <v>15</v>
      </c>
    </row>
    <row r="10" spans="1:3" ht="15">
      <c r="A10" s="85" t="s">
        <v>639</v>
      </c>
      <c r="B10" s="92" t="s">
        <v>223</v>
      </c>
      <c r="C10" s="85">
        <f>VLOOKUP(GroupVertices[[#This Row],[Vertex]],Vertices[],MATCH("ID",Vertices[[#Headers],[Vertex]:[Vertex Content Word Count]],0),FALSE)</f>
        <v>14</v>
      </c>
    </row>
    <row r="11" spans="1:3" ht="15">
      <c r="A11" s="85" t="s">
        <v>640</v>
      </c>
      <c r="B11" s="92" t="s">
        <v>220</v>
      </c>
      <c r="C11" s="85">
        <f>VLOOKUP(GroupVertices[[#This Row],[Vertex]],Vertices[],MATCH("ID",Vertices[[#Headers],[Vertex]:[Vertex Content Word Count]],0),FALSE)</f>
        <v>11</v>
      </c>
    </row>
    <row r="12" spans="1:3" ht="15">
      <c r="A12" s="85" t="s">
        <v>640</v>
      </c>
      <c r="B12" s="92" t="s">
        <v>221</v>
      </c>
      <c r="C12" s="85">
        <f>VLOOKUP(GroupVertices[[#This Row],[Vertex]],Vertices[],MATCH("ID",Vertices[[#Headers],[Vertex]:[Vertex Content Word Count]],0),FALSE)</f>
        <v>12</v>
      </c>
    </row>
    <row r="13" spans="1:3" ht="15">
      <c r="A13" s="85" t="s">
        <v>640</v>
      </c>
      <c r="B13" s="92" t="s">
        <v>219</v>
      </c>
      <c r="C13" s="85">
        <f>VLOOKUP(GroupVertices[[#This Row],[Vertex]],Vertices[],MATCH("ID",Vertices[[#Headers],[Vertex]:[Vertex Content Word Count]],0),FALSE)</f>
        <v>10</v>
      </c>
    </row>
    <row r="14" spans="1:3" ht="15">
      <c r="A14" s="85" t="s">
        <v>641</v>
      </c>
      <c r="B14" s="92" t="s">
        <v>216</v>
      </c>
      <c r="C14" s="85">
        <f>VLOOKUP(GroupVertices[[#This Row],[Vertex]],Vertices[],MATCH("ID",Vertices[[#Headers],[Vertex]:[Vertex Content Word Count]],0),FALSE)</f>
        <v>7</v>
      </c>
    </row>
    <row r="15" spans="1:3" ht="15">
      <c r="A15" s="85" t="s">
        <v>641</v>
      </c>
      <c r="B15" s="92" t="s">
        <v>222</v>
      </c>
      <c r="C15" s="85">
        <f>VLOOKUP(GroupVertices[[#This Row],[Vertex]],Vertices[],MATCH("ID",Vertices[[#Headers],[Vertex]:[Vertex Content Word Count]],0),FALSE)</f>
        <v>13</v>
      </c>
    </row>
    <row r="16" spans="1:3" ht="15">
      <c r="A16" s="85" t="s">
        <v>641</v>
      </c>
      <c r="B16" s="92" t="s">
        <v>226</v>
      </c>
      <c r="C16" s="85">
        <f>VLOOKUP(GroupVertices[[#This Row],[Vertex]],Vertices[],MATCH("ID",Vertices[[#Headers],[Vertex]:[Vertex Content Word Count]],0),FALSE)</f>
        <v>17</v>
      </c>
    </row>
    <row r="17" spans="1:3" ht="15">
      <c r="A17" s="85" t="s">
        <v>642</v>
      </c>
      <c r="B17" s="92" t="s">
        <v>218</v>
      </c>
      <c r="C17" s="85">
        <f>VLOOKUP(GroupVertices[[#This Row],[Vertex]],Vertices[],MATCH("ID",Vertices[[#Headers],[Vertex]:[Vertex Content Word Count]],0),FALSE)</f>
        <v>9</v>
      </c>
    </row>
    <row r="18" spans="1:3" ht="15">
      <c r="A18" s="85" t="s">
        <v>642</v>
      </c>
      <c r="B18" s="92" t="s">
        <v>217</v>
      </c>
      <c r="C18" s="85">
        <f>VLOOKUP(GroupVertices[[#This Row],[Vertex]],Vertices[],MATCH("ID",Vertices[[#Headers],[Vertex]:[Vertex Content Word Count]],0),FALSE)</f>
        <v>8</v>
      </c>
    </row>
    <row r="19" spans="1:3" ht="15">
      <c r="A19" s="85" t="s">
        <v>643</v>
      </c>
      <c r="B19" s="92" t="s">
        <v>215</v>
      </c>
      <c r="C19" s="85">
        <f>VLOOKUP(GroupVertices[[#This Row],[Vertex]],Vertices[],MATCH("ID",Vertices[[#Headers],[Vertex]:[Vertex Content Word Count]],0),FALSE)</f>
        <v>6</v>
      </c>
    </row>
    <row r="20" spans="1:3" ht="15">
      <c r="A20" s="85" t="s">
        <v>643</v>
      </c>
      <c r="B20" s="92" t="s">
        <v>214</v>
      </c>
      <c r="C20" s="85">
        <f>VLOOKUP(GroupVertices[[#This Row],[Vertex]],Vertices[],MATCH("ID",Vertices[[#Headers],[Vertex]:[Vertex Content Word Count]],0),FALSE)</f>
        <v>5</v>
      </c>
    </row>
    <row r="21" spans="1:3" ht="15">
      <c r="A21" s="85" t="s">
        <v>644</v>
      </c>
      <c r="B21" s="92" t="s">
        <v>213</v>
      </c>
      <c r="C21" s="85">
        <f>VLOOKUP(GroupVertices[[#This Row],[Vertex]],Vertices[],MATCH("ID",Vertices[[#Headers],[Vertex]:[Vertex Content Word Count]],0),FALSE)</f>
        <v>4</v>
      </c>
    </row>
    <row r="22" spans="1:3" ht="15">
      <c r="A22" s="85" t="s">
        <v>644</v>
      </c>
      <c r="B22" s="92" t="s">
        <v>212</v>
      </c>
      <c r="C22"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1133</v>
      </c>
      <c r="B2" s="36" t="s">
        <v>598</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12</v>
      </c>
      <c r="P2" s="39">
        <f>MIN(Vertices[PageRank])</f>
        <v>0.638283</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0.0029090727272727272</v>
      </c>
      <c r="O3" s="42">
        <f>COUNTIF(Vertices[Eigenvector Centrality],"&gt;= "&amp;N3)-COUNTIF(Vertices[Eigenvector Centrality],"&gt;="&amp;N4)</f>
        <v>0</v>
      </c>
      <c r="P3" s="41">
        <f aca="true" t="shared" si="7" ref="P3:P26">P2+($P$57-$P$2)/BinDivisor</f>
        <v>0.6580116727272728</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0.10909090909090909</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0.0058181454545454545</v>
      </c>
      <c r="O4" s="40">
        <f>COUNTIF(Vertices[Eigenvector Centrality],"&gt;= "&amp;N4)-COUNTIF(Vertices[Eigenvector Centrality],"&gt;="&amp;N5)</f>
        <v>0</v>
      </c>
      <c r="P4" s="39">
        <f t="shared" si="7"/>
        <v>0.6777403454545455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0.008727218181818182</v>
      </c>
      <c r="O5" s="42">
        <f>COUNTIF(Vertices[Eigenvector Centrality],"&gt;= "&amp;N5)-COUNTIF(Vertices[Eigenvector Centrality],"&gt;="&amp;N6)</f>
        <v>0</v>
      </c>
      <c r="P5" s="41">
        <f t="shared" si="7"/>
        <v>0.6974690181818183</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15</v>
      </c>
      <c r="D6" s="34">
        <f t="shared" si="1"/>
        <v>0</v>
      </c>
      <c r="E6" s="3">
        <f>COUNTIF(Vertices[Degree],"&gt;= "&amp;D6)-COUNTIF(Vertices[Degree],"&gt;="&amp;D7)</f>
        <v>0</v>
      </c>
      <c r="F6" s="39">
        <f t="shared" si="2"/>
        <v>0.21818181818181817</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0.011636290909090909</v>
      </c>
      <c r="O6" s="40">
        <f>COUNTIF(Vertices[Eigenvector Centrality],"&gt;= "&amp;N6)-COUNTIF(Vertices[Eigenvector Centrality],"&gt;="&amp;N7)</f>
        <v>0</v>
      </c>
      <c r="P6" s="39">
        <f t="shared" si="7"/>
        <v>0.717197690909091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25</v>
      </c>
      <c r="D7" s="34">
        <f t="shared" si="1"/>
        <v>0</v>
      </c>
      <c r="E7" s="3">
        <f>COUNTIF(Vertices[Degree],"&gt;= "&amp;D7)-COUNTIF(Vertices[Degree],"&gt;="&amp;D8)</f>
        <v>0</v>
      </c>
      <c r="F7" s="41">
        <f t="shared" si="2"/>
        <v>0.2727272727272727</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0.014545363636363636</v>
      </c>
      <c r="O7" s="42">
        <f>COUNTIF(Vertices[Eigenvector Centrality],"&gt;= "&amp;N7)-COUNTIF(Vertices[Eigenvector Centrality],"&gt;="&amp;N8)</f>
        <v>0</v>
      </c>
      <c r="P7" s="41">
        <f t="shared" si="7"/>
        <v>0.7369263636363638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40</v>
      </c>
      <c r="D8" s="34">
        <f t="shared" si="1"/>
        <v>0</v>
      </c>
      <c r="E8" s="3">
        <f>COUNTIF(Vertices[Degree],"&gt;= "&amp;D8)-COUNTIF(Vertices[Degree],"&gt;="&amp;D9)</f>
        <v>0</v>
      </c>
      <c r="F8" s="39">
        <f t="shared" si="2"/>
        <v>0.32727272727272727</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0.017454436363636364</v>
      </c>
      <c r="O8" s="40">
        <f>COUNTIF(Vertices[Eigenvector Centrality],"&gt;= "&amp;N8)-COUNTIF(Vertices[Eigenvector Centrality],"&gt;="&amp;N9)</f>
        <v>0</v>
      </c>
      <c r="P8" s="39">
        <f t="shared" si="7"/>
        <v>0.7566550363636365</v>
      </c>
      <c r="Q8" s="40">
        <f>COUNTIF(Vertices[PageRank],"&gt;= "&amp;P8)-COUNTIF(Vertices[PageRank],"&gt;="&amp;P9)</f>
        <v>2</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0.02036350909090909</v>
      </c>
      <c r="O9" s="42">
        <f>COUNTIF(Vertices[Eigenvector Centrality],"&gt;= "&amp;N9)-COUNTIF(Vertices[Eigenvector Centrality],"&gt;="&amp;N10)</f>
        <v>0</v>
      </c>
      <c r="P9" s="41">
        <f t="shared" si="7"/>
        <v>0.7763837090909093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1134</v>
      </c>
      <c r="B10" s="36">
        <v>2</v>
      </c>
      <c r="D10" s="34">
        <f t="shared" si="1"/>
        <v>0</v>
      </c>
      <c r="E10" s="3">
        <f>COUNTIF(Vertices[Degree],"&gt;= "&amp;D10)-COUNTIF(Vertices[Degree],"&gt;="&amp;D11)</f>
        <v>0</v>
      </c>
      <c r="F10" s="39">
        <f t="shared" si="2"/>
        <v>0.4363636363636364</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0.023272581818181818</v>
      </c>
      <c r="O10" s="40">
        <f>COUNTIF(Vertices[Eigenvector Centrality],"&gt;= "&amp;N10)-COUNTIF(Vertices[Eigenvector Centrality],"&gt;="&amp;N11)</f>
        <v>0</v>
      </c>
      <c r="P10" s="39">
        <f t="shared" si="7"/>
        <v>0.796112381818182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0.026181654545454545</v>
      </c>
      <c r="O11" s="42">
        <f>COUNTIF(Vertices[Eigenvector Centrality],"&gt;= "&amp;N11)-COUNTIF(Vertices[Eigenvector Centrality],"&gt;="&amp;N12)</f>
        <v>0</v>
      </c>
      <c r="P11" s="41">
        <f t="shared" si="7"/>
        <v>0.8158410545454547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233</v>
      </c>
      <c r="B12" s="36">
        <v>15</v>
      </c>
      <c r="D12" s="34">
        <f t="shared" si="1"/>
        <v>0</v>
      </c>
      <c r="E12" s="3">
        <f>COUNTIF(Vertices[Degree],"&gt;= "&amp;D12)-COUNTIF(Vertices[Degree],"&gt;="&amp;D13)</f>
        <v>0</v>
      </c>
      <c r="F12" s="39">
        <f t="shared" si="2"/>
        <v>0.5454545454545455</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0.02909072727272727</v>
      </c>
      <c r="O12" s="40">
        <f>COUNTIF(Vertices[Eigenvector Centrality],"&gt;= "&amp;N12)-COUNTIF(Vertices[Eigenvector Centrality],"&gt;="&amp;N13)</f>
        <v>0</v>
      </c>
      <c r="P12" s="39">
        <f t="shared" si="7"/>
        <v>0.8355697272727275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25</v>
      </c>
      <c r="D13" s="34">
        <f t="shared" si="1"/>
        <v>0</v>
      </c>
      <c r="E13" s="3">
        <f>COUNTIF(Vertices[Degree],"&gt;= "&amp;D13)-COUNTIF(Vertices[Degree],"&gt;="&amp;D14)</f>
        <v>0</v>
      </c>
      <c r="F13" s="41">
        <f t="shared" si="2"/>
        <v>0.6000000000000001</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0.0319998</v>
      </c>
      <c r="O13" s="42">
        <f>COUNTIF(Vertices[Eigenvector Centrality],"&gt;= "&amp;N13)-COUNTIF(Vertices[Eigenvector Centrality],"&gt;="&amp;N14)</f>
        <v>0</v>
      </c>
      <c r="P13" s="41">
        <f t="shared" si="7"/>
        <v>0.8552984000000002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0.6545454545454547</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0.03490887272727273</v>
      </c>
      <c r="O14" s="40">
        <f>COUNTIF(Vertices[Eigenvector Centrality],"&gt;= "&amp;N14)-COUNTIF(Vertices[Eigenvector Centrality],"&gt;="&amp;N15)</f>
        <v>0</v>
      </c>
      <c r="P14" s="39">
        <f t="shared" si="7"/>
        <v>0.875027072727273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25</v>
      </c>
      <c r="D15" s="34">
        <f t="shared" si="1"/>
        <v>0</v>
      </c>
      <c r="E15" s="3">
        <f>COUNTIF(Vertices[Degree],"&gt;= "&amp;D15)-COUNTIF(Vertices[Degree],"&gt;="&amp;D16)</f>
        <v>0</v>
      </c>
      <c r="F15" s="41">
        <f t="shared" si="2"/>
        <v>0.7090909090909092</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0.037817945454545455</v>
      </c>
      <c r="O15" s="42">
        <f>COUNTIF(Vertices[Eigenvector Centrality],"&gt;= "&amp;N15)-COUNTIF(Vertices[Eigenvector Centrality],"&gt;="&amp;N16)</f>
        <v>0</v>
      </c>
      <c r="P15" s="41">
        <f t="shared" si="7"/>
        <v>0.8947557454545457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0.7636363636363638</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0.04072701818181818</v>
      </c>
      <c r="O16" s="40">
        <f>COUNTIF(Vertices[Eigenvector Centrality],"&gt;= "&amp;N16)-COUNTIF(Vertices[Eigenvector Centrality],"&gt;="&amp;N17)</f>
        <v>0</v>
      </c>
      <c r="P16" s="39">
        <f t="shared" si="7"/>
        <v>0.9144844181818185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0.18181818181818182</v>
      </c>
      <c r="D17" s="34">
        <f t="shared" si="1"/>
        <v>0</v>
      </c>
      <c r="E17" s="3">
        <f>COUNTIF(Vertices[Degree],"&gt;= "&amp;D17)-COUNTIF(Vertices[Degree],"&gt;="&amp;D18)</f>
        <v>0</v>
      </c>
      <c r="F17" s="41">
        <f t="shared" si="2"/>
        <v>0.8181818181818183</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0.04363609090909091</v>
      </c>
      <c r="O17" s="42">
        <f>COUNTIF(Vertices[Eigenvector Centrality],"&gt;= "&amp;N17)-COUNTIF(Vertices[Eigenvector Centrality],"&gt;="&amp;N18)</f>
        <v>0</v>
      </c>
      <c r="P17" s="41">
        <f t="shared" si="7"/>
        <v>0.9342130909090912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0.3076923076923077</v>
      </c>
      <c r="D18" s="34">
        <f t="shared" si="1"/>
        <v>0</v>
      </c>
      <c r="E18" s="3">
        <f>COUNTIF(Vertices[Degree],"&gt;= "&amp;D18)-COUNTIF(Vertices[Degree],"&gt;="&amp;D19)</f>
        <v>0</v>
      </c>
      <c r="F18" s="39">
        <f t="shared" si="2"/>
        <v>0.8727272727272729</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0.046545163636363636</v>
      </c>
      <c r="O18" s="40">
        <f>COUNTIF(Vertices[Eigenvector Centrality],"&gt;= "&amp;N18)-COUNTIF(Vertices[Eigenvector Centrality],"&gt;="&amp;N19)</f>
        <v>0</v>
      </c>
      <c r="P18" s="39">
        <f t="shared" si="7"/>
        <v>0.953941763636364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0.9272727272727275</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0.04945423636363636</v>
      </c>
      <c r="O19" s="42">
        <f>COUNTIF(Vertices[Eigenvector Centrality],"&gt;= "&amp;N19)-COUNTIF(Vertices[Eigenvector Centrality],"&gt;="&amp;N20)</f>
        <v>0</v>
      </c>
      <c r="P19" s="41">
        <f t="shared" si="7"/>
        <v>0.9736704363636367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10</v>
      </c>
      <c r="D20" s="34">
        <f t="shared" si="1"/>
        <v>0</v>
      </c>
      <c r="E20" s="3">
        <f>COUNTIF(Vertices[Degree],"&gt;= "&amp;D20)-COUNTIF(Vertices[Degree],"&gt;="&amp;D21)</f>
        <v>0</v>
      </c>
      <c r="F20" s="39">
        <f t="shared" si="2"/>
        <v>0.981818181818182</v>
      </c>
      <c r="G20" s="40">
        <f>COUNTIF(Vertices[In-Degree],"&gt;= "&amp;F20)-COUNTIF(Vertices[In-Degree],"&gt;="&amp;F21)</f>
        <v>6</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0.3272727272727273</v>
      </c>
      <c r="M20" s="40">
        <f>COUNTIF(Vertices[Closeness Centrality],"&gt;= "&amp;L20)-COUNTIF(Vertices[Closeness Centrality],"&gt;="&amp;L21)</f>
        <v>8</v>
      </c>
      <c r="N20" s="39">
        <f t="shared" si="6"/>
        <v>0.05236330909090909</v>
      </c>
      <c r="O20" s="40">
        <f>COUNTIF(Vertices[Eigenvector Centrality],"&gt;= "&amp;N20)-COUNTIF(Vertices[Eigenvector Centrality],"&gt;="&amp;N21)</f>
        <v>0</v>
      </c>
      <c r="P20" s="39">
        <f t="shared" si="7"/>
        <v>0.9933991090909094</v>
      </c>
      <c r="Q20" s="40">
        <f>COUNTIF(Vertices[PageRank],"&gt;= "&amp;P20)-COUNTIF(Vertices[PageRank],"&gt;="&amp;P21)</f>
        <v>8</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3</v>
      </c>
      <c r="D21" s="34">
        <f t="shared" si="1"/>
        <v>0</v>
      </c>
      <c r="E21" s="3">
        <f>COUNTIF(Vertices[Degree],"&gt;= "&amp;D21)-COUNTIF(Vertices[Degree],"&gt;="&amp;D22)</f>
        <v>0</v>
      </c>
      <c r="F21" s="41">
        <f t="shared" si="2"/>
        <v>1.0363636363636366</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0.055272381818181816</v>
      </c>
      <c r="O21" s="42">
        <f>COUNTIF(Vertices[Eigenvector Centrality],"&gt;= "&amp;N21)-COUNTIF(Vertices[Eigenvector Centrality],"&gt;="&amp;N22)</f>
        <v>0</v>
      </c>
      <c r="P21" s="41">
        <f t="shared" si="7"/>
        <v>1.013127781818182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1.090909090909091</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0.05818145454545454</v>
      </c>
      <c r="O22" s="40">
        <f>COUNTIF(Vertices[Eigenvector Centrality],"&gt;= "&amp;N22)-COUNTIF(Vertices[Eigenvector Centrality],"&gt;="&amp;N23)</f>
        <v>0</v>
      </c>
      <c r="P22" s="39">
        <f t="shared" si="7"/>
        <v>1.0328564545454548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10</v>
      </c>
      <c r="D23" s="34">
        <f t="shared" si="1"/>
        <v>0</v>
      </c>
      <c r="E23" s="3">
        <f>COUNTIF(Vertices[Degree],"&gt;= "&amp;D23)-COUNTIF(Vertices[Degree],"&gt;="&amp;D24)</f>
        <v>0</v>
      </c>
      <c r="F23" s="41">
        <f t="shared" si="2"/>
        <v>1.1454545454545455</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0.06109052727272727</v>
      </c>
      <c r="O23" s="42">
        <f>COUNTIF(Vertices[Eigenvector Centrality],"&gt;= "&amp;N23)-COUNTIF(Vertices[Eigenvector Centrality],"&gt;="&amp;N24)</f>
        <v>0</v>
      </c>
      <c r="P23" s="41">
        <f t="shared" si="7"/>
        <v>1.0525851272727276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1.2</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0.0639996</v>
      </c>
      <c r="O24" s="40">
        <f>COUNTIF(Vertices[Eigenvector Centrality],"&gt;= "&amp;N24)-COUNTIF(Vertices[Eigenvector Centrality],"&gt;="&amp;N25)</f>
        <v>0</v>
      </c>
      <c r="P24" s="39">
        <f t="shared" si="7"/>
        <v>1.0723138000000003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1.2545454545454544</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0.06690867272727273</v>
      </c>
      <c r="O25" s="42">
        <f>COUNTIF(Vertices[Eigenvector Centrality],"&gt;= "&amp;N25)-COUNTIF(Vertices[Eigenvector Centrality],"&gt;="&amp;N26)</f>
        <v>0</v>
      </c>
      <c r="P25" s="41">
        <f t="shared" si="7"/>
        <v>1.092042472727273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0.745098</v>
      </c>
      <c r="D26" s="34">
        <f t="shared" si="1"/>
        <v>0</v>
      </c>
      <c r="E26" s="3">
        <f>COUNTIF(Vertices[Degree],"&gt;= "&amp;D26)-COUNTIF(Vertices[Degree],"&gt;="&amp;D28)</f>
        <v>0</v>
      </c>
      <c r="F26" s="39">
        <f t="shared" si="2"/>
        <v>1.3090909090909089</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0.06981774545454546</v>
      </c>
      <c r="O26" s="40">
        <f>COUNTIF(Vertices[Eigenvector Centrality],"&gt;= "&amp;N26)-COUNTIF(Vertices[Eigenvector Centrality],"&gt;="&amp;N28)</f>
        <v>0</v>
      </c>
      <c r="P26" s="39">
        <f t="shared" si="7"/>
        <v>1.1117711454545458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-7</v>
      </c>
      <c r="H27" s="78"/>
      <c r="I27" s="79">
        <f>COUNTIF(Vertices[Out-Degree],"&gt;= "&amp;H27)-COUNTIF(Vertices[Out-Degree],"&gt;="&amp;H28)</f>
        <v>-20</v>
      </c>
      <c r="J27" s="78"/>
      <c r="K27" s="79">
        <f>COUNTIF(Vertices[Betweenness Centrality],"&gt;= "&amp;J27)-COUNTIF(Vertices[Betweenness Centrality],"&gt;="&amp;J28)</f>
        <v>-4</v>
      </c>
      <c r="L27" s="78"/>
      <c r="M27" s="79">
        <f>COUNTIF(Vertices[Closeness Centrality],"&gt;= "&amp;L27)-COUNTIF(Vertices[Closeness Centrality],"&gt;="&amp;L28)</f>
        <v>-10</v>
      </c>
      <c r="N27" s="78"/>
      <c r="O27" s="79">
        <f>COUNTIF(Vertices[Eigenvector Centrality],"&gt;= "&amp;N27)-COUNTIF(Vertices[Eigenvector Centrality],"&gt;="&amp;N28)</f>
        <v>-9</v>
      </c>
      <c r="P27" s="78"/>
      <c r="Q27" s="79">
        <f>COUNTIF(Vertices[Eigenvector Centrality],"&gt;= "&amp;P27)-COUNTIF(Vertices[Eigenvector Centrality],"&gt;="&amp;P28)</f>
        <v>0</v>
      </c>
      <c r="R27" s="78"/>
      <c r="S27" s="80">
        <f>COUNTIF(Vertices[Clustering Coefficient],"&gt;= "&amp;R27)-COUNTIF(Vertices[Clustering Coefficient],"&gt;="&amp;R28)</f>
        <v>-21</v>
      </c>
      <c r="T27" s="78"/>
      <c r="U27" s="79">
        <f ca="1">COUNTIF(Vertices[Clustering Coefficient],"&gt;= "&amp;T27)-COUNTIF(Vertices[Clustering Coefficient],"&gt;="&amp;T28)</f>
        <v>0</v>
      </c>
    </row>
    <row r="28" spans="1:21" ht="15">
      <c r="A28" s="36" t="s">
        <v>158</v>
      </c>
      <c r="B28" s="36">
        <v>0.030952380952380953</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0.07272681818181818</v>
      </c>
      <c r="O28" s="42">
        <f>COUNTIF(Vertices[Eigenvector Centrality],"&gt;= "&amp;N28)-COUNTIF(Vertices[Eigenvector Centrality],"&gt;="&amp;N40)</f>
        <v>0</v>
      </c>
      <c r="P28" s="41">
        <f>P26+($P$57-$P$2)/BinDivisor</f>
        <v>1.1314998181818186</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1135</v>
      </c>
      <c r="B29" s="36">
        <v>0.366719</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1136</v>
      </c>
      <c r="B31" s="36" t="s">
        <v>1137</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-7</v>
      </c>
      <c r="H38" s="78"/>
      <c r="I38" s="79">
        <f>COUNTIF(Vertices[Out-Degree],"&gt;= "&amp;H38)-COUNTIF(Vertices[Out-Degree],"&gt;="&amp;H40)</f>
        <v>-20</v>
      </c>
      <c r="J38" s="78"/>
      <c r="K38" s="79">
        <f>COUNTIF(Vertices[Betweenness Centrality],"&gt;= "&amp;J38)-COUNTIF(Vertices[Betweenness Centrality],"&gt;="&amp;J40)</f>
        <v>-4</v>
      </c>
      <c r="L38" s="78"/>
      <c r="M38" s="79">
        <f>COUNTIF(Vertices[Closeness Centrality],"&gt;= "&amp;L38)-COUNTIF(Vertices[Closeness Centrality],"&gt;="&amp;L40)</f>
        <v>-10</v>
      </c>
      <c r="N38" s="78"/>
      <c r="O38" s="79">
        <f>COUNTIF(Vertices[Eigenvector Centrality],"&gt;= "&amp;N38)-COUNTIF(Vertices[Eigenvector Centrality],"&gt;="&amp;N40)</f>
        <v>-9</v>
      </c>
      <c r="P38" s="78"/>
      <c r="Q38" s="79">
        <f>COUNTIF(Vertices[Eigenvector Centrality],"&gt;= "&amp;P38)-COUNTIF(Vertices[Eigenvector Centrality],"&gt;="&amp;P40)</f>
        <v>0</v>
      </c>
      <c r="R38" s="78"/>
      <c r="S38" s="80">
        <f>COUNTIF(Vertices[Clustering Coefficient],"&gt;= "&amp;R38)-COUNTIF(Vertices[Clustering Coefficient],"&gt;="&amp;R40)</f>
        <v>-21</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-7</v>
      </c>
      <c r="H39" s="78"/>
      <c r="I39" s="79">
        <f>COUNTIF(Vertices[Out-Degree],"&gt;= "&amp;H39)-COUNTIF(Vertices[Out-Degree],"&gt;="&amp;H40)</f>
        <v>-20</v>
      </c>
      <c r="J39" s="78"/>
      <c r="K39" s="79">
        <f>COUNTIF(Vertices[Betweenness Centrality],"&gt;= "&amp;J39)-COUNTIF(Vertices[Betweenness Centrality],"&gt;="&amp;J40)</f>
        <v>-4</v>
      </c>
      <c r="L39" s="78"/>
      <c r="M39" s="79">
        <f>COUNTIF(Vertices[Closeness Centrality],"&gt;= "&amp;L39)-COUNTIF(Vertices[Closeness Centrality],"&gt;="&amp;L40)</f>
        <v>-10</v>
      </c>
      <c r="N39" s="78"/>
      <c r="O39" s="79">
        <f>COUNTIF(Vertices[Eigenvector Centrality],"&gt;= "&amp;N39)-COUNTIF(Vertices[Eigenvector Centrality],"&gt;="&amp;N40)</f>
        <v>-9</v>
      </c>
      <c r="P39" s="78"/>
      <c r="Q39" s="79">
        <f>COUNTIF(Vertices[Eigenvector Centrality],"&gt;= "&amp;P39)-COUNTIF(Vertices[Eigenvector Centrality],"&gt;="&amp;P40)</f>
        <v>0</v>
      </c>
      <c r="R39" s="78"/>
      <c r="S39" s="80">
        <f>COUNTIF(Vertices[Clustering Coefficient],"&gt;= "&amp;R39)-COUNTIF(Vertices[Clustering Coefficient],"&gt;="&amp;R40)</f>
        <v>-21</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0.07563589090909091</v>
      </c>
      <c r="O40" s="40">
        <f>COUNTIF(Vertices[Eigenvector Centrality],"&gt;= "&amp;N40)-COUNTIF(Vertices[Eigenvector Centrality],"&gt;="&amp;N41)</f>
        <v>0</v>
      </c>
      <c r="P40" s="39">
        <f>P28+($P$57-$P$2)/BinDivisor</f>
        <v>1.1512284909090913</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0.981818181818182</v>
      </c>
      <c r="I41" s="42">
        <f>COUNTIF(Vertices[Out-Degree],"&gt;= "&amp;H41)-COUNTIF(Vertices[Out-Degree],"&gt;="&amp;H42)</f>
        <v>18</v>
      </c>
      <c r="J41" s="41">
        <f aca="true" t="shared" si="13" ref="J41:J56">J40+($J$57-$J$2)/BinDivisor</f>
        <v>0.981818181818182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4</v>
      </c>
      <c r="N41" s="41">
        <f aca="true" t="shared" si="15" ref="N41:N56">N40+($N$57-$N$2)/BinDivisor</f>
        <v>0.07854496363636364</v>
      </c>
      <c r="O41" s="42">
        <f>COUNTIF(Vertices[Eigenvector Centrality],"&gt;= "&amp;N41)-COUNTIF(Vertices[Eigenvector Centrality],"&gt;="&amp;N42)</f>
        <v>4</v>
      </c>
      <c r="P41" s="41">
        <f aca="true" t="shared" si="16" ref="P41:P56">P40+($P$57-$P$2)/BinDivisor</f>
        <v>1.170957163636364</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0.08145403636363636</v>
      </c>
      <c r="O42" s="40">
        <f>COUNTIF(Vertices[Eigenvector Centrality],"&gt;= "&amp;N42)-COUNTIF(Vertices[Eigenvector Centrality],"&gt;="&amp;N43)</f>
        <v>0</v>
      </c>
      <c r="P42" s="39">
        <f t="shared" si="16"/>
        <v>1.1906858363636368</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0.08436310909090909</v>
      </c>
      <c r="O43" s="42">
        <f>COUNTIF(Vertices[Eigenvector Centrality],"&gt;= "&amp;N43)-COUNTIF(Vertices[Eigenvector Centrality],"&gt;="&amp;N44)</f>
        <v>0</v>
      </c>
      <c r="P43" s="41">
        <f t="shared" si="16"/>
        <v>1.2104145090909095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0.08727218181818182</v>
      </c>
      <c r="O44" s="40">
        <f>COUNTIF(Vertices[Eigenvector Centrality],"&gt;= "&amp;N44)-COUNTIF(Vertices[Eigenvector Centrality],"&gt;="&amp;N45)</f>
        <v>0</v>
      </c>
      <c r="P44" s="39">
        <f t="shared" si="16"/>
        <v>1.2301431818181823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0.09018125454545455</v>
      </c>
      <c r="O45" s="42">
        <f>COUNTIF(Vertices[Eigenvector Centrality],"&gt;= "&amp;N45)-COUNTIF(Vertices[Eigenvector Centrality],"&gt;="&amp;N46)</f>
        <v>0</v>
      </c>
      <c r="P45" s="41">
        <f t="shared" si="16"/>
        <v>1.249871854545455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0.09309032727272727</v>
      </c>
      <c r="O46" s="40">
        <f>COUNTIF(Vertices[Eigenvector Centrality],"&gt;= "&amp;N46)-COUNTIF(Vertices[Eigenvector Centrality],"&gt;="&amp;N47)</f>
        <v>0</v>
      </c>
      <c r="P46" s="39">
        <f t="shared" si="16"/>
        <v>1.2696005272727278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0.0959994</v>
      </c>
      <c r="O47" s="42">
        <f>COUNTIF(Vertices[Eigenvector Centrality],"&gt;= "&amp;N47)-COUNTIF(Vertices[Eigenvector Centrality],"&gt;="&amp;N48)</f>
        <v>0</v>
      </c>
      <c r="P47" s="41">
        <f t="shared" si="16"/>
        <v>1.2893292000000005</v>
      </c>
      <c r="Q47" s="42">
        <f>COUNTIF(Vertices[PageRank],"&gt;= "&amp;P47)-COUNTIF(Vertices[PageRank],"&gt;="&amp;P48)</f>
        <v>2</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0.09890847272727273</v>
      </c>
      <c r="O48" s="40">
        <f>COUNTIF(Vertices[Eigenvector Centrality],"&gt;= "&amp;N48)-COUNTIF(Vertices[Eigenvector Centrality],"&gt;="&amp;N49)</f>
        <v>0</v>
      </c>
      <c r="P48" s="39">
        <f t="shared" si="16"/>
        <v>1.3090578727272733</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0.10181754545454545</v>
      </c>
      <c r="O49" s="42">
        <f>COUNTIF(Vertices[Eigenvector Centrality],"&gt;= "&amp;N49)-COUNTIF(Vertices[Eigenvector Centrality],"&gt;="&amp;N50)</f>
        <v>0</v>
      </c>
      <c r="P49" s="41">
        <f t="shared" si="16"/>
        <v>1.328786545454546</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5</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0.10472661818181818</v>
      </c>
      <c r="O50" s="40">
        <f>COUNTIF(Vertices[Eigenvector Centrality],"&gt;= "&amp;N50)-COUNTIF(Vertices[Eigenvector Centrality],"&gt;="&amp;N51)</f>
        <v>0</v>
      </c>
      <c r="P50" s="39">
        <f t="shared" si="16"/>
        <v>1.3485152181818187</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0.1076356909090909</v>
      </c>
      <c r="O51" s="42">
        <f>COUNTIF(Vertices[Eigenvector Centrality],"&gt;= "&amp;N51)-COUNTIF(Vertices[Eigenvector Centrality],"&gt;="&amp;N52)</f>
        <v>0</v>
      </c>
      <c r="P51" s="41">
        <f t="shared" si="16"/>
        <v>1.3682438909090915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0.11054476363636363</v>
      </c>
      <c r="O52" s="40">
        <f>COUNTIF(Vertices[Eigenvector Centrality],"&gt;= "&amp;N52)-COUNTIF(Vertices[Eigenvector Centrality],"&gt;="&amp;N53)</f>
        <v>0</v>
      </c>
      <c r="P52" s="39">
        <f t="shared" si="16"/>
        <v>1.3879725636363642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0.11345383636363636</v>
      </c>
      <c r="O53" s="42">
        <f>COUNTIF(Vertices[Eigenvector Centrality],"&gt;= "&amp;N53)-COUNTIF(Vertices[Eigenvector Centrality],"&gt;="&amp;N54)</f>
        <v>0</v>
      </c>
      <c r="P53" s="41">
        <f t="shared" si="16"/>
        <v>1.407701236363637</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0.11636290909090909</v>
      </c>
      <c r="O54" s="40">
        <f>COUNTIF(Vertices[Eigenvector Centrality],"&gt;= "&amp;N54)-COUNTIF(Vertices[Eigenvector Centrality],"&gt;="&amp;N55)</f>
        <v>0</v>
      </c>
      <c r="P54" s="39">
        <f t="shared" si="16"/>
        <v>1.4274299090909097</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0.11927198181818181</v>
      </c>
      <c r="O55" s="42">
        <f>COUNTIF(Vertices[Eigenvector Centrality],"&gt;= "&amp;N55)-COUNTIF(Vertices[Eigenvector Centrality],"&gt;="&amp;N56)</f>
        <v>3</v>
      </c>
      <c r="P55" s="41">
        <f t="shared" si="16"/>
        <v>1.4471585818181825</v>
      </c>
      <c r="Q55" s="42">
        <f>COUNTIF(Vertices[PageRank],"&gt;= "&amp;P55)-COUNTIF(Vertices[PageRank],"&gt;="&amp;P56)</f>
        <v>1</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0.12218105454545454</v>
      </c>
      <c r="O56" s="40">
        <f>COUNTIF(Vertices[Eigenvector Centrality],"&gt;= "&amp;N56)-COUNTIF(Vertices[Eigenvector Centrality],"&gt;="&amp;N57)</f>
        <v>0</v>
      </c>
      <c r="P56" s="39">
        <f t="shared" si="16"/>
        <v>1.4668872545454552</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2</v>
      </c>
      <c r="H57" s="43">
        <f>MAX(Vertices[Out-Degree])</f>
        <v>2</v>
      </c>
      <c r="I57" s="44">
        <f>COUNTIF(Vertices[Out-Degree],"&gt;= "&amp;H57)-COUNTIF(Vertices[Out-Degree],"&gt;="&amp;H58)</f>
        <v>2</v>
      </c>
      <c r="J57" s="43">
        <f>MAX(Vertices[Betweenness Centrality])</f>
        <v>2</v>
      </c>
      <c r="K57" s="44">
        <f>COUNTIF(Vertices[Betweenness Centrality],"&gt;= "&amp;J57)-COUNTIF(Vertices[Betweenness Centrality],"&gt;="&amp;J58)</f>
        <v>4</v>
      </c>
      <c r="L57" s="43">
        <f>MAX(Vertices[Closeness Centrality])</f>
        <v>1</v>
      </c>
      <c r="M57" s="44">
        <f>COUNTIF(Vertices[Closeness Centrality],"&gt;= "&amp;L57)-COUNTIF(Vertices[Closeness Centrality],"&gt;="&amp;L58)</f>
        <v>6</v>
      </c>
      <c r="N57" s="43">
        <f>MAX(Vertices[Eigenvector Centrality])</f>
        <v>0.159999</v>
      </c>
      <c r="O57" s="44">
        <f>COUNTIF(Vertices[Eigenvector Centrality],"&gt;= "&amp;N57)-COUNTIF(Vertices[Eigenvector Centrality],"&gt;="&amp;N58)</f>
        <v>2</v>
      </c>
      <c r="P57" s="43">
        <f>MAX(Vertices[PageRank])</f>
        <v>1.72336</v>
      </c>
      <c r="Q57" s="44">
        <f>COUNTIF(Vertices[PageRank],"&gt;= "&amp;P57)-COUNTIF(Vertices[PageRank],"&gt;="&amp;P58)</f>
        <v>2</v>
      </c>
      <c r="R57" s="43">
        <f>MAX(Vertices[Clustering Coefficient])</f>
        <v>0</v>
      </c>
      <c r="S57" s="47">
        <f>COUNTIF(Vertices[Clustering Coefficient],"&gt;= "&amp;R57)-COUNTIF(Vertices[Clustering Coefficient],"&gt;="&amp;R58)</f>
        <v>21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1.0476190476190477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1.0476190476190477</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0.38095238095238093</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0.5079363809523808</v>
      </c>
    </row>
    <row r="114" spans="1:2" ht="15">
      <c r="A114" s="35" t="s">
        <v>109</v>
      </c>
      <c r="B114" s="49">
        <f>_xlfn.IFERROR(MEDIAN(Vertices[Closeness Centrality]),NoMetricMessage)</f>
        <v>0.333333</v>
      </c>
    </row>
    <row r="125" spans="1:2" ht="15">
      <c r="A125" s="35" t="s">
        <v>112</v>
      </c>
      <c r="B125" s="49">
        <f>IF(COUNT(Vertices[Eigenvector Centrality])&gt;0,N2,NoMetricMessage)</f>
        <v>0</v>
      </c>
    </row>
    <row r="126" spans="1:2" ht="15">
      <c r="A126" s="35" t="s">
        <v>113</v>
      </c>
      <c r="B126" s="49">
        <f>IF(COUNT(Vertices[Eigenvector Centrality])&gt;0,N57,NoMetricMessage)</f>
        <v>0.159999</v>
      </c>
    </row>
    <row r="127" spans="1:2" ht="15">
      <c r="A127" s="35" t="s">
        <v>114</v>
      </c>
      <c r="B127" s="49">
        <f>_xlfn.IFERROR(AVERAGE(Vertices[Eigenvector Centrality]),NoMetricMessage)</f>
        <v>0.047618904761904765</v>
      </c>
    </row>
    <row r="128" spans="1:2" ht="15">
      <c r="A128" s="35" t="s">
        <v>115</v>
      </c>
      <c r="B128" s="49">
        <f>_xlfn.IFERROR(MEDIAN(Vertices[Eigenvector Centrality]),NoMetricMessage)</f>
        <v>2E-06</v>
      </c>
    </row>
    <row r="139" spans="1:2" ht="15">
      <c r="A139" s="35" t="s">
        <v>140</v>
      </c>
      <c r="B139" s="49">
        <f>IF(COUNT(Vertices[PageRank])&gt;0,P2,NoMetricMessage)</f>
        <v>0.638283</v>
      </c>
    </row>
    <row r="140" spans="1:2" ht="15">
      <c r="A140" s="35" t="s">
        <v>141</v>
      </c>
      <c r="B140" s="49">
        <f>IF(COUNT(Vertices[PageRank])&gt;0,P57,NoMetricMessage)</f>
        <v>1.72336</v>
      </c>
    </row>
    <row r="141" spans="1:2" ht="15">
      <c r="A141" s="35" t="s">
        <v>142</v>
      </c>
      <c r="B141" s="49">
        <f>_xlfn.IFERROR(AVERAGE(Vertices[PageRank]),NoMetricMessage)</f>
        <v>0.9999752380952378</v>
      </c>
    </row>
    <row r="142" spans="1:2" ht="15">
      <c r="A142" s="35" t="s">
        <v>143</v>
      </c>
      <c r="B142" s="49">
        <f>_xlfn.IFERROR(MEDIAN(Vertices[PageRank]),NoMetricMessage)</f>
        <v>0.999975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600</v>
      </c>
      <c r="K7" s="13" t="s">
        <v>601</v>
      </c>
    </row>
    <row r="8" spans="1:11" ht="409.5">
      <c r="A8"/>
      <c r="B8">
        <v>2</v>
      </c>
      <c r="C8">
        <v>2</v>
      </c>
      <c r="D8" t="s">
        <v>61</v>
      </c>
      <c r="E8" t="s">
        <v>61</v>
      </c>
      <c r="H8" t="s">
        <v>73</v>
      </c>
      <c r="J8" t="s">
        <v>602</v>
      </c>
      <c r="K8" s="13" t="s">
        <v>603</v>
      </c>
    </row>
    <row r="9" spans="1:11" ht="409.5">
      <c r="A9"/>
      <c r="B9">
        <v>3</v>
      </c>
      <c r="C9">
        <v>4</v>
      </c>
      <c r="D9" t="s">
        <v>62</v>
      </c>
      <c r="E9" t="s">
        <v>62</v>
      </c>
      <c r="H9" t="s">
        <v>74</v>
      </c>
      <c r="J9" t="s">
        <v>604</v>
      </c>
      <c r="K9" s="13" t="s">
        <v>605</v>
      </c>
    </row>
    <row r="10" spans="1:11" ht="409.5">
      <c r="A10"/>
      <c r="B10">
        <v>4</v>
      </c>
      <c r="D10" t="s">
        <v>63</v>
      </c>
      <c r="E10" t="s">
        <v>63</v>
      </c>
      <c r="H10" t="s">
        <v>75</v>
      </c>
      <c r="J10" t="s">
        <v>606</v>
      </c>
      <c r="K10" s="13" t="s">
        <v>607</v>
      </c>
    </row>
    <row r="11" spans="1:11" ht="15">
      <c r="A11"/>
      <c r="B11">
        <v>5</v>
      </c>
      <c r="D11" t="s">
        <v>46</v>
      </c>
      <c r="E11">
        <v>1</v>
      </c>
      <c r="H11" t="s">
        <v>76</v>
      </c>
      <c r="J11" t="s">
        <v>608</v>
      </c>
      <c r="K11" t="s">
        <v>609</v>
      </c>
    </row>
    <row r="12" spans="1:11" ht="15">
      <c r="A12"/>
      <c r="B12"/>
      <c r="D12" t="s">
        <v>64</v>
      </c>
      <c r="E12">
        <v>2</v>
      </c>
      <c r="H12">
        <v>0</v>
      </c>
      <c r="J12" t="s">
        <v>610</v>
      </c>
      <c r="K12" t="s">
        <v>611</v>
      </c>
    </row>
    <row r="13" spans="1:11" ht="15">
      <c r="A13"/>
      <c r="B13"/>
      <c r="D13">
        <v>1</v>
      </c>
      <c r="E13">
        <v>3</v>
      </c>
      <c r="H13">
        <v>1</v>
      </c>
      <c r="J13" t="s">
        <v>612</v>
      </c>
      <c r="K13" t="s">
        <v>613</v>
      </c>
    </row>
    <row r="14" spans="4:11" ht="15">
      <c r="D14">
        <v>2</v>
      </c>
      <c r="E14">
        <v>4</v>
      </c>
      <c r="H14">
        <v>2</v>
      </c>
      <c r="J14" t="s">
        <v>614</v>
      </c>
      <c r="K14" t="s">
        <v>615</v>
      </c>
    </row>
    <row r="15" spans="4:11" ht="15">
      <c r="D15">
        <v>3</v>
      </c>
      <c r="E15">
        <v>5</v>
      </c>
      <c r="H15">
        <v>3</v>
      </c>
      <c r="J15" t="s">
        <v>616</v>
      </c>
      <c r="K15" t="s">
        <v>617</v>
      </c>
    </row>
    <row r="16" spans="4:11" ht="15">
      <c r="D16">
        <v>4</v>
      </c>
      <c r="E16">
        <v>6</v>
      </c>
      <c r="H16">
        <v>4</v>
      </c>
      <c r="J16" t="s">
        <v>618</v>
      </c>
      <c r="K16" t="s">
        <v>619</v>
      </c>
    </row>
    <row r="17" spans="4:11" ht="15">
      <c r="D17">
        <v>5</v>
      </c>
      <c r="E17">
        <v>7</v>
      </c>
      <c r="H17">
        <v>5</v>
      </c>
      <c r="J17" t="s">
        <v>620</v>
      </c>
      <c r="K17" t="s">
        <v>621</v>
      </c>
    </row>
    <row r="18" spans="4:11" ht="15">
      <c r="D18">
        <v>6</v>
      </c>
      <c r="E18">
        <v>8</v>
      </c>
      <c r="H18">
        <v>6</v>
      </c>
      <c r="J18" t="s">
        <v>622</v>
      </c>
      <c r="K18" t="s">
        <v>623</v>
      </c>
    </row>
    <row r="19" spans="4:11" ht="15">
      <c r="D19">
        <v>7</v>
      </c>
      <c r="E19">
        <v>9</v>
      </c>
      <c r="H19">
        <v>7</v>
      </c>
      <c r="J19" t="s">
        <v>624</v>
      </c>
      <c r="K19" t="s">
        <v>625</v>
      </c>
    </row>
    <row r="20" spans="4:11" ht="15">
      <c r="D20">
        <v>8</v>
      </c>
      <c r="H20">
        <v>8</v>
      </c>
      <c r="J20" t="s">
        <v>626</v>
      </c>
      <c r="K20" t="s">
        <v>627</v>
      </c>
    </row>
    <row r="21" spans="4:11" ht="409.5">
      <c r="D21">
        <v>9</v>
      </c>
      <c r="H21">
        <v>9</v>
      </c>
      <c r="J21" t="s">
        <v>628</v>
      </c>
      <c r="K21" s="13" t="s">
        <v>629</v>
      </c>
    </row>
    <row r="22" spans="4:11" ht="409.5">
      <c r="D22">
        <v>10</v>
      </c>
      <c r="J22" t="s">
        <v>630</v>
      </c>
      <c r="K22" s="13" t="s">
        <v>631</v>
      </c>
    </row>
    <row r="23" spans="4:11" ht="409.5">
      <c r="D23">
        <v>11</v>
      </c>
      <c r="J23" t="s">
        <v>632</v>
      </c>
      <c r="K23" s="13" t="s">
        <v>633</v>
      </c>
    </row>
    <row r="24" spans="10:11" ht="409.5">
      <c r="J24" t="s">
        <v>634</v>
      </c>
      <c r="K24" s="13" t="s">
        <v>1197</v>
      </c>
    </row>
    <row r="25" spans="10:11" ht="15">
      <c r="J25" t="s">
        <v>635</v>
      </c>
      <c r="K25" t="b">
        <v>0</v>
      </c>
    </row>
    <row r="26" spans="10:11" ht="15">
      <c r="J26" t="s">
        <v>1195</v>
      </c>
      <c r="K26" t="s">
        <v>1196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657</v>
      </c>
      <c r="B1" s="13" t="s">
        <v>658</v>
      </c>
      <c r="C1" s="13" t="s">
        <v>659</v>
      </c>
      <c r="D1" s="13" t="s">
        <v>661</v>
      </c>
      <c r="E1" s="85" t="s">
        <v>660</v>
      </c>
      <c r="F1" s="85" t="s">
        <v>663</v>
      </c>
      <c r="G1" s="85" t="s">
        <v>662</v>
      </c>
      <c r="H1" s="85" t="s">
        <v>665</v>
      </c>
      <c r="I1" s="13" t="s">
        <v>664</v>
      </c>
      <c r="J1" s="13" t="s">
        <v>667</v>
      </c>
      <c r="K1" s="13" t="s">
        <v>666</v>
      </c>
      <c r="L1" s="13" t="s">
        <v>669</v>
      </c>
      <c r="M1" s="13" t="s">
        <v>668</v>
      </c>
      <c r="N1" s="13" t="s">
        <v>671</v>
      </c>
      <c r="O1" s="13" t="s">
        <v>670</v>
      </c>
      <c r="P1" s="13" t="s">
        <v>673</v>
      </c>
      <c r="Q1" s="85" t="s">
        <v>672</v>
      </c>
      <c r="R1" s="85" t="s">
        <v>674</v>
      </c>
    </row>
    <row r="2" spans="1:18" ht="15">
      <c r="A2" s="91" t="s">
        <v>272</v>
      </c>
      <c r="B2" s="85">
        <v>2</v>
      </c>
      <c r="C2" s="91" t="s">
        <v>272</v>
      </c>
      <c r="D2" s="85">
        <v>2</v>
      </c>
      <c r="E2" s="85"/>
      <c r="F2" s="85"/>
      <c r="G2" s="85"/>
      <c r="H2" s="85"/>
      <c r="I2" s="91" t="s">
        <v>271</v>
      </c>
      <c r="J2" s="85">
        <v>1</v>
      </c>
      <c r="K2" s="91" t="s">
        <v>269</v>
      </c>
      <c r="L2" s="85">
        <v>1</v>
      </c>
      <c r="M2" s="91" t="s">
        <v>270</v>
      </c>
      <c r="N2" s="85">
        <v>1</v>
      </c>
      <c r="O2" s="91" t="s">
        <v>268</v>
      </c>
      <c r="P2" s="85">
        <v>1</v>
      </c>
      <c r="Q2" s="85"/>
      <c r="R2" s="85"/>
    </row>
    <row r="3" spans="1:18" ht="15">
      <c r="A3" s="91" t="s">
        <v>271</v>
      </c>
      <c r="B3" s="85">
        <v>1</v>
      </c>
      <c r="C3" s="85"/>
      <c r="D3" s="85"/>
      <c r="E3" s="85"/>
      <c r="F3" s="85"/>
      <c r="G3" s="85"/>
      <c r="H3" s="85"/>
      <c r="I3" s="85"/>
      <c r="J3" s="85"/>
      <c r="K3" s="85"/>
      <c r="L3" s="85"/>
      <c r="M3" s="85"/>
      <c r="N3" s="85"/>
      <c r="O3" s="85"/>
      <c r="P3" s="85"/>
      <c r="Q3" s="85"/>
      <c r="R3" s="85"/>
    </row>
    <row r="4" spans="1:18" ht="15">
      <c r="A4" s="91" t="s">
        <v>270</v>
      </c>
      <c r="B4" s="85">
        <v>1</v>
      </c>
      <c r="C4" s="85"/>
      <c r="D4" s="85"/>
      <c r="E4" s="85"/>
      <c r="F4" s="85"/>
      <c r="G4" s="85"/>
      <c r="H4" s="85"/>
      <c r="I4" s="85"/>
      <c r="J4" s="85"/>
      <c r="K4" s="85"/>
      <c r="L4" s="85"/>
      <c r="M4" s="85"/>
      <c r="N4" s="85"/>
      <c r="O4" s="85"/>
      <c r="P4" s="85"/>
      <c r="Q4" s="85"/>
      <c r="R4" s="85"/>
    </row>
    <row r="5" spans="1:18" ht="15">
      <c r="A5" s="91" t="s">
        <v>269</v>
      </c>
      <c r="B5" s="85">
        <v>1</v>
      </c>
      <c r="C5" s="85"/>
      <c r="D5" s="85"/>
      <c r="E5" s="85"/>
      <c r="F5" s="85"/>
      <c r="G5" s="85"/>
      <c r="H5" s="85"/>
      <c r="I5" s="85"/>
      <c r="J5" s="85"/>
      <c r="K5" s="85"/>
      <c r="L5" s="85"/>
      <c r="M5" s="85"/>
      <c r="N5" s="85"/>
      <c r="O5" s="85"/>
      <c r="P5" s="85"/>
      <c r="Q5" s="85"/>
      <c r="R5" s="85"/>
    </row>
    <row r="6" spans="1:18" ht="15">
      <c r="A6" s="91" t="s">
        <v>268</v>
      </c>
      <c r="B6" s="85">
        <v>1</v>
      </c>
      <c r="C6" s="85"/>
      <c r="D6" s="85"/>
      <c r="E6" s="85"/>
      <c r="F6" s="85"/>
      <c r="G6" s="85"/>
      <c r="H6" s="85"/>
      <c r="I6" s="85"/>
      <c r="J6" s="85"/>
      <c r="K6" s="85"/>
      <c r="L6" s="85"/>
      <c r="M6" s="85"/>
      <c r="N6" s="85"/>
      <c r="O6" s="85"/>
      <c r="P6" s="85"/>
      <c r="Q6" s="85"/>
      <c r="R6" s="85"/>
    </row>
    <row r="9" spans="1:18" ht="15" customHeight="1">
      <c r="A9" s="13" t="s">
        <v>676</v>
      </c>
      <c r="B9" s="13" t="s">
        <v>658</v>
      </c>
      <c r="C9" s="13" t="s">
        <v>677</v>
      </c>
      <c r="D9" s="13" t="s">
        <v>661</v>
      </c>
      <c r="E9" s="85" t="s">
        <v>678</v>
      </c>
      <c r="F9" s="85" t="s">
        <v>663</v>
      </c>
      <c r="G9" s="85" t="s">
        <v>679</v>
      </c>
      <c r="H9" s="85" t="s">
        <v>665</v>
      </c>
      <c r="I9" s="13" t="s">
        <v>680</v>
      </c>
      <c r="J9" s="13" t="s">
        <v>667</v>
      </c>
      <c r="K9" s="13" t="s">
        <v>681</v>
      </c>
      <c r="L9" s="13" t="s">
        <v>669</v>
      </c>
      <c r="M9" s="13" t="s">
        <v>682</v>
      </c>
      <c r="N9" s="13" t="s">
        <v>671</v>
      </c>
      <c r="O9" s="13" t="s">
        <v>683</v>
      </c>
      <c r="P9" s="13" t="s">
        <v>673</v>
      </c>
      <c r="Q9" s="85" t="s">
        <v>684</v>
      </c>
      <c r="R9" s="85" t="s">
        <v>674</v>
      </c>
    </row>
    <row r="10" spans="1:18" ht="15">
      <c r="A10" s="85" t="s">
        <v>277</v>
      </c>
      <c r="B10" s="85">
        <v>2</v>
      </c>
      <c r="C10" s="85" t="s">
        <v>277</v>
      </c>
      <c r="D10" s="85">
        <v>2</v>
      </c>
      <c r="E10" s="85"/>
      <c r="F10" s="85"/>
      <c r="G10" s="85"/>
      <c r="H10" s="85"/>
      <c r="I10" s="85" t="s">
        <v>276</v>
      </c>
      <c r="J10" s="85">
        <v>1</v>
      </c>
      <c r="K10" s="85" t="s">
        <v>274</v>
      </c>
      <c r="L10" s="85">
        <v>1</v>
      </c>
      <c r="M10" s="85" t="s">
        <v>275</v>
      </c>
      <c r="N10" s="85">
        <v>1</v>
      </c>
      <c r="O10" s="85" t="s">
        <v>273</v>
      </c>
      <c r="P10" s="85">
        <v>1</v>
      </c>
      <c r="Q10" s="85"/>
      <c r="R10" s="85"/>
    </row>
    <row r="11" spans="1:18" ht="15">
      <c r="A11" s="85" t="s">
        <v>276</v>
      </c>
      <c r="B11" s="85">
        <v>1</v>
      </c>
      <c r="C11" s="85"/>
      <c r="D11" s="85"/>
      <c r="E11" s="85"/>
      <c r="F11" s="85"/>
      <c r="G11" s="85"/>
      <c r="H11" s="85"/>
      <c r="I11" s="85"/>
      <c r="J11" s="85"/>
      <c r="K11" s="85"/>
      <c r="L11" s="85"/>
      <c r="M11" s="85"/>
      <c r="N11" s="85"/>
      <c r="O11" s="85"/>
      <c r="P11" s="85"/>
      <c r="Q11" s="85"/>
      <c r="R11" s="85"/>
    </row>
    <row r="12" spans="1:18" ht="15">
      <c r="A12" s="85" t="s">
        <v>275</v>
      </c>
      <c r="B12" s="85">
        <v>1</v>
      </c>
      <c r="C12" s="85"/>
      <c r="D12" s="85"/>
      <c r="E12" s="85"/>
      <c r="F12" s="85"/>
      <c r="G12" s="85"/>
      <c r="H12" s="85"/>
      <c r="I12" s="85"/>
      <c r="J12" s="85"/>
      <c r="K12" s="85"/>
      <c r="L12" s="85"/>
      <c r="M12" s="85"/>
      <c r="N12" s="85"/>
      <c r="O12" s="85"/>
      <c r="P12" s="85"/>
      <c r="Q12" s="85"/>
      <c r="R12" s="85"/>
    </row>
    <row r="13" spans="1:18" ht="15">
      <c r="A13" s="85" t="s">
        <v>274</v>
      </c>
      <c r="B13" s="85">
        <v>1</v>
      </c>
      <c r="C13" s="85"/>
      <c r="D13" s="85"/>
      <c r="E13" s="85"/>
      <c r="F13" s="85"/>
      <c r="G13" s="85"/>
      <c r="H13" s="85"/>
      <c r="I13" s="85"/>
      <c r="J13" s="85"/>
      <c r="K13" s="85"/>
      <c r="L13" s="85"/>
      <c r="M13" s="85"/>
      <c r="N13" s="85"/>
      <c r="O13" s="85"/>
      <c r="P13" s="85"/>
      <c r="Q13" s="85"/>
      <c r="R13" s="85"/>
    </row>
    <row r="14" spans="1:18" ht="15">
      <c r="A14" s="85" t="s">
        <v>273</v>
      </c>
      <c r="B14" s="85">
        <v>1</v>
      </c>
      <c r="C14" s="85"/>
      <c r="D14" s="85"/>
      <c r="E14" s="85"/>
      <c r="F14" s="85"/>
      <c r="G14" s="85"/>
      <c r="H14" s="85"/>
      <c r="I14" s="85"/>
      <c r="J14" s="85"/>
      <c r="K14" s="85"/>
      <c r="L14" s="85"/>
      <c r="M14" s="85"/>
      <c r="N14" s="85"/>
      <c r="O14" s="85"/>
      <c r="P14" s="85"/>
      <c r="Q14" s="85"/>
      <c r="R14" s="85"/>
    </row>
    <row r="17" spans="1:18" ht="15" customHeight="1">
      <c r="A17" s="13" t="s">
        <v>686</v>
      </c>
      <c r="B17" s="13" t="s">
        <v>658</v>
      </c>
      <c r="C17" s="13" t="s">
        <v>695</v>
      </c>
      <c r="D17" s="13" t="s">
        <v>661</v>
      </c>
      <c r="E17" s="13" t="s">
        <v>698</v>
      </c>
      <c r="F17" s="13" t="s">
        <v>663</v>
      </c>
      <c r="G17" s="13" t="s">
        <v>699</v>
      </c>
      <c r="H17" s="13" t="s">
        <v>665</v>
      </c>
      <c r="I17" s="13" t="s">
        <v>706</v>
      </c>
      <c r="J17" s="13" t="s">
        <v>667</v>
      </c>
      <c r="K17" s="13" t="s">
        <v>711</v>
      </c>
      <c r="L17" s="13" t="s">
        <v>669</v>
      </c>
      <c r="M17" s="13" t="s">
        <v>721</v>
      </c>
      <c r="N17" s="13" t="s">
        <v>671</v>
      </c>
      <c r="O17" s="13" t="s">
        <v>726</v>
      </c>
      <c r="P17" s="13" t="s">
        <v>673</v>
      </c>
      <c r="Q17" s="13" t="s">
        <v>731</v>
      </c>
      <c r="R17" s="13" t="s">
        <v>674</v>
      </c>
    </row>
    <row r="18" spans="1:18" ht="15">
      <c r="A18" s="85" t="s">
        <v>278</v>
      </c>
      <c r="B18" s="85">
        <v>35</v>
      </c>
      <c r="C18" s="85" t="s">
        <v>278</v>
      </c>
      <c r="D18" s="85">
        <v>2</v>
      </c>
      <c r="E18" s="85" t="s">
        <v>278</v>
      </c>
      <c r="F18" s="85">
        <v>9</v>
      </c>
      <c r="G18" s="85" t="s">
        <v>288</v>
      </c>
      <c r="H18" s="85">
        <v>6</v>
      </c>
      <c r="I18" s="85" t="s">
        <v>278</v>
      </c>
      <c r="J18" s="85">
        <v>4</v>
      </c>
      <c r="K18" s="85" t="s">
        <v>278</v>
      </c>
      <c r="L18" s="85">
        <v>11</v>
      </c>
      <c r="M18" s="85" t="s">
        <v>689</v>
      </c>
      <c r="N18" s="85">
        <v>2</v>
      </c>
      <c r="O18" s="85" t="s">
        <v>278</v>
      </c>
      <c r="P18" s="85">
        <v>1</v>
      </c>
      <c r="Q18" s="85" t="s">
        <v>278</v>
      </c>
      <c r="R18" s="85">
        <v>2</v>
      </c>
    </row>
    <row r="19" spans="1:18" ht="15">
      <c r="A19" s="85" t="s">
        <v>288</v>
      </c>
      <c r="B19" s="85">
        <v>6</v>
      </c>
      <c r="C19" s="85" t="s">
        <v>696</v>
      </c>
      <c r="D19" s="85">
        <v>1</v>
      </c>
      <c r="E19" s="85"/>
      <c r="F19" s="85"/>
      <c r="G19" s="85" t="s">
        <v>687</v>
      </c>
      <c r="H19" s="85">
        <v>4</v>
      </c>
      <c r="I19" s="85" t="s">
        <v>707</v>
      </c>
      <c r="J19" s="85">
        <v>2</v>
      </c>
      <c r="K19" s="85" t="s">
        <v>712</v>
      </c>
      <c r="L19" s="85">
        <v>2</v>
      </c>
      <c r="M19" s="85" t="s">
        <v>690</v>
      </c>
      <c r="N19" s="85">
        <v>2</v>
      </c>
      <c r="O19" s="85" t="s">
        <v>727</v>
      </c>
      <c r="P19" s="85">
        <v>1</v>
      </c>
      <c r="Q19" s="85"/>
      <c r="R19" s="85"/>
    </row>
    <row r="20" spans="1:18" ht="15">
      <c r="A20" s="85" t="s">
        <v>687</v>
      </c>
      <c r="B20" s="85">
        <v>4</v>
      </c>
      <c r="C20" s="85" t="s">
        <v>697</v>
      </c>
      <c r="D20" s="85">
        <v>1</v>
      </c>
      <c r="E20" s="85"/>
      <c r="F20" s="85"/>
      <c r="G20" s="85" t="s">
        <v>688</v>
      </c>
      <c r="H20" s="85">
        <v>4</v>
      </c>
      <c r="I20" s="85" t="s">
        <v>708</v>
      </c>
      <c r="J20" s="85">
        <v>2</v>
      </c>
      <c r="K20" s="85" t="s">
        <v>713</v>
      </c>
      <c r="L20" s="85">
        <v>2</v>
      </c>
      <c r="M20" s="85" t="s">
        <v>691</v>
      </c>
      <c r="N20" s="85">
        <v>2</v>
      </c>
      <c r="O20" s="85" t="s">
        <v>728</v>
      </c>
      <c r="P20" s="85">
        <v>1</v>
      </c>
      <c r="Q20" s="85"/>
      <c r="R20" s="85"/>
    </row>
    <row r="21" spans="1:18" ht="15">
      <c r="A21" s="85" t="s">
        <v>688</v>
      </c>
      <c r="B21" s="85">
        <v>4</v>
      </c>
      <c r="C21" s="85"/>
      <c r="D21" s="85"/>
      <c r="E21" s="85"/>
      <c r="F21" s="85"/>
      <c r="G21" s="85" t="s">
        <v>278</v>
      </c>
      <c r="H21" s="85">
        <v>4</v>
      </c>
      <c r="I21" s="85" t="s">
        <v>709</v>
      </c>
      <c r="J21" s="85">
        <v>2</v>
      </c>
      <c r="K21" s="85" t="s">
        <v>714</v>
      </c>
      <c r="L21" s="85">
        <v>2</v>
      </c>
      <c r="M21" s="85" t="s">
        <v>722</v>
      </c>
      <c r="N21" s="85">
        <v>2</v>
      </c>
      <c r="O21" s="85" t="s">
        <v>729</v>
      </c>
      <c r="P21" s="85">
        <v>1</v>
      </c>
      <c r="Q21" s="85"/>
      <c r="R21" s="85"/>
    </row>
    <row r="22" spans="1:18" ht="15">
      <c r="A22" s="85" t="s">
        <v>689</v>
      </c>
      <c r="B22" s="85">
        <v>4</v>
      </c>
      <c r="C22" s="85"/>
      <c r="D22" s="85"/>
      <c r="E22" s="85"/>
      <c r="F22" s="85"/>
      <c r="G22" s="85" t="s">
        <v>700</v>
      </c>
      <c r="H22" s="85">
        <v>3</v>
      </c>
      <c r="I22" s="85" t="s">
        <v>710</v>
      </c>
      <c r="J22" s="85">
        <v>2</v>
      </c>
      <c r="K22" s="85" t="s">
        <v>715</v>
      </c>
      <c r="L22" s="85">
        <v>2</v>
      </c>
      <c r="M22" s="85" t="s">
        <v>692</v>
      </c>
      <c r="N22" s="85">
        <v>2</v>
      </c>
      <c r="O22" s="85" t="s">
        <v>730</v>
      </c>
      <c r="P22" s="85">
        <v>1</v>
      </c>
      <c r="Q22" s="85"/>
      <c r="R22" s="85"/>
    </row>
    <row r="23" spans="1:18" ht="15">
      <c r="A23" s="85" t="s">
        <v>690</v>
      </c>
      <c r="B23" s="85">
        <v>4</v>
      </c>
      <c r="C23" s="85"/>
      <c r="D23" s="85"/>
      <c r="E23" s="85"/>
      <c r="F23" s="85"/>
      <c r="G23" s="85" t="s">
        <v>701</v>
      </c>
      <c r="H23" s="85">
        <v>3</v>
      </c>
      <c r="I23" s="85" t="s">
        <v>689</v>
      </c>
      <c r="J23" s="85">
        <v>2</v>
      </c>
      <c r="K23" s="85" t="s">
        <v>716</v>
      </c>
      <c r="L23" s="85">
        <v>2</v>
      </c>
      <c r="M23" s="85" t="s">
        <v>693</v>
      </c>
      <c r="N23" s="85">
        <v>2</v>
      </c>
      <c r="O23" s="85"/>
      <c r="P23" s="85"/>
      <c r="Q23" s="85"/>
      <c r="R23" s="85"/>
    </row>
    <row r="24" spans="1:18" ht="15">
      <c r="A24" s="85" t="s">
        <v>691</v>
      </c>
      <c r="B24" s="85">
        <v>4</v>
      </c>
      <c r="C24" s="85"/>
      <c r="D24" s="85"/>
      <c r="E24" s="85"/>
      <c r="F24" s="85"/>
      <c r="G24" s="85" t="s">
        <v>702</v>
      </c>
      <c r="H24" s="85">
        <v>1</v>
      </c>
      <c r="I24" s="85" t="s">
        <v>690</v>
      </c>
      <c r="J24" s="85">
        <v>2</v>
      </c>
      <c r="K24" s="85" t="s">
        <v>717</v>
      </c>
      <c r="L24" s="85">
        <v>1</v>
      </c>
      <c r="M24" s="85" t="s">
        <v>694</v>
      </c>
      <c r="N24" s="85">
        <v>2</v>
      </c>
      <c r="O24" s="85"/>
      <c r="P24" s="85"/>
      <c r="Q24" s="85"/>
      <c r="R24" s="85"/>
    </row>
    <row r="25" spans="1:18" ht="15">
      <c r="A25" s="85" t="s">
        <v>692</v>
      </c>
      <c r="B25" s="85">
        <v>4</v>
      </c>
      <c r="C25" s="85"/>
      <c r="D25" s="85"/>
      <c r="E25" s="85"/>
      <c r="F25" s="85"/>
      <c r="G25" s="85" t="s">
        <v>703</v>
      </c>
      <c r="H25" s="85">
        <v>1</v>
      </c>
      <c r="I25" s="85" t="s">
        <v>691</v>
      </c>
      <c r="J25" s="85">
        <v>2</v>
      </c>
      <c r="K25" s="85" t="s">
        <v>718</v>
      </c>
      <c r="L25" s="85">
        <v>1</v>
      </c>
      <c r="M25" s="85" t="s">
        <v>723</v>
      </c>
      <c r="N25" s="85">
        <v>2</v>
      </c>
      <c r="O25" s="85"/>
      <c r="P25" s="85"/>
      <c r="Q25" s="85"/>
      <c r="R25" s="85"/>
    </row>
    <row r="26" spans="1:18" ht="15">
      <c r="A26" s="85" t="s">
        <v>693</v>
      </c>
      <c r="B26" s="85">
        <v>4</v>
      </c>
      <c r="C26" s="85"/>
      <c r="D26" s="85"/>
      <c r="E26" s="85"/>
      <c r="F26" s="85"/>
      <c r="G26" s="85" t="s">
        <v>704</v>
      </c>
      <c r="H26" s="85">
        <v>1</v>
      </c>
      <c r="I26" s="85" t="s">
        <v>692</v>
      </c>
      <c r="J26" s="85">
        <v>2</v>
      </c>
      <c r="K26" s="85" t="s">
        <v>719</v>
      </c>
      <c r="L26" s="85">
        <v>1</v>
      </c>
      <c r="M26" s="85" t="s">
        <v>724</v>
      </c>
      <c r="N26" s="85">
        <v>2</v>
      </c>
      <c r="O26" s="85"/>
      <c r="P26" s="85"/>
      <c r="Q26" s="85"/>
      <c r="R26" s="85"/>
    </row>
    <row r="27" spans="1:18" ht="15">
      <c r="A27" s="85" t="s">
        <v>694</v>
      </c>
      <c r="B27" s="85">
        <v>4</v>
      </c>
      <c r="C27" s="85"/>
      <c r="D27" s="85"/>
      <c r="E27" s="85"/>
      <c r="F27" s="85"/>
      <c r="G27" s="85" t="s">
        <v>705</v>
      </c>
      <c r="H27" s="85">
        <v>1</v>
      </c>
      <c r="I27" s="85" t="s">
        <v>693</v>
      </c>
      <c r="J27" s="85">
        <v>2</v>
      </c>
      <c r="K27" s="85" t="s">
        <v>720</v>
      </c>
      <c r="L27" s="85">
        <v>1</v>
      </c>
      <c r="M27" s="85" t="s">
        <v>725</v>
      </c>
      <c r="N27" s="85">
        <v>2</v>
      </c>
      <c r="O27" s="85"/>
      <c r="P27" s="85"/>
      <c r="Q27" s="85"/>
      <c r="R27" s="85"/>
    </row>
    <row r="30" spans="1:18" ht="15" customHeight="1">
      <c r="A30" s="13" t="s">
        <v>738</v>
      </c>
      <c r="B30" s="13" t="s">
        <v>658</v>
      </c>
      <c r="C30" s="13" t="s">
        <v>749</v>
      </c>
      <c r="D30" s="13" t="s">
        <v>661</v>
      </c>
      <c r="E30" s="13" t="s">
        <v>758</v>
      </c>
      <c r="F30" s="13" t="s">
        <v>663</v>
      </c>
      <c r="G30" s="13" t="s">
        <v>763</v>
      </c>
      <c r="H30" s="13" t="s">
        <v>665</v>
      </c>
      <c r="I30" s="13" t="s">
        <v>772</v>
      </c>
      <c r="J30" s="13" t="s">
        <v>667</v>
      </c>
      <c r="K30" s="13" t="s">
        <v>782</v>
      </c>
      <c r="L30" s="13" t="s">
        <v>669</v>
      </c>
      <c r="M30" s="13" t="s">
        <v>792</v>
      </c>
      <c r="N30" s="13" t="s">
        <v>671</v>
      </c>
      <c r="O30" s="13" t="s">
        <v>803</v>
      </c>
      <c r="P30" s="13" t="s">
        <v>673</v>
      </c>
      <c r="Q30" s="13" t="s">
        <v>812</v>
      </c>
      <c r="R30" s="13" t="s">
        <v>674</v>
      </c>
    </row>
    <row r="31" spans="1:18" ht="15">
      <c r="A31" s="92" t="s">
        <v>739</v>
      </c>
      <c r="B31" s="92">
        <v>30</v>
      </c>
      <c r="C31" s="92" t="s">
        <v>750</v>
      </c>
      <c r="D31" s="92">
        <v>3</v>
      </c>
      <c r="E31" s="92" t="s">
        <v>744</v>
      </c>
      <c r="F31" s="92">
        <v>9</v>
      </c>
      <c r="G31" s="92" t="s">
        <v>764</v>
      </c>
      <c r="H31" s="92">
        <v>6</v>
      </c>
      <c r="I31" s="92" t="s">
        <v>744</v>
      </c>
      <c r="J31" s="92">
        <v>4</v>
      </c>
      <c r="K31" s="92" t="s">
        <v>744</v>
      </c>
      <c r="L31" s="92">
        <v>11</v>
      </c>
      <c r="M31" s="92" t="s">
        <v>793</v>
      </c>
      <c r="N31" s="92">
        <v>2</v>
      </c>
      <c r="O31" s="92" t="s">
        <v>804</v>
      </c>
      <c r="P31" s="92">
        <v>2</v>
      </c>
      <c r="Q31" s="92" t="s">
        <v>813</v>
      </c>
      <c r="R31" s="92">
        <v>2</v>
      </c>
    </row>
    <row r="32" spans="1:18" ht="15">
      <c r="A32" s="92" t="s">
        <v>740</v>
      </c>
      <c r="B32" s="92">
        <v>4</v>
      </c>
      <c r="C32" s="92" t="s">
        <v>751</v>
      </c>
      <c r="D32" s="92">
        <v>2</v>
      </c>
      <c r="E32" s="92" t="s">
        <v>745</v>
      </c>
      <c r="F32" s="92">
        <v>8</v>
      </c>
      <c r="G32" s="92" t="s">
        <v>224</v>
      </c>
      <c r="H32" s="92">
        <v>4</v>
      </c>
      <c r="I32" s="92" t="s">
        <v>773</v>
      </c>
      <c r="J32" s="92">
        <v>3</v>
      </c>
      <c r="K32" s="92" t="s">
        <v>783</v>
      </c>
      <c r="L32" s="92">
        <v>2</v>
      </c>
      <c r="M32" s="92" t="s">
        <v>794</v>
      </c>
      <c r="N32" s="92">
        <v>2</v>
      </c>
      <c r="O32" s="92" t="s">
        <v>805</v>
      </c>
      <c r="P32" s="92">
        <v>2</v>
      </c>
      <c r="Q32" s="92" t="s">
        <v>814</v>
      </c>
      <c r="R32" s="92">
        <v>2</v>
      </c>
    </row>
    <row r="33" spans="1:18" ht="15">
      <c r="A33" s="92" t="s">
        <v>741</v>
      </c>
      <c r="B33" s="92">
        <v>0</v>
      </c>
      <c r="C33" s="92" t="s">
        <v>752</v>
      </c>
      <c r="D33" s="92">
        <v>2</v>
      </c>
      <c r="E33" s="92" t="s">
        <v>746</v>
      </c>
      <c r="F33" s="92">
        <v>8</v>
      </c>
      <c r="G33" s="92" t="s">
        <v>765</v>
      </c>
      <c r="H33" s="92">
        <v>4</v>
      </c>
      <c r="I33" s="92" t="s">
        <v>774</v>
      </c>
      <c r="J33" s="92">
        <v>2</v>
      </c>
      <c r="K33" s="92" t="s">
        <v>784</v>
      </c>
      <c r="L33" s="92">
        <v>2</v>
      </c>
      <c r="M33" s="92" t="s">
        <v>795</v>
      </c>
      <c r="N33" s="92">
        <v>2</v>
      </c>
      <c r="O33" s="92" t="s">
        <v>806</v>
      </c>
      <c r="P33" s="92">
        <v>2</v>
      </c>
      <c r="Q33" s="92" t="s">
        <v>815</v>
      </c>
      <c r="R33" s="92">
        <v>2</v>
      </c>
    </row>
    <row r="34" spans="1:18" ht="15">
      <c r="A34" s="92" t="s">
        <v>742</v>
      </c>
      <c r="B34" s="92">
        <v>691</v>
      </c>
      <c r="C34" s="92" t="s">
        <v>753</v>
      </c>
      <c r="D34" s="92">
        <v>2</v>
      </c>
      <c r="E34" s="92" t="s">
        <v>747</v>
      </c>
      <c r="F34" s="92">
        <v>8</v>
      </c>
      <c r="G34" s="92" t="s">
        <v>766</v>
      </c>
      <c r="H34" s="92">
        <v>4</v>
      </c>
      <c r="I34" s="92" t="s">
        <v>775</v>
      </c>
      <c r="J34" s="92">
        <v>2</v>
      </c>
      <c r="K34" s="92" t="s">
        <v>785</v>
      </c>
      <c r="L34" s="92">
        <v>2</v>
      </c>
      <c r="M34" s="92" t="s">
        <v>796</v>
      </c>
      <c r="N34" s="92">
        <v>2</v>
      </c>
      <c r="O34" s="92" t="s">
        <v>807</v>
      </c>
      <c r="P34" s="92">
        <v>2</v>
      </c>
      <c r="Q34" s="92" t="s">
        <v>816</v>
      </c>
      <c r="R34" s="92">
        <v>2</v>
      </c>
    </row>
    <row r="35" spans="1:18" ht="15">
      <c r="A35" s="92" t="s">
        <v>743</v>
      </c>
      <c r="B35" s="92">
        <v>725</v>
      </c>
      <c r="C35" s="92" t="s">
        <v>754</v>
      </c>
      <c r="D35" s="92">
        <v>2</v>
      </c>
      <c r="E35" s="92" t="s">
        <v>748</v>
      </c>
      <c r="F35" s="92">
        <v>7</v>
      </c>
      <c r="G35" s="92" t="s">
        <v>744</v>
      </c>
      <c r="H35" s="92">
        <v>4</v>
      </c>
      <c r="I35" s="92" t="s">
        <v>776</v>
      </c>
      <c r="J35" s="92">
        <v>2</v>
      </c>
      <c r="K35" s="92" t="s">
        <v>786</v>
      </c>
      <c r="L35" s="92">
        <v>2</v>
      </c>
      <c r="M35" s="92" t="s">
        <v>797</v>
      </c>
      <c r="N35" s="92">
        <v>2</v>
      </c>
      <c r="O35" s="92" t="s">
        <v>808</v>
      </c>
      <c r="P35" s="92">
        <v>2</v>
      </c>
      <c r="Q35" s="92" t="s">
        <v>817</v>
      </c>
      <c r="R35" s="92">
        <v>2</v>
      </c>
    </row>
    <row r="36" spans="1:18" ht="15">
      <c r="A36" s="92" t="s">
        <v>744</v>
      </c>
      <c r="B36" s="92">
        <v>35</v>
      </c>
      <c r="C36" s="92" t="s">
        <v>755</v>
      </c>
      <c r="D36" s="92">
        <v>2</v>
      </c>
      <c r="E36" s="92" t="s">
        <v>759</v>
      </c>
      <c r="F36" s="92">
        <v>7</v>
      </c>
      <c r="G36" s="92" t="s">
        <v>767</v>
      </c>
      <c r="H36" s="92">
        <v>3</v>
      </c>
      <c r="I36" s="92" t="s">
        <v>777</v>
      </c>
      <c r="J36" s="92">
        <v>2</v>
      </c>
      <c r="K36" s="92" t="s">
        <v>787</v>
      </c>
      <c r="L36" s="92">
        <v>2</v>
      </c>
      <c r="M36" s="92" t="s">
        <v>798</v>
      </c>
      <c r="N36" s="92">
        <v>2</v>
      </c>
      <c r="O36" s="92" t="s">
        <v>809</v>
      </c>
      <c r="P36" s="92">
        <v>2</v>
      </c>
      <c r="Q36" s="92" t="s">
        <v>818</v>
      </c>
      <c r="R36" s="92">
        <v>2</v>
      </c>
    </row>
    <row r="37" spans="1:18" ht="15">
      <c r="A37" s="92" t="s">
        <v>745</v>
      </c>
      <c r="B37" s="92">
        <v>8</v>
      </c>
      <c r="C37" s="92" t="s">
        <v>756</v>
      </c>
      <c r="D37" s="92">
        <v>2</v>
      </c>
      <c r="E37" s="92" t="s">
        <v>760</v>
      </c>
      <c r="F37" s="92">
        <v>4</v>
      </c>
      <c r="G37" s="92" t="s">
        <v>768</v>
      </c>
      <c r="H37" s="92">
        <v>3</v>
      </c>
      <c r="I37" s="92" t="s">
        <v>778</v>
      </c>
      <c r="J37" s="92">
        <v>2</v>
      </c>
      <c r="K37" s="92" t="s">
        <v>788</v>
      </c>
      <c r="L37" s="92">
        <v>2</v>
      </c>
      <c r="M37" s="92" t="s">
        <v>799</v>
      </c>
      <c r="N37" s="92">
        <v>2</v>
      </c>
      <c r="O37" s="92" t="s">
        <v>810</v>
      </c>
      <c r="P37" s="92">
        <v>2</v>
      </c>
      <c r="Q37" s="92" t="s">
        <v>213</v>
      </c>
      <c r="R37" s="92">
        <v>2</v>
      </c>
    </row>
    <row r="38" spans="1:18" ht="15">
      <c r="A38" s="92" t="s">
        <v>746</v>
      </c>
      <c r="B38" s="92">
        <v>8</v>
      </c>
      <c r="C38" s="92" t="s">
        <v>232</v>
      </c>
      <c r="D38" s="92">
        <v>2</v>
      </c>
      <c r="E38" s="92" t="s">
        <v>228</v>
      </c>
      <c r="F38" s="92">
        <v>3</v>
      </c>
      <c r="G38" s="92" t="s">
        <v>769</v>
      </c>
      <c r="H38" s="92">
        <v>3</v>
      </c>
      <c r="I38" s="92" t="s">
        <v>779</v>
      </c>
      <c r="J38" s="92">
        <v>2</v>
      </c>
      <c r="K38" s="92" t="s">
        <v>789</v>
      </c>
      <c r="L38" s="92">
        <v>2</v>
      </c>
      <c r="M38" s="92" t="s">
        <v>800</v>
      </c>
      <c r="N38" s="92">
        <v>2</v>
      </c>
      <c r="O38" s="92" t="s">
        <v>728</v>
      </c>
      <c r="P38" s="92">
        <v>2</v>
      </c>
      <c r="Q38" s="92" t="s">
        <v>819</v>
      </c>
      <c r="R38" s="92">
        <v>2</v>
      </c>
    </row>
    <row r="39" spans="1:18" ht="15">
      <c r="A39" s="92" t="s">
        <v>747</v>
      </c>
      <c r="B39" s="92">
        <v>8</v>
      </c>
      <c r="C39" s="92" t="s">
        <v>757</v>
      </c>
      <c r="D39" s="92">
        <v>2</v>
      </c>
      <c r="E39" s="92" t="s">
        <v>761</v>
      </c>
      <c r="F39" s="92">
        <v>2</v>
      </c>
      <c r="G39" s="92" t="s">
        <v>770</v>
      </c>
      <c r="H39" s="92">
        <v>3</v>
      </c>
      <c r="I39" s="92" t="s">
        <v>780</v>
      </c>
      <c r="J39" s="92">
        <v>2</v>
      </c>
      <c r="K39" s="92" t="s">
        <v>790</v>
      </c>
      <c r="L39" s="92">
        <v>2</v>
      </c>
      <c r="M39" s="92" t="s">
        <v>801</v>
      </c>
      <c r="N39" s="92">
        <v>2</v>
      </c>
      <c r="O39" s="92" t="s">
        <v>278</v>
      </c>
      <c r="P39" s="92">
        <v>2</v>
      </c>
      <c r="Q39" s="92" t="s">
        <v>820</v>
      </c>
      <c r="R39" s="92">
        <v>2</v>
      </c>
    </row>
    <row r="40" spans="1:18" ht="15">
      <c r="A40" s="92" t="s">
        <v>748</v>
      </c>
      <c r="B40" s="92">
        <v>7</v>
      </c>
      <c r="C40" s="92" t="s">
        <v>744</v>
      </c>
      <c r="D40" s="92">
        <v>2</v>
      </c>
      <c r="E40" s="92" t="s">
        <v>762</v>
      </c>
      <c r="F40" s="92">
        <v>2</v>
      </c>
      <c r="G40" s="92" t="s">
        <v>771</v>
      </c>
      <c r="H40" s="92">
        <v>3</v>
      </c>
      <c r="I40" s="92" t="s">
        <v>781</v>
      </c>
      <c r="J40" s="92">
        <v>2</v>
      </c>
      <c r="K40" s="92" t="s">
        <v>791</v>
      </c>
      <c r="L40" s="92">
        <v>2</v>
      </c>
      <c r="M40" s="92" t="s">
        <v>802</v>
      </c>
      <c r="N40" s="92">
        <v>2</v>
      </c>
      <c r="O40" s="92" t="s">
        <v>811</v>
      </c>
      <c r="P40" s="92">
        <v>2</v>
      </c>
      <c r="Q40" s="92" t="s">
        <v>744</v>
      </c>
      <c r="R40" s="92">
        <v>2</v>
      </c>
    </row>
    <row r="43" spans="1:18" ht="15" customHeight="1">
      <c r="A43" s="13" t="s">
        <v>830</v>
      </c>
      <c r="B43" s="13" t="s">
        <v>658</v>
      </c>
      <c r="C43" s="13" t="s">
        <v>841</v>
      </c>
      <c r="D43" s="13" t="s">
        <v>661</v>
      </c>
      <c r="E43" s="13" t="s">
        <v>848</v>
      </c>
      <c r="F43" s="13" t="s">
        <v>663</v>
      </c>
      <c r="G43" s="13" t="s">
        <v>855</v>
      </c>
      <c r="H43" s="13" t="s">
        <v>665</v>
      </c>
      <c r="I43" s="13" t="s">
        <v>864</v>
      </c>
      <c r="J43" s="13" t="s">
        <v>667</v>
      </c>
      <c r="K43" s="13" t="s">
        <v>875</v>
      </c>
      <c r="L43" s="13" t="s">
        <v>669</v>
      </c>
      <c r="M43" s="13" t="s">
        <v>886</v>
      </c>
      <c r="N43" s="13" t="s">
        <v>671</v>
      </c>
      <c r="O43" s="13" t="s">
        <v>893</v>
      </c>
      <c r="P43" s="13" t="s">
        <v>673</v>
      </c>
      <c r="Q43" s="13" t="s">
        <v>904</v>
      </c>
      <c r="R43" s="13" t="s">
        <v>674</v>
      </c>
    </row>
    <row r="44" spans="1:18" ht="15">
      <c r="A44" s="92" t="s">
        <v>831</v>
      </c>
      <c r="B44" s="92">
        <v>8</v>
      </c>
      <c r="C44" s="92" t="s">
        <v>842</v>
      </c>
      <c r="D44" s="92">
        <v>2</v>
      </c>
      <c r="E44" s="92" t="s">
        <v>831</v>
      </c>
      <c r="F44" s="92">
        <v>8</v>
      </c>
      <c r="G44" s="92" t="s">
        <v>835</v>
      </c>
      <c r="H44" s="92">
        <v>4</v>
      </c>
      <c r="I44" s="92" t="s">
        <v>865</v>
      </c>
      <c r="J44" s="92">
        <v>2</v>
      </c>
      <c r="K44" s="92" t="s">
        <v>876</v>
      </c>
      <c r="L44" s="92">
        <v>2</v>
      </c>
      <c r="M44" s="92" t="s">
        <v>837</v>
      </c>
      <c r="N44" s="92">
        <v>2</v>
      </c>
      <c r="O44" s="92" t="s">
        <v>894</v>
      </c>
      <c r="P44" s="92">
        <v>2</v>
      </c>
      <c r="Q44" s="92" t="s">
        <v>905</v>
      </c>
      <c r="R44" s="92">
        <v>2</v>
      </c>
    </row>
    <row r="45" spans="1:18" ht="15">
      <c r="A45" s="92" t="s">
        <v>832</v>
      </c>
      <c r="B45" s="92">
        <v>7</v>
      </c>
      <c r="C45" s="92" t="s">
        <v>843</v>
      </c>
      <c r="D45" s="92">
        <v>2</v>
      </c>
      <c r="E45" s="92" t="s">
        <v>832</v>
      </c>
      <c r="F45" s="92">
        <v>7</v>
      </c>
      <c r="G45" s="92" t="s">
        <v>836</v>
      </c>
      <c r="H45" s="92">
        <v>4</v>
      </c>
      <c r="I45" s="92" t="s">
        <v>866</v>
      </c>
      <c r="J45" s="92">
        <v>2</v>
      </c>
      <c r="K45" s="92" t="s">
        <v>877</v>
      </c>
      <c r="L45" s="92">
        <v>2</v>
      </c>
      <c r="M45" s="92" t="s">
        <v>838</v>
      </c>
      <c r="N45" s="92">
        <v>2</v>
      </c>
      <c r="O45" s="92" t="s">
        <v>895</v>
      </c>
      <c r="P45" s="92">
        <v>2</v>
      </c>
      <c r="Q45" s="92" t="s">
        <v>906</v>
      </c>
      <c r="R45" s="92">
        <v>2</v>
      </c>
    </row>
    <row r="46" spans="1:18" ht="15">
      <c r="A46" s="92" t="s">
        <v>833</v>
      </c>
      <c r="B46" s="92">
        <v>6</v>
      </c>
      <c r="C46" s="92" t="s">
        <v>844</v>
      </c>
      <c r="D46" s="92">
        <v>2</v>
      </c>
      <c r="E46" s="92" t="s">
        <v>833</v>
      </c>
      <c r="F46" s="92">
        <v>6</v>
      </c>
      <c r="G46" s="92" t="s">
        <v>856</v>
      </c>
      <c r="H46" s="92">
        <v>3</v>
      </c>
      <c r="I46" s="92" t="s">
        <v>867</v>
      </c>
      <c r="J46" s="92">
        <v>2</v>
      </c>
      <c r="K46" s="92" t="s">
        <v>878</v>
      </c>
      <c r="L46" s="92">
        <v>2</v>
      </c>
      <c r="M46" s="92" t="s">
        <v>887</v>
      </c>
      <c r="N46" s="92">
        <v>2</v>
      </c>
      <c r="O46" s="92" t="s">
        <v>896</v>
      </c>
      <c r="P46" s="92">
        <v>2</v>
      </c>
      <c r="Q46" s="92" t="s">
        <v>907</v>
      </c>
      <c r="R46" s="92">
        <v>2</v>
      </c>
    </row>
    <row r="47" spans="1:18" ht="15">
      <c r="A47" s="92" t="s">
        <v>834</v>
      </c>
      <c r="B47" s="92">
        <v>5</v>
      </c>
      <c r="C47" s="92" t="s">
        <v>845</v>
      </c>
      <c r="D47" s="92">
        <v>2</v>
      </c>
      <c r="E47" s="92" t="s">
        <v>834</v>
      </c>
      <c r="F47" s="92">
        <v>5</v>
      </c>
      <c r="G47" s="92" t="s">
        <v>857</v>
      </c>
      <c r="H47" s="92">
        <v>3</v>
      </c>
      <c r="I47" s="92" t="s">
        <v>868</v>
      </c>
      <c r="J47" s="92">
        <v>2</v>
      </c>
      <c r="K47" s="92" t="s">
        <v>879</v>
      </c>
      <c r="L47" s="92">
        <v>2</v>
      </c>
      <c r="M47" s="92" t="s">
        <v>888</v>
      </c>
      <c r="N47" s="92">
        <v>2</v>
      </c>
      <c r="O47" s="92" t="s">
        <v>897</v>
      </c>
      <c r="P47" s="92">
        <v>2</v>
      </c>
      <c r="Q47" s="92" t="s">
        <v>908</v>
      </c>
      <c r="R47" s="92">
        <v>2</v>
      </c>
    </row>
    <row r="48" spans="1:18" ht="15">
      <c r="A48" s="92" t="s">
        <v>835</v>
      </c>
      <c r="B48" s="92">
        <v>4</v>
      </c>
      <c r="C48" s="92" t="s">
        <v>846</v>
      </c>
      <c r="D48" s="92">
        <v>2</v>
      </c>
      <c r="E48" s="92" t="s">
        <v>849</v>
      </c>
      <c r="F48" s="92">
        <v>3</v>
      </c>
      <c r="G48" s="92" t="s">
        <v>858</v>
      </c>
      <c r="H48" s="92">
        <v>3</v>
      </c>
      <c r="I48" s="92" t="s">
        <v>869</v>
      </c>
      <c r="J48" s="92">
        <v>2</v>
      </c>
      <c r="K48" s="92" t="s">
        <v>880</v>
      </c>
      <c r="L48" s="92">
        <v>2</v>
      </c>
      <c r="M48" s="92" t="s">
        <v>839</v>
      </c>
      <c r="N48" s="92">
        <v>2</v>
      </c>
      <c r="O48" s="92" t="s">
        <v>898</v>
      </c>
      <c r="P48" s="92">
        <v>2</v>
      </c>
      <c r="Q48" s="92" t="s">
        <v>909</v>
      </c>
      <c r="R48" s="92">
        <v>2</v>
      </c>
    </row>
    <row r="49" spans="1:18" ht="15">
      <c r="A49" s="92" t="s">
        <v>836</v>
      </c>
      <c r="B49" s="92">
        <v>4</v>
      </c>
      <c r="C49" s="92" t="s">
        <v>847</v>
      </c>
      <c r="D49" s="92">
        <v>2</v>
      </c>
      <c r="E49" s="92" t="s">
        <v>850</v>
      </c>
      <c r="F49" s="92">
        <v>3</v>
      </c>
      <c r="G49" s="92" t="s">
        <v>859</v>
      </c>
      <c r="H49" s="92">
        <v>3</v>
      </c>
      <c r="I49" s="92" t="s">
        <v>870</v>
      </c>
      <c r="J49" s="92">
        <v>2</v>
      </c>
      <c r="K49" s="92" t="s">
        <v>881</v>
      </c>
      <c r="L49" s="92">
        <v>2</v>
      </c>
      <c r="M49" s="92" t="s">
        <v>840</v>
      </c>
      <c r="N49" s="92">
        <v>2</v>
      </c>
      <c r="O49" s="92" t="s">
        <v>899</v>
      </c>
      <c r="P49" s="92">
        <v>2</v>
      </c>
      <c r="Q49" s="92" t="s">
        <v>910</v>
      </c>
      <c r="R49" s="92">
        <v>2</v>
      </c>
    </row>
    <row r="50" spans="1:18" ht="15">
      <c r="A50" s="92" t="s">
        <v>837</v>
      </c>
      <c r="B50" s="92">
        <v>4</v>
      </c>
      <c r="C50" s="92"/>
      <c r="D50" s="92"/>
      <c r="E50" s="92" t="s">
        <v>851</v>
      </c>
      <c r="F50" s="92">
        <v>2</v>
      </c>
      <c r="G50" s="92" t="s">
        <v>860</v>
      </c>
      <c r="H50" s="92">
        <v>3</v>
      </c>
      <c r="I50" s="92" t="s">
        <v>871</v>
      </c>
      <c r="J50" s="92">
        <v>2</v>
      </c>
      <c r="K50" s="92" t="s">
        <v>882</v>
      </c>
      <c r="L50" s="92">
        <v>2</v>
      </c>
      <c r="M50" s="92" t="s">
        <v>889</v>
      </c>
      <c r="N50" s="92">
        <v>2</v>
      </c>
      <c r="O50" s="92" t="s">
        <v>900</v>
      </c>
      <c r="P50" s="92">
        <v>2</v>
      </c>
      <c r="Q50" s="92" t="s">
        <v>911</v>
      </c>
      <c r="R50" s="92">
        <v>2</v>
      </c>
    </row>
    <row r="51" spans="1:18" ht="15">
      <c r="A51" s="92" t="s">
        <v>838</v>
      </c>
      <c r="B51" s="92">
        <v>4</v>
      </c>
      <c r="C51" s="92"/>
      <c r="D51" s="92"/>
      <c r="E51" s="92" t="s">
        <v>852</v>
      </c>
      <c r="F51" s="92">
        <v>2</v>
      </c>
      <c r="G51" s="92" t="s">
        <v>861</v>
      </c>
      <c r="H51" s="92">
        <v>3</v>
      </c>
      <c r="I51" s="92" t="s">
        <v>872</v>
      </c>
      <c r="J51" s="92">
        <v>2</v>
      </c>
      <c r="K51" s="92" t="s">
        <v>883</v>
      </c>
      <c r="L51" s="92">
        <v>2</v>
      </c>
      <c r="M51" s="92" t="s">
        <v>890</v>
      </c>
      <c r="N51" s="92">
        <v>2</v>
      </c>
      <c r="O51" s="92" t="s">
        <v>901</v>
      </c>
      <c r="P51" s="92">
        <v>2</v>
      </c>
      <c r="Q51" s="92" t="s">
        <v>912</v>
      </c>
      <c r="R51" s="92">
        <v>2</v>
      </c>
    </row>
    <row r="52" spans="1:18" ht="15">
      <c r="A52" s="92" t="s">
        <v>839</v>
      </c>
      <c r="B52" s="92">
        <v>4</v>
      </c>
      <c r="C52" s="92"/>
      <c r="D52" s="92"/>
      <c r="E52" s="92" t="s">
        <v>853</v>
      </c>
      <c r="F52" s="92">
        <v>2</v>
      </c>
      <c r="G52" s="92" t="s">
        <v>862</v>
      </c>
      <c r="H52" s="92">
        <v>3</v>
      </c>
      <c r="I52" s="92" t="s">
        <v>873</v>
      </c>
      <c r="J52" s="92">
        <v>2</v>
      </c>
      <c r="K52" s="92" t="s">
        <v>884</v>
      </c>
      <c r="L52" s="92">
        <v>2</v>
      </c>
      <c r="M52" s="92" t="s">
        <v>891</v>
      </c>
      <c r="N52" s="92">
        <v>2</v>
      </c>
      <c r="O52" s="92" t="s">
        <v>902</v>
      </c>
      <c r="P52" s="92">
        <v>2</v>
      </c>
      <c r="Q52" s="92" t="s">
        <v>913</v>
      </c>
      <c r="R52" s="92">
        <v>2</v>
      </c>
    </row>
    <row r="53" spans="1:18" ht="15">
      <c r="A53" s="92" t="s">
        <v>840</v>
      </c>
      <c r="B53" s="92">
        <v>4</v>
      </c>
      <c r="C53" s="92"/>
      <c r="D53" s="92"/>
      <c r="E53" s="92" t="s">
        <v>854</v>
      </c>
      <c r="F53" s="92">
        <v>2</v>
      </c>
      <c r="G53" s="92" t="s">
        <v>863</v>
      </c>
      <c r="H53" s="92">
        <v>3</v>
      </c>
      <c r="I53" s="92" t="s">
        <v>874</v>
      </c>
      <c r="J53" s="92">
        <v>2</v>
      </c>
      <c r="K53" s="92" t="s">
        <v>885</v>
      </c>
      <c r="L53" s="92">
        <v>2</v>
      </c>
      <c r="M53" s="92" t="s">
        <v>892</v>
      </c>
      <c r="N53" s="92">
        <v>2</v>
      </c>
      <c r="O53" s="92" t="s">
        <v>903</v>
      </c>
      <c r="P53" s="92">
        <v>2</v>
      </c>
      <c r="Q53" s="92" t="s">
        <v>914</v>
      </c>
      <c r="R53" s="92">
        <v>2</v>
      </c>
    </row>
    <row r="56" spans="1:18" ht="15" customHeight="1">
      <c r="A56" s="85" t="s">
        <v>924</v>
      </c>
      <c r="B56" s="85" t="s">
        <v>658</v>
      </c>
      <c r="C56" s="85" t="s">
        <v>926</v>
      </c>
      <c r="D56" s="85" t="s">
        <v>661</v>
      </c>
      <c r="E56" s="85" t="s">
        <v>927</v>
      </c>
      <c r="F56" s="85" t="s">
        <v>663</v>
      </c>
      <c r="G56" s="85" t="s">
        <v>930</v>
      </c>
      <c r="H56" s="85" t="s">
        <v>665</v>
      </c>
      <c r="I56" s="85" t="s">
        <v>932</v>
      </c>
      <c r="J56" s="85" t="s">
        <v>667</v>
      </c>
      <c r="K56" s="85" t="s">
        <v>934</v>
      </c>
      <c r="L56" s="85" t="s">
        <v>669</v>
      </c>
      <c r="M56" s="85" t="s">
        <v>936</v>
      </c>
      <c r="N56" s="85" t="s">
        <v>671</v>
      </c>
      <c r="O56" s="85" t="s">
        <v>938</v>
      </c>
      <c r="P56" s="85" t="s">
        <v>673</v>
      </c>
      <c r="Q56" s="85" t="s">
        <v>940</v>
      </c>
      <c r="R56" s="85" t="s">
        <v>674</v>
      </c>
    </row>
    <row r="57" spans="1:18" ht="15">
      <c r="A57" s="85"/>
      <c r="B57" s="85"/>
      <c r="C57" s="85"/>
      <c r="D57" s="85"/>
      <c r="E57" s="85"/>
      <c r="F57" s="85"/>
      <c r="G57" s="85"/>
      <c r="H57" s="85"/>
      <c r="I57" s="85"/>
      <c r="J57" s="85"/>
      <c r="K57" s="85"/>
      <c r="L57" s="85"/>
      <c r="M57" s="85"/>
      <c r="N57" s="85"/>
      <c r="O57" s="85"/>
      <c r="P57" s="85"/>
      <c r="Q57" s="85"/>
      <c r="R57" s="85"/>
    </row>
    <row r="59" spans="1:18" ht="15" customHeight="1">
      <c r="A59" s="13" t="s">
        <v>925</v>
      </c>
      <c r="B59" s="13" t="s">
        <v>658</v>
      </c>
      <c r="C59" s="13" t="s">
        <v>928</v>
      </c>
      <c r="D59" s="13" t="s">
        <v>661</v>
      </c>
      <c r="E59" s="13" t="s">
        <v>929</v>
      </c>
      <c r="F59" s="13" t="s">
        <v>663</v>
      </c>
      <c r="G59" s="13" t="s">
        <v>931</v>
      </c>
      <c r="H59" s="13" t="s">
        <v>665</v>
      </c>
      <c r="I59" s="13" t="s">
        <v>933</v>
      </c>
      <c r="J59" s="13" t="s">
        <v>667</v>
      </c>
      <c r="K59" s="85" t="s">
        <v>935</v>
      </c>
      <c r="L59" s="85" t="s">
        <v>669</v>
      </c>
      <c r="M59" s="13" t="s">
        <v>937</v>
      </c>
      <c r="N59" s="13" t="s">
        <v>671</v>
      </c>
      <c r="O59" s="13" t="s">
        <v>939</v>
      </c>
      <c r="P59" s="13" t="s">
        <v>673</v>
      </c>
      <c r="Q59" s="13" t="s">
        <v>941</v>
      </c>
      <c r="R59" s="13" t="s">
        <v>674</v>
      </c>
    </row>
    <row r="60" spans="1:18" ht="15">
      <c r="A60" s="85" t="s">
        <v>224</v>
      </c>
      <c r="B60" s="85">
        <v>4</v>
      </c>
      <c r="C60" s="85" t="s">
        <v>232</v>
      </c>
      <c r="D60" s="85">
        <v>2</v>
      </c>
      <c r="E60" s="85" t="s">
        <v>228</v>
      </c>
      <c r="F60" s="85">
        <v>3</v>
      </c>
      <c r="G60" s="85" t="s">
        <v>224</v>
      </c>
      <c r="H60" s="85">
        <v>4</v>
      </c>
      <c r="I60" s="85" t="s">
        <v>221</v>
      </c>
      <c r="J60" s="85">
        <v>1</v>
      </c>
      <c r="K60" s="85"/>
      <c r="L60" s="85"/>
      <c r="M60" s="85" t="s">
        <v>217</v>
      </c>
      <c r="N60" s="85">
        <v>1</v>
      </c>
      <c r="O60" s="85" t="s">
        <v>214</v>
      </c>
      <c r="P60" s="85">
        <v>1</v>
      </c>
      <c r="Q60" s="85" t="s">
        <v>213</v>
      </c>
      <c r="R60" s="85">
        <v>2</v>
      </c>
    </row>
    <row r="61" spans="1:18" ht="15">
      <c r="A61" s="85" t="s">
        <v>228</v>
      </c>
      <c r="B61" s="85">
        <v>3</v>
      </c>
      <c r="C61" s="85"/>
      <c r="D61" s="85"/>
      <c r="E61" s="85" t="s">
        <v>227</v>
      </c>
      <c r="F61" s="85">
        <v>1</v>
      </c>
      <c r="G61" s="85"/>
      <c r="H61" s="85"/>
      <c r="I61" s="85" t="s">
        <v>219</v>
      </c>
      <c r="J61" s="85">
        <v>1</v>
      </c>
      <c r="K61" s="85"/>
      <c r="L61" s="85"/>
      <c r="M61" s="85"/>
      <c r="N61" s="85"/>
      <c r="O61" s="85"/>
      <c r="P61" s="85"/>
      <c r="Q61" s="85" t="s">
        <v>212</v>
      </c>
      <c r="R61" s="85">
        <v>1</v>
      </c>
    </row>
    <row r="62" spans="1:18" ht="15">
      <c r="A62" s="85" t="s">
        <v>232</v>
      </c>
      <c r="B62" s="85">
        <v>2</v>
      </c>
      <c r="C62" s="85"/>
      <c r="D62" s="85"/>
      <c r="E62" s="85"/>
      <c r="F62" s="85"/>
      <c r="G62" s="85"/>
      <c r="H62" s="85"/>
      <c r="I62" s="85"/>
      <c r="J62" s="85"/>
      <c r="K62" s="85"/>
      <c r="L62" s="85"/>
      <c r="M62" s="85"/>
      <c r="N62" s="85"/>
      <c r="O62" s="85"/>
      <c r="P62" s="85"/>
      <c r="Q62" s="85"/>
      <c r="R62" s="85"/>
    </row>
    <row r="63" spans="1:18" ht="15">
      <c r="A63" s="85" t="s">
        <v>213</v>
      </c>
      <c r="B63" s="85">
        <v>2</v>
      </c>
      <c r="C63" s="85"/>
      <c r="D63" s="85"/>
      <c r="E63" s="85"/>
      <c r="F63" s="85"/>
      <c r="G63" s="85"/>
      <c r="H63" s="85"/>
      <c r="I63" s="85"/>
      <c r="J63" s="85"/>
      <c r="K63" s="85"/>
      <c r="L63" s="85"/>
      <c r="M63" s="85"/>
      <c r="N63" s="85"/>
      <c r="O63" s="85"/>
      <c r="P63" s="85"/>
      <c r="Q63" s="85"/>
      <c r="R63" s="85"/>
    </row>
    <row r="64" spans="1:18" ht="15">
      <c r="A64" s="85" t="s">
        <v>227</v>
      </c>
      <c r="B64" s="85">
        <v>1</v>
      </c>
      <c r="C64" s="85"/>
      <c r="D64" s="85"/>
      <c r="E64" s="85"/>
      <c r="F64" s="85"/>
      <c r="G64" s="85"/>
      <c r="H64" s="85"/>
      <c r="I64" s="85"/>
      <c r="J64" s="85"/>
      <c r="K64" s="85"/>
      <c r="L64" s="85"/>
      <c r="M64" s="85"/>
      <c r="N64" s="85"/>
      <c r="O64" s="85"/>
      <c r="P64" s="85"/>
      <c r="Q64" s="85"/>
      <c r="R64" s="85"/>
    </row>
    <row r="65" spans="1:18" ht="15">
      <c r="A65" s="85" t="s">
        <v>221</v>
      </c>
      <c r="B65" s="85">
        <v>1</v>
      </c>
      <c r="C65" s="85"/>
      <c r="D65" s="85"/>
      <c r="E65" s="85"/>
      <c r="F65" s="85"/>
      <c r="G65" s="85"/>
      <c r="H65" s="85"/>
      <c r="I65" s="85"/>
      <c r="J65" s="85"/>
      <c r="K65" s="85"/>
      <c r="L65" s="85"/>
      <c r="M65" s="85"/>
      <c r="N65" s="85"/>
      <c r="O65" s="85"/>
      <c r="P65" s="85"/>
      <c r="Q65" s="85"/>
      <c r="R65" s="85"/>
    </row>
    <row r="66" spans="1:18" ht="15">
      <c r="A66" s="85" t="s">
        <v>219</v>
      </c>
      <c r="B66" s="85">
        <v>1</v>
      </c>
      <c r="C66" s="85"/>
      <c r="D66" s="85"/>
      <c r="E66" s="85"/>
      <c r="F66" s="85"/>
      <c r="G66" s="85"/>
      <c r="H66" s="85"/>
      <c r="I66" s="85"/>
      <c r="J66" s="85"/>
      <c r="K66" s="85"/>
      <c r="L66" s="85"/>
      <c r="M66" s="85"/>
      <c r="N66" s="85"/>
      <c r="O66" s="85"/>
      <c r="P66" s="85"/>
      <c r="Q66" s="85"/>
      <c r="R66" s="85"/>
    </row>
    <row r="67" spans="1:18" ht="15">
      <c r="A67" s="85" t="s">
        <v>217</v>
      </c>
      <c r="B67" s="85">
        <v>1</v>
      </c>
      <c r="C67" s="85"/>
      <c r="D67" s="85"/>
      <c r="E67" s="85"/>
      <c r="F67" s="85"/>
      <c r="G67" s="85"/>
      <c r="H67" s="85"/>
      <c r="I67" s="85"/>
      <c r="J67" s="85"/>
      <c r="K67" s="85"/>
      <c r="L67" s="85"/>
      <c r="M67" s="85"/>
      <c r="N67" s="85"/>
      <c r="O67" s="85"/>
      <c r="P67" s="85"/>
      <c r="Q67" s="85"/>
      <c r="R67" s="85"/>
    </row>
    <row r="68" spans="1:18" ht="15">
      <c r="A68" s="85" t="s">
        <v>214</v>
      </c>
      <c r="B68" s="85">
        <v>1</v>
      </c>
      <c r="C68" s="85"/>
      <c r="D68" s="85"/>
      <c r="E68" s="85"/>
      <c r="F68" s="85"/>
      <c r="G68" s="85"/>
      <c r="H68" s="85"/>
      <c r="I68" s="85"/>
      <c r="J68" s="85"/>
      <c r="K68" s="85"/>
      <c r="L68" s="85"/>
      <c r="M68" s="85"/>
      <c r="N68" s="85"/>
      <c r="O68" s="85"/>
      <c r="P68" s="85"/>
      <c r="Q68" s="85"/>
      <c r="R68" s="85"/>
    </row>
    <row r="69" spans="1:18" ht="15">
      <c r="A69" s="85" t="s">
        <v>212</v>
      </c>
      <c r="B69" s="85">
        <v>1</v>
      </c>
      <c r="C69" s="85"/>
      <c r="D69" s="85"/>
      <c r="E69" s="85"/>
      <c r="F69" s="85"/>
      <c r="G69" s="85"/>
      <c r="H69" s="85"/>
      <c r="I69" s="85"/>
      <c r="J69" s="85"/>
      <c r="K69" s="85"/>
      <c r="L69" s="85"/>
      <c r="M69" s="85"/>
      <c r="N69" s="85"/>
      <c r="O69" s="85"/>
      <c r="P69" s="85"/>
      <c r="Q69" s="85"/>
      <c r="R69" s="85"/>
    </row>
    <row r="72" spans="1:18" ht="15" customHeight="1">
      <c r="A72" s="13" t="s">
        <v>947</v>
      </c>
      <c r="B72" s="13" t="s">
        <v>658</v>
      </c>
      <c r="C72" s="13" t="s">
        <v>948</v>
      </c>
      <c r="D72" s="13" t="s">
        <v>661</v>
      </c>
      <c r="E72" s="13" t="s">
        <v>949</v>
      </c>
      <c r="F72" s="13" t="s">
        <v>663</v>
      </c>
      <c r="G72" s="13" t="s">
        <v>950</v>
      </c>
      <c r="H72" s="13" t="s">
        <v>665</v>
      </c>
      <c r="I72" s="13" t="s">
        <v>951</v>
      </c>
      <c r="J72" s="13" t="s">
        <v>667</v>
      </c>
      <c r="K72" s="13" t="s">
        <v>952</v>
      </c>
      <c r="L72" s="13" t="s">
        <v>669</v>
      </c>
      <c r="M72" s="13" t="s">
        <v>953</v>
      </c>
      <c r="N72" s="13" t="s">
        <v>671</v>
      </c>
      <c r="O72" s="13" t="s">
        <v>954</v>
      </c>
      <c r="P72" s="13" t="s">
        <v>673</v>
      </c>
      <c r="Q72" s="13" t="s">
        <v>955</v>
      </c>
      <c r="R72" s="13" t="s">
        <v>674</v>
      </c>
    </row>
    <row r="73" spans="1:18" ht="15">
      <c r="A73" s="124" t="s">
        <v>220</v>
      </c>
      <c r="B73" s="85">
        <v>302437</v>
      </c>
      <c r="C73" s="124" t="s">
        <v>231</v>
      </c>
      <c r="D73" s="85">
        <v>38644</v>
      </c>
      <c r="E73" s="124" t="s">
        <v>229</v>
      </c>
      <c r="F73" s="85">
        <v>103679</v>
      </c>
      <c r="G73" s="124" t="s">
        <v>224</v>
      </c>
      <c r="H73" s="85">
        <v>76296</v>
      </c>
      <c r="I73" s="124" t="s">
        <v>220</v>
      </c>
      <c r="J73" s="85">
        <v>302437</v>
      </c>
      <c r="K73" s="124" t="s">
        <v>216</v>
      </c>
      <c r="L73" s="85">
        <v>20643</v>
      </c>
      <c r="M73" s="124" t="s">
        <v>218</v>
      </c>
      <c r="N73" s="85">
        <v>27323</v>
      </c>
      <c r="O73" s="124" t="s">
        <v>215</v>
      </c>
      <c r="P73" s="85">
        <v>221859</v>
      </c>
      <c r="Q73" s="124" t="s">
        <v>213</v>
      </c>
      <c r="R73" s="85">
        <v>7483</v>
      </c>
    </row>
    <row r="74" spans="1:18" ht="15">
      <c r="A74" s="124" t="s">
        <v>215</v>
      </c>
      <c r="B74" s="85">
        <v>221859</v>
      </c>
      <c r="C74" s="124" t="s">
        <v>230</v>
      </c>
      <c r="D74" s="85">
        <v>18985</v>
      </c>
      <c r="E74" s="124" t="s">
        <v>228</v>
      </c>
      <c r="F74" s="85">
        <v>44803</v>
      </c>
      <c r="G74" s="124" t="s">
        <v>225</v>
      </c>
      <c r="H74" s="85">
        <v>7531</v>
      </c>
      <c r="I74" s="124" t="s">
        <v>221</v>
      </c>
      <c r="J74" s="85">
        <v>2727</v>
      </c>
      <c r="K74" s="124" t="s">
        <v>222</v>
      </c>
      <c r="L74" s="85">
        <v>13333</v>
      </c>
      <c r="M74" s="124" t="s">
        <v>217</v>
      </c>
      <c r="N74" s="85">
        <v>2929</v>
      </c>
      <c r="O74" s="124" t="s">
        <v>214</v>
      </c>
      <c r="P74" s="85">
        <v>4543</v>
      </c>
      <c r="Q74" s="124" t="s">
        <v>212</v>
      </c>
      <c r="R74" s="85">
        <v>1757</v>
      </c>
    </row>
    <row r="75" spans="1:18" ht="15">
      <c r="A75" s="124" t="s">
        <v>229</v>
      </c>
      <c r="B75" s="85">
        <v>103679</v>
      </c>
      <c r="C75" s="124" t="s">
        <v>232</v>
      </c>
      <c r="D75" s="85">
        <v>5448</v>
      </c>
      <c r="E75" s="124" t="s">
        <v>227</v>
      </c>
      <c r="F75" s="85">
        <v>7509</v>
      </c>
      <c r="G75" s="124" t="s">
        <v>223</v>
      </c>
      <c r="H75" s="85">
        <v>795</v>
      </c>
      <c r="I75" s="124" t="s">
        <v>219</v>
      </c>
      <c r="J75" s="85">
        <v>782</v>
      </c>
      <c r="K75" s="124" t="s">
        <v>226</v>
      </c>
      <c r="L75" s="85">
        <v>5152</v>
      </c>
      <c r="M75" s="124"/>
      <c r="N75" s="85"/>
      <c r="O75" s="124"/>
      <c r="P75" s="85"/>
      <c r="Q75" s="124"/>
      <c r="R75" s="85"/>
    </row>
    <row r="76" spans="1:18" ht="15">
      <c r="A76" s="124" t="s">
        <v>224</v>
      </c>
      <c r="B76" s="85">
        <v>76296</v>
      </c>
      <c r="C76" s="124"/>
      <c r="D76" s="85"/>
      <c r="E76" s="124"/>
      <c r="F76" s="85"/>
      <c r="G76" s="124"/>
      <c r="H76" s="85"/>
      <c r="I76" s="124"/>
      <c r="J76" s="85"/>
      <c r="K76" s="124"/>
      <c r="L76" s="85"/>
      <c r="M76" s="124"/>
      <c r="N76" s="85"/>
      <c r="O76" s="124"/>
      <c r="P76" s="85"/>
      <c r="Q76" s="124"/>
      <c r="R76" s="85"/>
    </row>
    <row r="77" spans="1:18" ht="15">
      <c r="A77" s="124" t="s">
        <v>228</v>
      </c>
      <c r="B77" s="85">
        <v>44803</v>
      </c>
      <c r="C77" s="124"/>
      <c r="D77" s="85"/>
      <c r="E77" s="124"/>
      <c r="F77" s="85"/>
      <c r="G77" s="124"/>
      <c r="H77" s="85"/>
      <c r="I77" s="124"/>
      <c r="J77" s="85"/>
      <c r="K77" s="124"/>
      <c r="L77" s="85"/>
      <c r="M77" s="124"/>
      <c r="N77" s="85"/>
      <c r="O77" s="124"/>
      <c r="P77" s="85"/>
      <c r="Q77" s="124"/>
      <c r="R77" s="85"/>
    </row>
    <row r="78" spans="1:18" ht="15">
      <c r="A78" s="124" t="s">
        <v>231</v>
      </c>
      <c r="B78" s="85">
        <v>38644</v>
      </c>
      <c r="C78" s="124"/>
      <c r="D78" s="85"/>
      <c r="E78" s="124"/>
      <c r="F78" s="85"/>
      <c r="G78" s="124"/>
      <c r="H78" s="85"/>
      <c r="I78" s="124"/>
      <c r="J78" s="85"/>
      <c r="K78" s="124"/>
      <c r="L78" s="85"/>
      <c r="M78" s="124"/>
      <c r="N78" s="85"/>
      <c r="O78" s="124"/>
      <c r="P78" s="85"/>
      <c r="Q78" s="124"/>
      <c r="R78" s="85"/>
    </row>
    <row r="79" spans="1:18" ht="15">
      <c r="A79" s="124" t="s">
        <v>218</v>
      </c>
      <c r="B79" s="85">
        <v>27323</v>
      </c>
      <c r="C79" s="124"/>
      <c r="D79" s="85"/>
      <c r="E79" s="124"/>
      <c r="F79" s="85"/>
      <c r="G79" s="124"/>
      <c r="H79" s="85"/>
      <c r="I79" s="124"/>
      <c r="J79" s="85"/>
      <c r="K79" s="124"/>
      <c r="L79" s="85"/>
      <c r="M79" s="124"/>
      <c r="N79" s="85"/>
      <c r="O79" s="124"/>
      <c r="P79" s="85"/>
      <c r="Q79" s="124"/>
      <c r="R79" s="85"/>
    </row>
    <row r="80" spans="1:18" ht="15">
      <c r="A80" s="124" t="s">
        <v>216</v>
      </c>
      <c r="B80" s="85">
        <v>20643</v>
      </c>
      <c r="C80" s="124"/>
      <c r="D80" s="85"/>
      <c r="E80" s="124"/>
      <c r="F80" s="85"/>
      <c r="G80" s="124"/>
      <c r="H80" s="85"/>
      <c r="I80" s="124"/>
      <c r="J80" s="85"/>
      <c r="K80" s="124"/>
      <c r="L80" s="85"/>
      <c r="M80" s="124"/>
      <c r="N80" s="85"/>
      <c r="O80" s="124"/>
      <c r="P80" s="85"/>
      <c r="Q80" s="124"/>
      <c r="R80" s="85"/>
    </row>
    <row r="81" spans="1:18" ht="15">
      <c r="A81" s="124" t="s">
        <v>230</v>
      </c>
      <c r="B81" s="85">
        <v>18985</v>
      </c>
      <c r="C81" s="124"/>
      <c r="D81" s="85"/>
      <c r="E81" s="124"/>
      <c r="F81" s="85"/>
      <c r="G81" s="124"/>
      <c r="H81" s="85"/>
      <c r="I81" s="124"/>
      <c r="J81" s="85"/>
      <c r="K81" s="124"/>
      <c r="L81" s="85"/>
      <c r="M81" s="124"/>
      <c r="N81" s="85"/>
      <c r="O81" s="124"/>
      <c r="P81" s="85"/>
      <c r="Q81" s="124"/>
      <c r="R81" s="85"/>
    </row>
    <row r="82" spans="1:18" ht="15">
      <c r="A82" s="124" t="s">
        <v>222</v>
      </c>
      <c r="B82" s="85">
        <v>13333</v>
      </c>
      <c r="C82" s="124"/>
      <c r="D82" s="85"/>
      <c r="E82" s="124"/>
      <c r="F82" s="85"/>
      <c r="G82" s="124"/>
      <c r="H82" s="85"/>
      <c r="I82" s="124"/>
      <c r="J82" s="85"/>
      <c r="K82" s="124"/>
      <c r="L82" s="85"/>
      <c r="M82" s="124"/>
      <c r="N82" s="85"/>
      <c r="O82" s="124"/>
      <c r="P82" s="85"/>
      <c r="Q82" s="124"/>
      <c r="R82" s="85"/>
    </row>
  </sheetData>
  <hyperlinks>
    <hyperlink ref="A2" r:id="rId1" display="https://diginomica.com/enterprise-20-digital-workplace-how-far-have-we-come"/>
    <hyperlink ref="A3" r:id="rId2" display="http://www.goldfishwindowcleners.co.uk/"/>
    <hyperlink ref="A4" r:id="rId3" display="https://twitter.com/SalsaDancingAng/status/1162018147580502016"/>
    <hyperlink ref="A5" r:id="rId4" display="https://suwako-hanabi.com/usage-notes/"/>
    <hyperlink ref="A6" r:id="rId5" display="https://ml.p-y.tm/qd13"/>
    <hyperlink ref="C2" r:id="rId6" display="https://diginomica.com/enterprise-20-digital-workplace-how-far-have-we-come"/>
    <hyperlink ref="I2" r:id="rId7" display="http://www.goldfishwindowcleners.co.uk/"/>
    <hyperlink ref="K2" r:id="rId8" display="https://suwako-hanabi.com/usage-notes/"/>
    <hyperlink ref="M2" r:id="rId9" display="https://twitter.com/SalsaDancingAng/status/1162018147580502016"/>
    <hyperlink ref="O2" r:id="rId10" display="https://ml.p-y.tm/qd13"/>
  </hyperlinks>
  <printOptions/>
  <pageMargins left="0.7" right="0.7" top="0.75" bottom="0.75" header="0.3" footer="0.3"/>
  <pageSetup orientation="portrait" paperSize="9"/>
  <tableParts>
    <tablePart r:id="rId17"/>
    <tablePart r:id="rId14"/>
    <tablePart r:id="rId13"/>
    <tablePart r:id="rId12"/>
    <tablePart r:id="rId16"/>
    <tablePart r:id="rId15"/>
    <tablePart r:id="rId11"/>
    <tablePart r:id="rId1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1020</v>
      </c>
      <c r="B1" s="13" t="s">
        <v>1104</v>
      </c>
      <c r="C1" s="13" t="s">
        <v>1105</v>
      </c>
      <c r="D1" s="13" t="s">
        <v>144</v>
      </c>
      <c r="E1" s="13" t="s">
        <v>1107</v>
      </c>
      <c r="F1" s="13" t="s">
        <v>1108</v>
      </c>
      <c r="G1" s="13" t="s">
        <v>1109</v>
      </c>
    </row>
    <row r="2" spans="1:7" ht="15">
      <c r="A2" s="85" t="s">
        <v>739</v>
      </c>
      <c r="B2" s="85">
        <v>30</v>
      </c>
      <c r="C2" s="129">
        <v>0.041379310344827586</v>
      </c>
      <c r="D2" s="85" t="s">
        <v>1106</v>
      </c>
      <c r="E2" s="85"/>
      <c r="F2" s="85"/>
      <c r="G2" s="85"/>
    </row>
    <row r="3" spans="1:7" ht="15">
      <c r="A3" s="85" t="s">
        <v>740</v>
      </c>
      <c r="B3" s="85">
        <v>4</v>
      </c>
      <c r="C3" s="129">
        <v>0.005517241379310344</v>
      </c>
      <c r="D3" s="85" t="s">
        <v>1106</v>
      </c>
      <c r="E3" s="85"/>
      <c r="F3" s="85"/>
      <c r="G3" s="85"/>
    </row>
    <row r="4" spans="1:7" ht="15">
      <c r="A4" s="85" t="s">
        <v>741</v>
      </c>
      <c r="B4" s="85">
        <v>0</v>
      </c>
      <c r="C4" s="129">
        <v>0</v>
      </c>
      <c r="D4" s="85" t="s">
        <v>1106</v>
      </c>
      <c r="E4" s="85"/>
      <c r="F4" s="85"/>
      <c r="G4" s="85"/>
    </row>
    <row r="5" spans="1:7" ht="15">
      <c r="A5" s="85" t="s">
        <v>742</v>
      </c>
      <c r="B5" s="85">
        <v>691</v>
      </c>
      <c r="C5" s="129">
        <v>0.953103448275862</v>
      </c>
      <c r="D5" s="85" t="s">
        <v>1106</v>
      </c>
      <c r="E5" s="85"/>
      <c r="F5" s="85"/>
      <c r="G5" s="85"/>
    </row>
    <row r="6" spans="1:7" ht="15">
      <c r="A6" s="85" t="s">
        <v>743</v>
      </c>
      <c r="B6" s="85">
        <v>725</v>
      </c>
      <c r="C6" s="129">
        <v>1</v>
      </c>
      <c r="D6" s="85" t="s">
        <v>1106</v>
      </c>
      <c r="E6" s="85"/>
      <c r="F6" s="85"/>
      <c r="G6" s="85"/>
    </row>
    <row r="7" spans="1:7" ht="15">
      <c r="A7" s="92" t="s">
        <v>744</v>
      </c>
      <c r="B7" s="92">
        <v>35</v>
      </c>
      <c r="C7" s="130">
        <v>0.003851457579163255</v>
      </c>
      <c r="D7" s="92" t="s">
        <v>1106</v>
      </c>
      <c r="E7" s="92" t="b">
        <v>0</v>
      </c>
      <c r="F7" s="92" t="b">
        <v>0</v>
      </c>
      <c r="G7" s="92" t="b">
        <v>0</v>
      </c>
    </row>
    <row r="8" spans="1:7" ht="15">
      <c r="A8" s="92" t="s">
        <v>745</v>
      </c>
      <c r="B8" s="92">
        <v>8</v>
      </c>
      <c r="C8" s="130">
        <v>0.0106105503504519</v>
      </c>
      <c r="D8" s="92" t="s">
        <v>1106</v>
      </c>
      <c r="E8" s="92" t="b">
        <v>1</v>
      </c>
      <c r="F8" s="92" t="b">
        <v>0</v>
      </c>
      <c r="G8" s="92" t="b">
        <v>0</v>
      </c>
    </row>
    <row r="9" spans="1:7" ht="15">
      <c r="A9" s="92" t="s">
        <v>746</v>
      </c>
      <c r="B9" s="92">
        <v>8</v>
      </c>
      <c r="C9" s="130">
        <v>0.0106105503504519</v>
      </c>
      <c r="D9" s="92" t="s">
        <v>1106</v>
      </c>
      <c r="E9" s="92" t="b">
        <v>0</v>
      </c>
      <c r="F9" s="92" t="b">
        <v>0</v>
      </c>
      <c r="G9" s="92" t="b">
        <v>0</v>
      </c>
    </row>
    <row r="10" spans="1:7" ht="15">
      <c r="A10" s="92" t="s">
        <v>747</v>
      </c>
      <c r="B10" s="92">
        <v>8</v>
      </c>
      <c r="C10" s="130">
        <v>0.0106105503504519</v>
      </c>
      <c r="D10" s="92" t="s">
        <v>1106</v>
      </c>
      <c r="E10" s="92" t="b">
        <v>0</v>
      </c>
      <c r="F10" s="92" t="b">
        <v>0</v>
      </c>
      <c r="G10" s="92" t="b">
        <v>0</v>
      </c>
    </row>
    <row r="11" spans="1:7" ht="15">
      <c r="A11" s="92" t="s">
        <v>748</v>
      </c>
      <c r="B11" s="92">
        <v>7</v>
      </c>
      <c r="C11" s="130">
        <v>0.010054523072478063</v>
      </c>
      <c r="D11" s="92" t="s">
        <v>1106</v>
      </c>
      <c r="E11" s="92" t="b">
        <v>1</v>
      </c>
      <c r="F11" s="92" t="b">
        <v>0</v>
      </c>
      <c r="G11" s="92" t="b">
        <v>0</v>
      </c>
    </row>
    <row r="12" spans="1:7" ht="15">
      <c r="A12" s="92" t="s">
        <v>759</v>
      </c>
      <c r="B12" s="92">
        <v>7</v>
      </c>
      <c r="C12" s="130">
        <v>0.010054523072478063</v>
      </c>
      <c r="D12" s="92" t="s">
        <v>1106</v>
      </c>
      <c r="E12" s="92" t="b">
        <v>0</v>
      </c>
      <c r="F12" s="92" t="b">
        <v>0</v>
      </c>
      <c r="G12" s="92" t="b">
        <v>0</v>
      </c>
    </row>
    <row r="13" spans="1:7" ht="15">
      <c r="A13" s="92" t="s">
        <v>764</v>
      </c>
      <c r="B13" s="92">
        <v>6</v>
      </c>
      <c r="C13" s="130">
        <v>0.00938036517204158</v>
      </c>
      <c r="D13" s="92" t="s">
        <v>1106</v>
      </c>
      <c r="E13" s="92" t="b">
        <v>0</v>
      </c>
      <c r="F13" s="92" t="b">
        <v>0</v>
      </c>
      <c r="G13" s="92" t="b">
        <v>0</v>
      </c>
    </row>
    <row r="14" spans="1:7" ht="15">
      <c r="A14" s="92" t="s">
        <v>756</v>
      </c>
      <c r="B14" s="92">
        <v>4</v>
      </c>
      <c r="C14" s="130">
        <v>0.007590132827324478</v>
      </c>
      <c r="D14" s="92" t="s">
        <v>1106</v>
      </c>
      <c r="E14" s="92" t="b">
        <v>0</v>
      </c>
      <c r="F14" s="92" t="b">
        <v>0</v>
      </c>
      <c r="G14" s="92" t="b">
        <v>0</v>
      </c>
    </row>
    <row r="15" spans="1:7" ht="15">
      <c r="A15" s="92" t="s">
        <v>760</v>
      </c>
      <c r="B15" s="92">
        <v>4</v>
      </c>
      <c r="C15" s="130">
        <v>0.007590132827324478</v>
      </c>
      <c r="D15" s="92" t="s">
        <v>1106</v>
      </c>
      <c r="E15" s="92" t="b">
        <v>0</v>
      </c>
      <c r="F15" s="92" t="b">
        <v>1</v>
      </c>
      <c r="G15" s="92" t="b">
        <v>0</v>
      </c>
    </row>
    <row r="16" spans="1:7" ht="15">
      <c r="A16" s="92" t="s">
        <v>1021</v>
      </c>
      <c r="B16" s="92">
        <v>4</v>
      </c>
      <c r="C16" s="130">
        <v>0.007590132827324478</v>
      </c>
      <c r="D16" s="92" t="s">
        <v>1106</v>
      </c>
      <c r="E16" s="92" t="b">
        <v>0</v>
      </c>
      <c r="F16" s="92" t="b">
        <v>0</v>
      </c>
      <c r="G16" s="92" t="b">
        <v>0</v>
      </c>
    </row>
    <row r="17" spans="1:7" ht="15">
      <c r="A17" s="92" t="s">
        <v>761</v>
      </c>
      <c r="B17" s="92">
        <v>4</v>
      </c>
      <c r="C17" s="130">
        <v>0.007590132827324478</v>
      </c>
      <c r="D17" s="92" t="s">
        <v>1106</v>
      </c>
      <c r="E17" s="92" t="b">
        <v>0</v>
      </c>
      <c r="F17" s="92" t="b">
        <v>0</v>
      </c>
      <c r="G17" s="92" t="b">
        <v>0</v>
      </c>
    </row>
    <row r="18" spans="1:7" ht="15">
      <c r="A18" s="92" t="s">
        <v>224</v>
      </c>
      <c r="B18" s="92">
        <v>4</v>
      </c>
      <c r="C18" s="130">
        <v>0.007590132827324478</v>
      </c>
      <c r="D18" s="92" t="s">
        <v>1106</v>
      </c>
      <c r="E18" s="92" t="b">
        <v>0</v>
      </c>
      <c r="F18" s="92" t="b">
        <v>0</v>
      </c>
      <c r="G18" s="92" t="b">
        <v>0</v>
      </c>
    </row>
    <row r="19" spans="1:7" ht="15">
      <c r="A19" s="92" t="s">
        <v>765</v>
      </c>
      <c r="B19" s="92">
        <v>4</v>
      </c>
      <c r="C19" s="130">
        <v>0.007590132827324478</v>
      </c>
      <c r="D19" s="92" t="s">
        <v>1106</v>
      </c>
      <c r="E19" s="92" t="b">
        <v>0</v>
      </c>
      <c r="F19" s="92" t="b">
        <v>0</v>
      </c>
      <c r="G19" s="92" t="b">
        <v>0</v>
      </c>
    </row>
    <row r="20" spans="1:7" ht="15">
      <c r="A20" s="92" t="s">
        <v>766</v>
      </c>
      <c r="B20" s="92">
        <v>4</v>
      </c>
      <c r="C20" s="130">
        <v>0.007590132827324478</v>
      </c>
      <c r="D20" s="92" t="s">
        <v>1106</v>
      </c>
      <c r="E20" s="92" t="b">
        <v>0</v>
      </c>
      <c r="F20" s="92" t="b">
        <v>0</v>
      </c>
      <c r="G20" s="92" t="b">
        <v>0</v>
      </c>
    </row>
    <row r="21" spans="1:7" ht="15">
      <c r="A21" s="92" t="s">
        <v>793</v>
      </c>
      <c r="B21" s="92">
        <v>4</v>
      </c>
      <c r="C21" s="130">
        <v>0.007590132827324478</v>
      </c>
      <c r="D21" s="92" t="s">
        <v>1106</v>
      </c>
      <c r="E21" s="92" t="b">
        <v>0</v>
      </c>
      <c r="F21" s="92" t="b">
        <v>0</v>
      </c>
      <c r="G21" s="92" t="b">
        <v>0</v>
      </c>
    </row>
    <row r="22" spans="1:7" ht="15">
      <c r="A22" s="92" t="s">
        <v>794</v>
      </c>
      <c r="B22" s="92">
        <v>4</v>
      </c>
      <c r="C22" s="130">
        <v>0.007590132827324478</v>
      </c>
      <c r="D22" s="92" t="s">
        <v>1106</v>
      </c>
      <c r="E22" s="92" t="b">
        <v>0</v>
      </c>
      <c r="F22" s="92" t="b">
        <v>0</v>
      </c>
      <c r="G22" s="92" t="b">
        <v>0</v>
      </c>
    </row>
    <row r="23" spans="1:7" ht="15">
      <c r="A23" s="92" t="s">
        <v>795</v>
      </c>
      <c r="B23" s="92">
        <v>4</v>
      </c>
      <c r="C23" s="130">
        <v>0.007590132827324478</v>
      </c>
      <c r="D23" s="92" t="s">
        <v>1106</v>
      </c>
      <c r="E23" s="92" t="b">
        <v>0</v>
      </c>
      <c r="F23" s="92" t="b">
        <v>0</v>
      </c>
      <c r="G23" s="92" t="b">
        <v>0</v>
      </c>
    </row>
    <row r="24" spans="1:7" ht="15">
      <c r="A24" s="92" t="s">
        <v>797</v>
      </c>
      <c r="B24" s="92">
        <v>4</v>
      </c>
      <c r="C24" s="130">
        <v>0.007590132827324478</v>
      </c>
      <c r="D24" s="92" t="s">
        <v>1106</v>
      </c>
      <c r="E24" s="92" t="b">
        <v>0</v>
      </c>
      <c r="F24" s="92" t="b">
        <v>0</v>
      </c>
      <c r="G24" s="92" t="b">
        <v>0</v>
      </c>
    </row>
    <row r="25" spans="1:7" ht="15">
      <c r="A25" s="92" t="s">
        <v>798</v>
      </c>
      <c r="B25" s="92">
        <v>4</v>
      </c>
      <c r="C25" s="130">
        <v>0.007590132827324478</v>
      </c>
      <c r="D25" s="92" t="s">
        <v>1106</v>
      </c>
      <c r="E25" s="92" t="b">
        <v>0</v>
      </c>
      <c r="F25" s="92" t="b">
        <v>0</v>
      </c>
      <c r="G25" s="92" t="b">
        <v>0</v>
      </c>
    </row>
    <row r="26" spans="1:7" ht="15">
      <c r="A26" s="92" t="s">
        <v>799</v>
      </c>
      <c r="B26" s="92">
        <v>4</v>
      </c>
      <c r="C26" s="130">
        <v>0.007590132827324478</v>
      </c>
      <c r="D26" s="92" t="s">
        <v>1106</v>
      </c>
      <c r="E26" s="92" t="b">
        <v>0</v>
      </c>
      <c r="F26" s="92" t="b">
        <v>0</v>
      </c>
      <c r="G26" s="92" t="b">
        <v>0</v>
      </c>
    </row>
    <row r="27" spans="1:7" ht="15">
      <c r="A27" s="92" t="s">
        <v>800</v>
      </c>
      <c r="B27" s="92">
        <v>4</v>
      </c>
      <c r="C27" s="130">
        <v>0.007590132827324478</v>
      </c>
      <c r="D27" s="92" t="s">
        <v>1106</v>
      </c>
      <c r="E27" s="92" t="b">
        <v>0</v>
      </c>
      <c r="F27" s="92" t="b">
        <v>0</v>
      </c>
      <c r="G27" s="92" t="b">
        <v>0</v>
      </c>
    </row>
    <row r="28" spans="1:7" ht="15">
      <c r="A28" s="92" t="s">
        <v>750</v>
      </c>
      <c r="B28" s="92">
        <v>3</v>
      </c>
      <c r="C28" s="130">
        <v>0.007406242859567255</v>
      </c>
      <c r="D28" s="92" t="s">
        <v>1106</v>
      </c>
      <c r="E28" s="92" t="b">
        <v>0</v>
      </c>
      <c r="F28" s="92" t="b">
        <v>0</v>
      </c>
      <c r="G28" s="92" t="b">
        <v>0</v>
      </c>
    </row>
    <row r="29" spans="1:7" ht="15">
      <c r="A29" s="92" t="s">
        <v>817</v>
      </c>
      <c r="B29" s="92">
        <v>3</v>
      </c>
      <c r="C29" s="130">
        <v>0.006403825825094686</v>
      </c>
      <c r="D29" s="92" t="s">
        <v>1106</v>
      </c>
      <c r="E29" s="92" t="b">
        <v>1</v>
      </c>
      <c r="F29" s="92" t="b">
        <v>0</v>
      </c>
      <c r="G29" s="92" t="b">
        <v>0</v>
      </c>
    </row>
    <row r="30" spans="1:7" ht="15">
      <c r="A30" s="92" t="s">
        <v>228</v>
      </c>
      <c r="B30" s="92">
        <v>3</v>
      </c>
      <c r="C30" s="130">
        <v>0.006403825825094686</v>
      </c>
      <c r="D30" s="92" t="s">
        <v>1106</v>
      </c>
      <c r="E30" s="92" t="b">
        <v>0</v>
      </c>
      <c r="F30" s="92" t="b">
        <v>0</v>
      </c>
      <c r="G30" s="92" t="b">
        <v>0</v>
      </c>
    </row>
    <row r="31" spans="1:7" ht="15">
      <c r="A31" s="92" t="s">
        <v>767</v>
      </c>
      <c r="B31" s="92">
        <v>3</v>
      </c>
      <c r="C31" s="130">
        <v>0.006403825825094686</v>
      </c>
      <c r="D31" s="92" t="s">
        <v>1106</v>
      </c>
      <c r="E31" s="92" t="b">
        <v>0</v>
      </c>
      <c r="F31" s="92" t="b">
        <v>0</v>
      </c>
      <c r="G31" s="92" t="b">
        <v>0</v>
      </c>
    </row>
    <row r="32" spans="1:7" ht="15">
      <c r="A32" s="92" t="s">
        <v>768</v>
      </c>
      <c r="B32" s="92">
        <v>3</v>
      </c>
      <c r="C32" s="130">
        <v>0.006403825825094686</v>
      </c>
      <c r="D32" s="92" t="s">
        <v>1106</v>
      </c>
      <c r="E32" s="92" t="b">
        <v>0</v>
      </c>
      <c r="F32" s="92" t="b">
        <v>0</v>
      </c>
      <c r="G32" s="92" t="b">
        <v>0</v>
      </c>
    </row>
    <row r="33" spans="1:7" ht="15">
      <c r="A33" s="92" t="s">
        <v>769</v>
      </c>
      <c r="B33" s="92">
        <v>3</v>
      </c>
      <c r="C33" s="130">
        <v>0.006403825825094686</v>
      </c>
      <c r="D33" s="92" t="s">
        <v>1106</v>
      </c>
      <c r="E33" s="92" t="b">
        <v>0</v>
      </c>
      <c r="F33" s="92" t="b">
        <v>0</v>
      </c>
      <c r="G33" s="92" t="b">
        <v>0</v>
      </c>
    </row>
    <row r="34" spans="1:7" ht="15">
      <c r="A34" s="92" t="s">
        <v>770</v>
      </c>
      <c r="B34" s="92">
        <v>3</v>
      </c>
      <c r="C34" s="130">
        <v>0.006403825825094686</v>
      </c>
      <c r="D34" s="92" t="s">
        <v>1106</v>
      </c>
      <c r="E34" s="92" t="b">
        <v>0</v>
      </c>
      <c r="F34" s="92" t="b">
        <v>0</v>
      </c>
      <c r="G34" s="92" t="b">
        <v>0</v>
      </c>
    </row>
    <row r="35" spans="1:7" ht="15">
      <c r="A35" s="92" t="s">
        <v>771</v>
      </c>
      <c r="B35" s="92">
        <v>3</v>
      </c>
      <c r="C35" s="130">
        <v>0.006403825825094686</v>
      </c>
      <c r="D35" s="92" t="s">
        <v>1106</v>
      </c>
      <c r="E35" s="92" t="b">
        <v>0</v>
      </c>
      <c r="F35" s="92" t="b">
        <v>0</v>
      </c>
      <c r="G35" s="92" t="b">
        <v>0</v>
      </c>
    </row>
    <row r="36" spans="1:7" ht="15">
      <c r="A36" s="92" t="s">
        <v>1022</v>
      </c>
      <c r="B36" s="92">
        <v>3</v>
      </c>
      <c r="C36" s="130">
        <v>0.006403825825094686</v>
      </c>
      <c r="D36" s="92" t="s">
        <v>1106</v>
      </c>
      <c r="E36" s="92" t="b">
        <v>0</v>
      </c>
      <c r="F36" s="92" t="b">
        <v>0</v>
      </c>
      <c r="G36" s="92" t="b">
        <v>0</v>
      </c>
    </row>
    <row r="37" spans="1:7" ht="15">
      <c r="A37" s="92" t="s">
        <v>1023</v>
      </c>
      <c r="B37" s="92">
        <v>3</v>
      </c>
      <c r="C37" s="130">
        <v>0.006403825825094686</v>
      </c>
      <c r="D37" s="92" t="s">
        <v>1106</v>
      </c>
      <c r="E37" s="92" t="b">
        <v>0</v>
      </c>
      <c r="F37" s="92" t="b">
        <v>0</v>
      </c>
      <c r="G37" s="92" t="b">
        <v>0</v>
      </c>
    </row>
    <row r="38" spans="1:7" ht="15">
      <c r="A38" s="92" t="s">
        <v>1024</v>
      </c>
      <c r="B38" s="92">
        <v>3</v>
      </c>
      <c r="C38" s="130">
        <v>0.006403825825094686</v>
      </c>
      <c r="D38" s="92" t="s">
        <v>1106</v>
      </c>
      <c r="E38" s="92" t="b">
        <v>0</v>
      </c>
      <c r="F38" s="92" t="b">
        <v>0</v>
      </c>
      <c r="G38" s="92" t="b">
        <v>0</v>
      </c>
    </row>
    <row r="39" spans="1:7" ht="15">
      <c r="A39" s="92" t="s">
        <v>1025</v>
      </c>
      <c r="B39" s="92">
        <v>3</v>
      </c>
      <c r="C39" s="130">
        <v>0.006403825825094686</v>
      </c>
      <c r="D39" s="92" t="s">
        <v>1106</v>
      </c>
      <c r="E39" s="92" t="b">
        <v>0</v>
      </c>
      <c r="F39" s="92" t="b">
        <v>0</v>
      </c>
      <c r="G39" s="92" t="b">
        <v>0</v>
      </c>
    </row>
    <row r="40" spans="1:7" ht="15">
      <c r="A40" s="92" t="s">
        <v>1026</v>
      </c>
      <c r="B40" s="92">
        <v>3</v>
      </c>
      <c r="C40" s="130">
        <v>0.006403825825094686</v>
      </c>
      <c r="D40" s="92" t="s">
        <v>1106</v>
      </c>
      <c r="E40" s="92" t="b">
        <v>0</v>
      </c>
      <c r="F40" s="92" t="b">
        <v>0</v>
      </c>
      <c r="G40" s="92" t="b">
        <v>0</v>
      </c>
    </row>
    <row r="41" spans="1:7" ht="15">
      <c r="A41" s="92" t="s">
        <v>1027</v>
      </c>
      <c r="B41" s="92">
        <v>3</v>
      </c>
      <c r="C41" s="130">
        <v>0.006403825825094686</v>
      </c>
      <c r="D41" s="92" t="s">
        <v>1106</v>
      </c>
      <c r="E41" s="92" t="b">
        <v>0</v>
      </c>
      <c r="F41" s="92" t="b">
        <v>0</v>
      </c>
      <c r="G41" s="92" t="b">
        <v>0</v>
      </c>
    </row>
    <row r="42" spans="1:7" ht="15">
      <c r="A42" s="92" t="s">
        <v>1028</v>
      </c>
      <c r="B42" s="92">
        <v>3</v>
      </c>
      <c r="C42" s="130">
        <v>0.006403825825094686</v>
      </c>
      <c r="D42" s="92" t="s">
        <v>1106</v>
      </c>
      <c r="E42" s="92" t="b">
        <v>0</v>
      </c>
      <c r="F42" s="92" t="b">
        <v>0</v>
      </c>
      <c r="G42" s="92" t="b">
        <v>0</v>
      </c>
    </row>
    <row r="43" spans="1:7" ht="15">
      <c r="A43" s="92" t="s">
        <v>1029</v>
      </c>
      <c r="B43" s="92">
        <v>3</v>
      </c>
      <c r="C43" s="130">
        <v>0.006403825825094686</v>
      </c>
      <c r="D43" s="92" t="s">
        <v>1106</v>
      </c>
      <c r="E43" s="92" t="b">
        <v>0</v>
      </c>
      <c r="F43" s="92" t="b">
        <v>0</v>
      </c>
      <c r="G43" s="92" t="b">
        <v>0</v>
      </c>
    </row>
    <row r="44" spans="1:7" ht="15">
      <c r="A44" s="92" t="s">
        <v>1030</v>
      </c>
      <c r="B44" s="92">
        <v>3</v>
      </c>
      <c r="C44" s="130">
        <v>0.006403825825094686</v>
      </c>
      <c r="D44" s="92" t="s">
        <v>1106</v>
      </c>
      <c r="E44" s="92" t="b">
        <v>1</v>
      </c>
      <c r="F44" s="92" t="b">
        <v>0</v>
      </c>
      <c r="G44" s="92" t="b">
        <v>0</v>
      </c>
    </row>
    <row r="45" spans="1:7" ht="15">
      <c r="A45" s="92" t="s">
        <v>1031</v>
      </c>
      <c r="B45" s="92">
        <v>3</v>
      </c>
      <c r="C45" s="130">
        <v>0.006403825825094686</v>
      </c>
      <c r="D45" s="92" t="s">
        <v>1106</v>
      </c>
      <c r="E45" s="92" t="b">
        <v>0</v>
      </c>
      <c r="F45" s="92" t="b">
        <v>0</v>
      </c>
      <c r="G45" s="92" t="b">
        <v>0</v>
      </c>
    </row>
    <row r="46" spans="1:7" ht="15">
      <c r="A46" s="92" t="s">
        <v>1032</v>
      </c>
      <c r="B46" s="92">
        <v>3</v>
      </c>
      <c r="C46" s="130">
        <v>0.006403825825094686</v>
      </c>
      <c r="D46" s="92" t="s">
        <v>1106</v>
      </c>
      <c r="E46" s="92" t="b">
        <v>0</v>
      </c>
      <c r="F46" s="92" t="b">
        <v>0</v>
      </c>
      <c r="G46" s="92" t="b">
        <v>0</v>
      </c>
    </row>
    <row r="47" spans="1:7" ht="15">
      <c r="A47" s="92" t="s">
        <v>1033</v>
      </c>
      <c r="B47" s="92">
        <v>3</v>
      </c>
      <c r="C47" s="130">
        <v>0.006403825825094686</v>
      </c>
      <c r="D47" s="92" t="s">
        <v>1106</v>
      </c>
      <c r="E47" s="92" t="b">
        <v>0</v>
      </c>
      <c r="F47" s="92" t="b">
        <v>0</v>
      </c>
      <c r="G47" s="92" t="b">
        <v>0</v>
      </c>
    </row>
    <row r="48" spans="1:7" ht="15">
      <c r="A48" s="92" t="s">
        <v>1034</v>
      </c>
      <c r="B48" s="92">
        <v>3</v>
      </c>
      <c r="C48" s="130">
        <v>0.006403825825094686</v>
      </c>
      <c r="D48" s="92" t="s">
        <v>1106</v>
      </c>
      <c r="E48" s="92" t="b">
        <v>0</v>
      </c>
      <c r="F48" s="92" t="b">
        <v>0</v>
      </c>
      <c r="G48" s="92" t="b">
        <v>0</v>
      </c>
    </row>
    <row r="49" spans="1:7" ht="15">
      <c r="A49" s="92" t="s">
        <v>773</v>
      </c>
      <c r="B49" s="92">
        <v>3</v>
      </c>
      <c r="C49" s="130">
        <v>0.006403825825094686</v>
      </c>
      <c r="D49" s="92" t="s">
        <v>1106</v>
      </c>
      <c r="E49" s="92" t="b">
        <v>0</v>
      </c>
      <c r="F49" s="92" t="b">
        <v>0</v>
      </c>
      <c r="G49" s="92" t="b">
        <v>0</v>
      </c>
    </row>
    <row r="50" spans="1:7" ht="15">
      <c r="A50" s="92" t="s">
        <v>801</v>
      </c>
      <c r="B50" s="92">
        <v>3</v>
      </c>
      <c r="C50" s="130">
        <v>0.006403825825094686</v>
      </c>
      <c r="D50" s="92" t="s">
        <v>1106</v>
      </c>
      <c r="E50" s="92" t="b">
        <v>0</v>
      </c>
      <c r="F50" s="92" t="b">
        <v>0</v>
      </c>
      <c r="G50" s="92" t="b">
        <v>0</v>
      </c>
    </row>
    <row r="51" spans="1:7" ht="15">
      <c r="A51" s="92" t="s">
        <v>802</v>
      </c>
      <c r="B51" s="92">
        <v>3</v>
      </c>
      <c r="C51" s="130">
        <v>0.006403825825094686</v>
      </c>
      <c r="D51" s="92" t="s">
        <v>1106</v>
      </c>
      <c r="E51" s="92" t="b">
        <v>0</v>
      </c>
      <c r="F51" s="92" t="b">
        <v>0</v>
      </c>
      <c r="G51" s="92" t="b">
        <v>0</v>
      </c>
    </row>
    <row r="52" spans="1:7" ht="15">
      <c r="A52" s="92" t="s">
        <v>1035</v>
      </c>
      <c r="B52" s="92">
        <v>3</v>
      </c>
      <c r="C52" s="130">
        <v>0.006403825825094686</v>
      </c>
      <c r="D52" s="92" t="s">
        <v>1106</v>
      </c>
      <c r="E52" s="92" t="b">
        <v>0</v>
      </c>
      <c r="F52" s="92" t="b">
        <v>0</v>
      </c>
      <c r="G52" s="92" t="b">
        <v>0</v>
      </c>
    </row>
    <row r="53" spans="1:7" ht="15">
      <c r="A53" s="92" t="s">
        <v>1036</v>
      </c>
      <c r="B53" s="92">
        <v>3</v>
      </c>
      <c r="C53" s="130">
        <v>0.006403825825094686</v>
      </c>
      <c r="D53" s="92" t="s">
        <v>1106</v>
      </c>
      <c r="E53" s="92" t="b">
        <v>0</v>
      </c>
      <c r="F53" s="92" t="b">
        <v>0</v>
      </c>
      <c r="G53" s="92" t="b">
        <v>0</v>
      </c>
    </row>
    <row r="54" spans="1:7" ht="15">
      <c r="A54" s="92" t="s">
        <v>1037</v>
      </c>
      <c r="B54" s="92">
        <v>3</v>
      </c>
      <c r="C54" s="130">
        <v>0.006403825825094686</v>
      </c>
      <c r="D54" s="92" t="s">
        <v>1106</v>
      </c>
      <c r="E54" s="92" t="b">
        <v>0</v>
      </c>
      <c r="F54" s="92" t="b">
        <v>0</v>
      </c>
      <c r="G54" s="92" t="b">
        <v>0</v>
      </c>
    </row>
    <row r="55" spans="1:7" ht="15">
      <c r="A55" s="92" t="s">
        <v>1038</v>
      </c>
      <c r="B55" s="92">
        <v>3</v>
      </c>
      <c r="C55" s="130">
        <v>0.006403825825094686</v>
      </c>
      <c r="D55" s="92" t="s">
        <v>1106</v>
      </c>
      <c r="E55" s="92" t="b">
        <v>0</v>
      </c>
      <c r="F55" s="92" t="b">
        <v>0</v>
      </c>
      <c r="G55" s="92" t="b">
        <v>0</v>
      </c>
    </row>
    <row r="56" spans="1:7" ht="15">
      <c r="A56" s="92" t="s">
        <v>1039</v>
      </c>
      <c r="B56" s="92">
        <v>3</v>
      </c>
      <c r="C56" s="130">
        <v>0.006403825825094686</v>
      </c>
      <c r="D56" s="92" t="s">
        <v>1106</v>
      </c>
      <c r="E56" s="92" t="b">
        <v>0</v>
      </c>
      <c r="F56" s="92" t="b">
        <v>0</v>
      </c>
      <c r="G56" s="92" t="b">
        <v>0</v>
      </c>
    </row>
    <row r="57" spans="1:7" ht="15">
      <c r="A57" s="92" t="s">
        <v>1040</v>
      </c>
      <c r="B57" s="92">
        <v>3</v>
      </c>
      <c r="C57" s="130">
        <v>0.006403825825094686</v>
      </c>
      <c r="D57" s="92" t="s">
        <v>1106</v>
      </c>
      <c r="E57" s="92" t="b">
        <v>0</v>
      </c>
      <c r="F57" s="92" t="b">
        <v>0</v>
      </c>
      <c r="G57" s="92" t="b">
        <v>0</v>
      </c>
    </row>
    <row r="58" spans="1:7" ht="15">
      <c r="A58" s="92" t="s">
        <v>1041</v>
      </c>
      <c r="B58" s="92">
        <v>3</v>
      </c>
      <c r="C58" s="130">
        <v>0.006403825825094686</v>
      </c>
      <c r="D58" s="92" t="s">
        <v>1106</v>
      </c>
      <c r="E58" s="92" t="b">
        <v>0</v>
      </c>
      <c r="F58" s="92" t="b">
        <v>0</v>
      </c>
      <c r="G58" s="92" t="b">
        <v>0</v>
      </c>
    </row>
    <row r="59" spans="1:7" ht="15">
      <c r="A59" s="92" t="s">
        <v>751</v>
      </c>
      <c r="B59" s="92">
        <v>2</v>
      </c>
      <c r="C59" s="130">
        <v>0.004937495239711504</v>
      </c>
      <c r="D59" s="92" t="s">
        <v>1106</v>
      </c>
      <c r="E59" s="92" t="b">
        <v>0</v>
      </c>
      <c r="F59" s="92" t="b">
        <v>0</v>
      </c>
      <c r="G59" s="92" t="b">
        <v>0</v>
      </c>
    </row>
    <row r="60" spans="1:7" ht="15">
      <c r="A60" s="92" t="s">
        <v>752</v>
      </c>
      <c r="B60" s="92">
        <v>2</v>
      </c>
      <c r="C60" s="130">
        <v>0.004937495239711504</v>
      </c>
      <c r="D60" s="92" t="s">
        <v>1106</v>
      </c>
      <c r="E60" s="92" t="b">
        <v>0</v>
      </c>
      <c r="F60" s="92" t="b">
        <v>0</v>
      </c>
      <c r="G60" s="92" t="b">
        <v>0</v>
      </c>
    </row>
    <row r="61" spans="1:7" ht="15">
      <c r="A61" s="92" t="s">
        <v>753</v>
      </c>
      <c r="B61" s="92">
        <v>2</v>
      </c>
      <c r="C61" s="130">
        <v>0.004937495239711504</v>
      </c>
      <c r="D61" s="92" t="s">
        <v>1106</v>
      </c>
      <c r="E61" s="92" t="b">
        <v>0</v>
      </c>
      <c r="F61" s="92" t="b">
        <v>0</v>
      </c>
      <c r="G61" s="92" t="b">
        <v>0</v>
      </c>
    </row>
    <row r="62" spans="1:7" ht="15">
      <c r="A62" s="92" t="s">
        <v>754</v>
      </c>
      <c r="B62" s="92">
        <v>2</v>
      </c>
      <c r="C62" s="130">
        <v>0.004937495239711504</v>
      </c>
      <c r="D62" s="92" t="s">
        <v>1106</v>
      </c>
      <c r="E62" s="92" t="b">
        <v>0</v>
      </c>
      <c r="F62" s="92" t="b">
        <v>0</v>
      </c>
      <c r="G62" s="92" t="b">
        <v>0</v>
      </c>
    </row>
    <row r="63" spans="1:7" ht="15">
      <c r="A63" s="92" t="s">
        <v>755</v>
      </c>
      <c r="B63" s="92">
        <v>2</v>
      </c>
      <c r="C63" s="130">
        <v>0.004937495239711504</v>
      </c>
      <c r="D63" s="92" t="s">
        <v>1106</v>
      </c>
      <c r="E63" s="92" t="b">
        <v>0</v>
      </c>
      <c r="F63" s="92" t="b">
        <v>0</v>
      </c>
      <c r="G63" s="92" t="b">
        <v>0</v>
      </c>
    </row>
    <row r="64" spans="1:7" ht="15">
      <c r="A64" s="92" t="s">
        <v>232</v>
      </c>
      <c r="B64" s="92">
        <v>2</v>
      </c>
      <c r="C64" s="130">
        <v>0.004937495239711504</v>
      </c>
      <c r="D64" s="92" t="s">
        <v>1106</v>
      </c>
      <c r="E64" s="92" t="b">
        <v>0</v>
      </c>
      <c r="F64" s="92" t="b">
        <v>0</v>
      </c>
      <c r="G64" s="92" t="b">
        <v>0</v>
      </c>
    </row>
    <row r="65" spans="1:7" ht="15">
      <c r="A65" s="92" t="s">
        <v>757</v>
      </c>
      <c r="B65" s="92">
        <v>2</v>
      </c>
      <c r="C65" s="130">
        <v>0.006079924065760768</v>
      </c>
      <c r="D65" s="92" t="s">
        <v>1106</v>
      </c>
      <c r="E65" s="92" t="b">
        <v>0</v>
      </c>
      <c r="F65" s="92" t="b">
        <v>0</v>
      </c>
      <c r="G65" s="92" t="b">
        <v>0</v>
      </c>
    </row>
    <row r="66" spans="1:7" ht="15">
      <c r="A66" s="92" t="s">
        <v>1042</v>
      </c>
      <c r="B66" s="92">
        <v>2</v>
      </c>
      <c r="C66" s="130">
        <v>0.004937495239711504</v>
      </c>
      <c r="D66" s="92" t="s">
        <v>1106</v>
      </c>
      <c r="E66" s="92" t="b">
        <v>0</v>
      </c>
      <c r="F66" s="92" t="b">
        <v>0</v>
      </c>
      <c r="G66" s="92" t="b">
        <v>0</v>
      </c>
    </row>
    <row r="67" spans="1:7" ht="15">
      <c r="A67" s="92" t="s">
        <v>762</v>
      </c>
      <c r="B67" s="92">
        <v>2</v>
      </c>
      <c r="C67" s="130">
        <v>0.004937495239711504</v>
      </c>
      <c r="D67" s="92" t="s">
        <v>1106</v>
      </c>
      <c r="E67" s="92" t="b">
        <v>0</v>
      </c>
      <c r="F67" s="92" t="b">
        <v>0</v>
      </c>
      <c r="G67" s="92" t="b">
        <v>0</v>
      </c>
    </row>
    <row r="68" spans="1:7" ht="15">
      <c r="A68" s="92" t="s">
        <v>1043</v>
      </c>
      <c r="B68" s="92">
        <v>2</v>
      </c>
      <c r="C68" s="130">
        <v>0.004937495239711504</v>
      </c>
      <c r="D68" s="92" t="s">
        <v>1106</v>
      </c>
      <c r="E68" s="92" t="b">
        <v>0</v>
      </c>
      <c r="F68" s="92" t="b">
        <v>0</v>
      </c>
      <c r="G68" s="92" t="b">
        <v>0</v>
      </c>
    </row>
    <row r="69" spans="1:7" ht="15">
      <c r="A69" s="92" t="s">
        <v>1044</v>
      </c>
      <c r="B69" s="92">
        <v>2</v>
      </c>
      <c r="C69" s="130">
        <v>0.004937495239711504</v>
      </c>
      <c r="D69" s="92" t="s">
        <v>1106</v>
      </c>
      <c r="E69" s="92" t="b">
        <v>0</v>
      </c>
      <c r="F69" s="92" t="b">
        <v>0</v>
      </c>
      <c r="G69" s="92" t="b">
        <v>0</v>
      </c>
    </row>
    <row r="70" spans="1:7" ht="15">
      <c r="A70" s="92" t="s">
        <v>1045</v>
      </c>
      <c r="B70" s="92">
        <v>2</v>
      </c>
      <c r="C70" s="130">
        <v>0.004937495239711504</v>
      </c>
      <c r="D70" s="92" t="s">
        <v>1106</v>
      </c>
      <c r="E70" s="92" t="b">
        <v>0</v>
      </c>
      <c r="F70" s="92" t="b">
        <v>0</v>
      </c>
      <c r="G70" s="92" t="b">
        <v>0</v>
      </c>
    </row>
    <row r="71" spans="1:7" ht="15">
      <c r="A71" s="92" t="s">
        <v>713</v>
      </c>
      <c r="B71" s="92">
        <v>2</v>
      </c>
      <c r="C71" s="130">
        <v>0.004937495239711504</v>
      </c>
      <c r="D71" s="92" t="s">
        <v>1106</v>
      </c>
      <c r="E71" s="92" t="b">
        <v>0</v>
      </c>
      <c r="F71" s="92" t="b">
        <v>0</v>
      </c>
      <c r="G71" s="92" t="b">
        <v>0</v>
      </c>
    </row>
    <row r="72" spans="1:7" ht="15">
      <c r="A72" s="92" t="s">
        <v>1046</v>
      </c>
      <c r="B72" s="92">
        <v>2</v>
      </c>
      <c r="C72" s="130">
        <v>0.004937495239711504</v>
      </c>
      <c r="D72" s="92" t="s">
        <v>1106</v>
      </c>
      <c r="E72" s="92" t="b">
        <v>0</v>
      </c>
      <c r="F72" s="92" t="b">
        <v>0</v>
      </c>
      <c r="G72" s="92" t="b">
        <v>0</v>
      </c>
    </row>
    <row r="73" spans="1:7" ht="15">
      <c r="A73" s="92" t="s">
        <v>1047</v>
      </c>
      <c r="B73" s="92">
        <v>2</v>
      </c>
      <c r="C73" s="130">
        <v>0.004937495239711504</v>
      </c>
      <c r="D73" s="92" t="s">
        <v>1106</v>
      </c>
      <c r="E73" s="92" t="b">
        <v>0</v>
      </c>
      <c r="F73" s="92" t="b">
        <v>0</v>
      </c>
      <c r="G73" s="92" t="b">
        <v>0</v>
      </c>
    </row>
    <row r="74" spans="1:7" ht="15">
      <c r="A74" s="92" t="s">
        <v>1048</v>
      </c>
      <c r="B74" s="92">
        <v>2</v>
      </c>
      <c r="C74" s="130">
        <v>0.004937495239711504</v>
      </c>
      <c r="D74" s="92" t="s">
        <v>1106</v>
      </c>
      <c r="E74" s="92" t="b">
        <v>0</v>
      </c>
      <c r="F74" s="92" t="b">
        <v>0</v>
      </c>
      <c r="G74" s="92" t="b">
        <v>0</v>
      </c>
    </row>
    <row r="75" spans="1:7" ht="15">
      <c r="A75" s="92" t="s">
        <v>1049</v>
      </c>
      <c r="B75" s="92">
        <v>2</v>
      </c>
      <c r="C75" s="130">
        <v>0.004937495239711504</v>
      </c>
      <c r="D75" s="92" t="s">
        <v>1106</v>
      </c>
      <c r="E75" s="92" t="b">
        <v>0</v>
      </c>
      <c r="F75" s="92" t="b">
        <v>0</v>
      </c>
      <c r="G75" s="92" t="b">
        <v>0</v>
      </c>
    </row>
    <row r="76" spans="1:7" ht="15">
      <c r="A76" s="92" t="s">
        <v>1050</v>
      </c>
      <c r="B76" s="92">
        <v>2</v>
      </c>
      <c r="C76" s="130">
        <v>0.004937495239711504</v>
      </c>
      <c r="D76" s="92" t="s">
        <v>1106</v>
      </c>
      <c r="E76" s="92" t="b">
        <v>0</v>
      </c>
      <c r="F76" s="92" t="b">
        <v>0</v>
      </c>
      <c r="G76" s="92" t="b">
        <v>0</v>
      </c>
    </row>
    <row r="77" spans="1:7" ht="15">
      <c r="A77" s="92" t="s">
        <v>1051</v>
      </c>
      <c r="B77" s="92">
        <v>2</v>
      </c>
      <c r="C77" s="130">
        <v>0.004937495239711504</v>
      </c>
      <c r="D77" s="92" t="s">
        <v>1106</v>
      </c>
      <c r="E77" s="92" t="b">
        <v>0</v>
      </c>
      <c r="F77" s="92" t="b">
        <v>0</v>
      </c>
      <c r="G77" s="92" t="b">
        <v>0</v>
      </c>
    </row>
    <row r="78" spans="1:7" ht="15">
      <c r="A78" s="92" t="s">
        <v>1052</v>
      </c>
      <c r="B78" s="92">
        <v>2</v>
      </c>
      <c r="C78" s="130">
        <v>0.004937495239711504</v>
      </c>
      <c r="D78" s="92" t="s">
        <v>1106</v>
      </c>
      <c r="E78" s="92" t="b">
        <v>0</v>
      </c>
      <c r="F78" s="92" t="b">
        <v>0</v>
      </c>
      <c r="G78" s="92" t="b">
        <v>0</v>
      </c>
    </row>
    <row r="79" spans="1:7" ht="15">
      <c r="A79" s="92" t="s">
        <v>1053</v>
      </c>
      <c r="B79" s="92">
        <v>2</v>
      </c>
      <c r="C79" s="130">
        <v>0.004937495239711504</v>
      </c>
      <c r="D79" s="92" t="s">
        <v>1106</v>
      </c>
      <c r="E79" s="92" t="b">
        <v>0</v>
      </c>
      <c r="F79" s="92" t="b">
        <v>0</v>
      </c>
      <c r="G79" s="92" t="b">
        <v>0</v>
      </c>
    </row>
    <row r="80" spans="1:7" ht="15">
      <c r="A80" s="92" t="s">
        <v>1054</v>
      </c>
      <c r="B80" s="92">
        <v>2</v>
      </c>
      <c r="C80" s="130">
        <v>0.004937495239711504</v>
      </c>
      <c r="D80" s="92" t="s">
        <v>1106</v>
      </c>
      <c r="E80" s="92" t="b">
        <v>0</v>
      </c>
      <c r="F80" s="92" t="b">
        <v>0</v>
      </c>
      <c r="G80" s="92" t="b">
        <v>0</v>
      </c>
    </row>
    <row r="81" spans="1:7" ht="15">
      <c r="A81" s="92" t="s">
        <v>783</v>
      </c>
      <c r="B81" s="92">
        <v>2</v>
      </c>
      <c r="C81" s="130">
        <v>0.004937495239711504</v>
      </c>
      <c r="D81" s="92" t="s">
        <v>1106</v>
      </c>
      <c r="E81" s="92" t="b">
        <v>0</v>
      </c>
      <c r="F81" s="92" t="b">
        <v>0</v>
      </c>
      <c r="G81" s="92" t="b">
        <v>0</v>
      </c>
    </row>
    <row r="82" spans="1:7" ht="15">
      <c r="A82" s="92" t="s">
        <v>784</v>
      </c>
      <c r="B82" s="92">
        <v>2</v>
      </c>
      <c r="C82" s="130">
        <v>0.004937495239711504</v>
      </c>
      <c r="D82" s="92" t="s">
        <v>1106</v>
      </c>
      <c r="E82" s="92" t="b">
        <v>0</v>
      </c>
      <c r="F82" s="92" t="b">
        <v>0</v>
      </c>
      <c r="G82" s="92" t="b">
        <v>0</v>
      </c>
    </row>
    <row r="83" spans="1:7" ht="15">
      <c r="A83" s="92" t="s">
        <v>785</v>
      </c>
      <c r="B83" s="92">
        <v>2</v>
      </c>
      <c r="C83" s="130">
        <v>0.004937495239711504</v>
      </c>
      <c r="D83" s="92" t="s">
        <v>1106</v>
      </c>
      <c r="E83" s="92" t="b">
        <v>0</v>
      </c>
      <c r="F83" s="92" t="b">
        <v>0</v>
      </c>
      <c r="G83" s="92" t="b">
        <v>0</v>
      </c>
    </row>
    <row r="84" spans="1:7" ht="15">
      <c r="A84" s="92" t="s">
        <v>1055</v>
      </c>
      <c r="B84" s="92">
        <v>2</v>
      </c>
      <c r="C84" s="130">
        <v>0.004937495239711504</v>
      </c>
      <c r="D84" s="92" t="s">
        <v>1106</v>
      </c>
      <c r="E84" s="92" t="b">
        <v>0</v>
      </c>
      <c r="F84" s="92" t="b">
        <v>0</v>
      </c>
      <c r="G84" s="92" t="b">
        <v>0</v>
      </c>
    </row>
    <row r="85" spans="1:7" ht="15">
      <c r="A85" s="92" t="s">
        <v>1056</v>
      </c>
      <c r="B85" s="92">
        <v>2</v>
      </c>
      <c r="C85" s="130">
        <v>0.004937495239711504</v>
      </c>
      <c r="D85" s="92" t="s">
        <v>1106</v>
      </c>
      <c r="E85" s="92" t="b">
        <v>0</v>
      </c>
      <c r="F85" s="92" t="b">
        <v>0</v>
      </c>
      <c r="G85" s="92" t="b">
        <v>0</v>
      </c>
    </row>
    <row r="86" spans="1:7" ht="15">
      <c r="A86" s="92" t="s">
        <v>1057</v>
      </c>
      <c r="B86" s="92">
        <v>2</v>
      </c>
      <c r="C86" s="130">
        <v>0.004937495239711504</v>
      </c>
      <c r="D86" s="92" t="s">
        <v>1106</v>
      </c>
      <c r="E86" s="92" t="b">
        <v>0</v>
      </c>
      <c r="F86" s="92" t="b">
        <v>0</v>
      </c>
      <c r="G86" s="92" t="b">
        <v>0</v>
      </c>
    </row>
    <row r="87" spans="1:7" ht="15">
      <c r="A87" s="92" t="s">
        <v>1058</v>
      </c>
      <c r="B87" s="92">
        <v>2</v>
      </c>
      <c r="C87" s="130">
        <v>0.004937495239711504</v>
      </c>
      <c r="D87" s="92" t="s">
        <v>1106</v>
      </c>
      <c r="E87" s="92" t="b">
        <v>0</v>
      </c>
      <c r="F87" s="92" t="b">
        <v>0</v>
      </c>
      <c r="G87" s="92" t="b">
        <v>0</v>
      </c>
    </row>
    <row r="88" spans="1:7" ht="15">
      <c r="A88" s="92" t="s">
        <v>1059</v>
      </c>
      <c r="B88" s="92">
        <v>2</v>
      </c>
      <c r="C88" s="130">
        <v>0.004937495239711504</v>
      </c>
      <c r="D88" s="92" t="s">
        <v>1106</v>
      </c>
      <c r="E88" s="92" t="b">
        <v>0</v>
      </c>
      <c r="F88" s="92" t="b">
        <v>0</v>
      </c>
      <c r="G88" s="92" t="b">
        <v>0</v>
      </c>
    </row>
    <row r="89" spans="1:7" ht="15">
      <c r="A89" s="92" t="s">
        <v>1060</v>
      </c>
      <c r="B89" s="92">
        <v>2</v>
      </c>
      <c r="C89" s="130">
        <v>0.004937495239711504</v>
      </c>
      <c r="D89" s="92" t="s">
        <v>1106</v>
      </c>
      <c r="E89" s="92" t="b">
        <v>0</v>
      </c>
      <c r="F89" s="92" t="b">
        <v>0</v>
      </c>
      <c r="G89" s="92" t="b">
        <v>0</v>
      </c>
    </row>
    <row r="90" spans="1:7" ht="15">
      <c r="A90" s="92" t="s">
        <v>1061</v>
      </c>
      <c r="B90" s="92">
        <v>2</v>
      </c>
      <c r="C90" s="130">
        <v>0.004937495239711504</v>
      </c>
      <c r="D90" s="92" t="s">
        <v>1106</v>
      </c>
      <c r="E90" s="92" t="b">
        <v>0</v>
      </c>
      <c r="F90" s="92" t="b">
        <v>0</v>
      </c>
      <c r="G90" s="92" t="b">
        <v>0</v>
      </c>
    </row>
    <row r="91" spans="1:7" ht="15">
      <c r="A91" s="92" t="s">
        <v>1062</v>
      </c>
      <c r="B91" s="92">
        <v>2</v>
      </c>
      <c r="C91" s="130">
        <v>0.004937495239711504</v>
      </c>
      <c r="D91" s="92" t="s">
        <v>1106</v>
      </c>
      <c r="E91" s="92" t="b">
        <v>0</v>
      </c>
      <c r="F91" s="92" t="b">
        <v>0</v>
      </c>
      <c r="G91" s="92" t="b">
        <v>0</v>
      </c>
    </row>
    <row r="92" spans="1:7" ht="15">
      <c r="A92" s="92" t="s">
        <v>1063</v>
      </c>
      <c r="B92" s="92">
        <v>2</v>
      </c>
      <c r="C92" s="130">
        <v>0.004937495239711504</v>
      </c>
      <c r="D92" s="92" t="s">
        <v>1106</v>
      </c>
      <c r="E92" s="92" t="b">
        <v>0</v>
      </c>
      <c r="F92" s="92" t="b">
        <v>0</v>
      </c>
      <c r="G92" s="92" t="b">
        <v>0</v>
      </c>
    </row>
    <row r="93" spans="1:7" ht="15">
      <c r="A93" s="92" t="s">
        <v>1064</v>
      </c>
      <c r="B93" s="92">
        <v>2</v>
      </c>
      <c r="C93" s="130">
        <v>0.004937495239711504</v>
      </c>
      <c r="D93" s="92" t="s">
        <v>1106</v>
      </c>
      <c r="E93" s="92" t="b">
        <v>0</v>
      </c>
      <c r="F93" s="92" t="b">
        <v>0</v>
      </c>
      <c r="G93" s="92" t="b">
        <v>0</v>
      </c>
    </row>
    <row r="94" spans="1:7" ht="15">
      <c r="A94" s="92" t="s">
        <v>1065</v>
      </c>
      <c r="B94" s="92">
        <v>2</v>
      </c>
      <c r="C94" s="130">
        <v>0.004937495239711504</v>
      </c>
      <c r="D94" s="92" t="s">
        <v>1106</v>
      </c>
      <c r="E94" s="92" t="b">
        <v>0</v>
      </c>
      <c r="F94" s="92" t="b">
        <v>0</v>
      </c>
      <c r="G94" s="92" t="b">
        <v>0</v>
      </c>
    </row>
    <row r="95" spans="1:7" ht="15">
      <c r="A95" s="92" t="s">
        <v>1066</v>
      </c>
      <c r="B95" s="92">
        <v>2</v>
      </c>
      <c r="C95" s="130">
        <v>0.004937495239711504</v>
      </c>
      <c r="D95" s="92" t="s">
        <v>1106</v>
      </c>
      <c r="E95" s="92" t="b">
        <v>0</v>
      </c>
      <c r="F95" s="92" t="b">
        <v>0</v>
      </c>
      <c r="G95" s="92" t="b">
        <v>0</v>
      </c>
    </row>
    <row r="96" spans="1:7" ht="15">
      <c r="A96" s="92" t="s">
        <v>1067</v>
      </c>
      <c r="B96" s="92">
        <v>2</v>
      </c>
      <c r="C96" s="130">
        <v>0.004937495239711504</v>
      </c>
      <c r="D96" s="92" t="s">
        <v>1106</v>
      </c>
      <c r="E96" s="92" t="b">
        <v>0</v>
      </c>
      <c r="F96" s="92" t="b">
        <v>0</v>
      </c>
      <c r="G96" s="92" t="b">
        <v>0</v>
      </c>
    </row>
    <row r="97" spans="1:7" ht="15">
      <c r="A97" s="92" t="s">
        <v>1068</v>
      </c>
      <c r="B97" s="92">
        <v>2</v>
      </c>
      <c r="C97" s="130">
        <v>0.004937495239711504</v>
      </c>
      <c r="D97" s="92" t="s">
        <v>1106</v>
      </c>
      <c r="E97" s="92" t="b">
        <v>0</v>
      </c>
      <c r="F97" s="92" t="b">
        <v>0</v>
      </c>
      <c r="G97" s="92" t="b">
        <v>0</v>
      </c>
    </row>
    <row r="98" spans="1:7" ht="15">
      <c r="A98" s="92" t="s">
        <v>1069</v>
      </c>
      <c r="B98" s="92">
        <v>2</v>
      </c>
      <c r="C98" s="130">
        <v>0.004937495239711504</v>
      </c>
      <c r="D98" s="92" t="s">
        <v>1106</v>
      </c>
      <c r="E98" s="92" t="b">
        <v>0</v>
      </c>
      <c r="F98" s="92" t="b">
        <v>0</v>
      </c>
      <c r="G98" s="92" t="b">
        <v>0</v>
      </c>
    </row>
    <row r="99" spans="1:7" ht="15">
      <c r="A99" s="92" t="s">
        <v>1070</v>
      </c>
      <c r="B99" s="92">
        <v>2</v>
      </c>
      <c r="C99" s="130">
        <v>0.004937495239711504</v>
      </c>
      <c r="D99" s="92" t="s">
        <v>1106</v>
      </c>
      <c r="E99" s="92" t="b">
        <v>0</v>
      </c>
      <c r="F99" s="92" t="b">
        <v>0</v>
      </c>
      <c r="G99" s="92" t="b">
        <v>0</v>
      </c>
    </row>
    <row r="100" spans="1:7" ht="15">
      <c r="A100" s="92" t="s">
        <v>1071</v>
      </c>
      <c r="B100" s="92">
        <v>2</v>
      </c>
      <c r="C100" s="130">
        <v>0.004937495239711504</v>
      </c>
      <c r="D100" s="92" t="s">
        <v>1106</v>
      </c>
      <c r="E100" s="92" t="b">
        <v>0</v>
      </c>
      <c r="F100" s="92" t="b">
        <v>0</v>
      </c>
      <c r="G100" s="92" t="b">
        <v>0</v>
      </c>
    </row>
    <row r="101" spans="1:7" ht="15">
      <c r="A101" s="92" t="s">
        <v>1072</v>
      </c>
      <c r="B101" s="92">
        <v>2</v>
      </c>
      <c r="C101" s="130">
        <v>0.004937495239711504</v>
      </c>
      <c r="D101" s="92" t="s">
        <v>1106</v>
      </c>
      <c r="E101" s="92" t="b">
        <v>0</v>
      </c>
      <c r="F101" s="92" t="b">
        <v>0</v>
      </c>
      <c r="G101" s="92" t="b">
        <v>0</v>
      </c>
    </row>
    <row r="102" spans="1:7" ht="15">
      <c r="A102" s="92" t="s">
        <v>786</v>
      </c>
      <c r="B102" s="92">
        <v>2</v>
      </c>
      <c r="C102" s="130">
        <v>0.004937495239711504</v>
      </c>
      <c r="D102" s="92" t="s">
        <v>1106</v>
      </c>
      <c r="E102" s="92" t="b">
        <v>0</v>
      </c>
      <c r="F102" s="92" t="b">
        <v>0</v>
      </c>
      <c r="G102" s="92" t="b">
        <v>0</v>
      </c>
    </row>
    <row r="103" spans="1:7" ht="15">
      <c r="A103" s="92" t="s">
        <v>787</v>
      </c>
      <c r="B103" s="92">
        <v>2</v>
      </c>
      <c r="C103" s="130">
        <v>0.004937495239711504</v>
      </c>
      <c r="D103" s="92" t="s">
        <v>1106</v>
      </c>
      <c r="E103" s="92" t="b">
        <v>0</v>
      </c>
      <c r="F103" s="92" t="b">
        <v>0</v>
      </c>
      <c r="G103" s="92" t="b">
        <v>0</v>
      </c>
    </row>
    <row r="104" spans="1:7" ht="15">
      <c r="A104" s="92" t="s">
        <v>788</v>
      </c>
      <c r="B104" s="92">
        <v>2</v>
      </c>
      <c r="C104" s="130">
        <v>0.004937495239711504</v>
      </c>
      <c r="D104" s="92" t="s">
        <v>1106</v>
      </c>
      <c r="E104" s="92" t="b">
        <v>0</v>
      </c>
      <c r="F104" s="92" t="b">
        <v>0</v>
      </c>
      <c r="G104" s="92" t="b">
        <v>0</v>
      </c>
    </row>
    <row r="105" spans="1:7" ht="15">
      <c r="A105" s="92" t="s">
        <v>789</v>
      </c>
      <c r="B105" s="92">
        <v>2</v>
      </c>
      <c r="C105" s="130">
        <v>0.004937495239711504</v>
      </c>
      <c r="D105" s="92" t="s">
        <v>1106</v>
      </c>
      <c r="E105" s="92" t="b">
        <v>0</v>
      </c>
      <c r="F105" s="92" t="b">
        <v>0</v>
      </c>
      <c r="G105" s="92" t="b">
        <v>0</v>
      </c>
    </row>
    <row r="106" spans="1:7" ht="15">
      <c r="A106" s="92" t="s">
        <v>790</v>
      </c>
      <c r="B106" s="92">
        <v>2</v>
      </c>
      <c r="C106" s="130">
        <v>0.004937495239711504</v>
      </c>
      <c r="D106" s="92" t="s">
        <v>1106</v>
      </c>
      <c r="E106" s="92" t="b">
        <v>0</v>
      </c>
      <c r="F106" s="92" t="b">
        <v>0</v>
      </c>
      <c r="G106" s="92" t="b">
        <v>0</v>
      </c>
    </row>
    <row r="107" spans="1:7" ht="15">
      <c r="A107" s="92" t="s">
        <v>791</v>
      </c>
      <c r="B107" s="92">
        <v>2</v>
      </c>
      <c r="C107" s="130">
        <v>0.004937495239711504</v>
      </c>
      <c r="D107" s="92" t="s">
        <v>1106</v>
      </c>
      <c r="E107" s="92" t="b">
        <v>0</v>
      </c>
      <c r="F107" s="92" t="b">
        <v>0</v>
      </c>
      <c r="G107" s="92" t="b">
        <v>0</v>
      </c>
    </row>
    <row r="108" spans="1:7" ht="15">
      <c r="A108" s="92" t="s">
        <v>1073</v>
      </c>
      <c r="B108" s="92">
        <v>2</v>
      </c>
      <c r="C108" s="130">
        <v>0.004937495239711504</v>
      </c>
      <c r="D108" s="92" t="s">
        <v>1106</v>
      </c>
      <c r="E108" s="92" t="b">
        <v>0</v>
      </c>
      <c r="F108" s="92" t="b">
        <v>0</v>
      </c>
      <c r="G108" s="92" t="b">
        <v>0</v>
      </c>
    </row>
    <row r="109" spans="1:7" ht="15">
      <c r="A109" s="92" t="s">
        <v>1074</v>
      </c>
      <c r="B109" s="92">
        <v>2</v>
      </c>
      <c r="C109" s="130">
        <v>0.004937495239711504</v>
      </c>
      <c r="D109" s="92" t="s">
        <v>1106</v>
      </c>
      <c r="E109" s="92" t="b">
        <v>0</v>
      </c>
      <c r="F109" s="92" t="b">
        <v>0</v>
      </c>
      <c r="G109" s="92" t="b">
        <v>0</v>
      </c>
    </row>
    <row r="110" spans="1:7" ht="15">
      <c r="A110" s="92" t="s">
        <v>1075</v>
      </c>
      <c r="B110" s="92">
        <v>2</v>
      </c>
      <c r="C110" s="130">
        <v>0.004937495239711504</v>
      </c>
      <c r="D110" s="92" t="s">
        <v>1106</v>
      </c>
      <c r="E110" s="92" t="b">
        <v>0</v>
      </c>
      <c r="F110" s="92" t="b">
        <v>0</v>
      </c>
      <c r="G110" s="92" t="b">
        <v>0</v>
      </c>
    </row>
    <row r="111" spans="1:7" ht="15">
      <c r="A111" s="92" t="s">
        <v>774</v>
      </c>
      <c r="B111" s="92">
        <v>2</v>
      </c>
      <c r="C111" s="130">
        <v>0.004937495239711504</v>
      </c>
      <c r="D111" s="92" t="s">
        <v>1106</v>
      </c>
      <c r="E111" s="92" t="b">
        <v>0</v>
      </c>
      <c r="F111" s="92" t="b">
        <v>0</v>
      </c>
      <c r="G111" s="92" t="b">
        <v>0</v>
      </c>
    </row>
    <row r="112" spans="1:7" ht="15">
      <c r="A112" s="92" t="s">
        <v>775</v>
      </c>
      <c r="B112" s="92">
        <v>2</v>
      </c>
      <c r="C112" s="130">
        <v>0.004937495239711504</v>
      </c>
      <c r="D112" s="92" t="s">
        <v>1106</v>
      </c>
      <c r="E112" s="92" t="b">
        <v>0</v>
      </c>
      <c r="F112" s="92" t="b">
        <v>0</v>
      </c>
      <c r="G112" s="92" t="b">
        <v>0</v>
      </c>
    </row>
    <row r="113" spans="1:7" ht="15">
      <c r="A113" s="92" t="s">
        <v>776</v>
      </c>
      <c r="B113" s="92">
        <v>2</v>
      </c>
      <c r="C113" s="130">
        <v>0.004937495239711504</v>
      </c>
      <c r="D113" s="92" t="s">
        <v>1106</v>
      </c>
      <c r="E113" s="92" t="b">
        <v>0</v>
      </c>
      <c r="F113" s="92" t="b">
        <v>0</v>
      </c>
      <c r="G113" s="92" t="b">
        <v>0</v>
      </c>
    </row>
    <row r="114" spans="1:7" ht="15">
      <c r="A114" s="92" t="s">
        <v>777</v>
      </c>
      <c r="B114" s="92">
        <v>2</v>
      </c>
      <c r="C114" s="130">
        <v>0.004937495239711504</v>
      </c>
      <c r="D114" s="92" t="s">
        <v>1106</v>
      </c>
      <c r="E114" s="92" t="b">
        <v>0</v>
      </c>
      <c r="F114" s="92" t="b">
        <v>0</v>
      </c>
      <c r="G114" s="92" t="b">
        <v>0</v>
      </c>
    </row>
    <row r="115" spans="1:7" ht="15">
      <c r="A115" s="92" t="s">
        <v>778</v>
      </c>
      <c r="B115" s="92">
        <v>2</v>
      </c>
      <c r="C115" s="130">
        <v>0.004937495239711504</v>
      </c>
      <c r="D115" s="92" t="s">
        <v>1106</v>
      </c>
      <c r="E115" s="92" t="b">
        <v>0</v>
      </c>
      <c r="F115" s="92" t="b">
        <v>0</v>
      </c>
      <c r="G115" s="92" t="b">
        <v>0</v>
      </c>
    </row>
    <row r="116" spans="1:7" ht="15">
      <c r="A116" s="92" t="s">
        <v>779</v>
      </c>
      <c r="B116" s="92">
        <v>2</v>
      </c>
      <c r="C116" s="130">
        <v>0.004937495239711504</v>
      </c>
      <c r="D116" s="92" t="s">
        <v>1106</v>
      </c>
      <c r="E116" s="92" t="b">
        <v>0</v>
      </c>
      <c r="F116" s="92" t="b">
        <v>0</v>
      </c>
      <c r="G116" s="92" t="b">
        <v>0</v>
      </c>
    </row>
    <row r="117" spans="1:7" ht="15">
      <c r="A117" s="92" t="s">
        <v>780</v>
      </c>
      <c r="B117" s="92">
        <v>2</v>
      </c>
      <c r="C117" s="130">
        <v>0.004937495239711504</v>
      </c>
      <c r="D117" s="92" t="s">
        <v>1106</v>
      </c>
      <c r="E117" s="92" t="b">
        <v>1</v>
      </c>
      <c r="F117" s="92" t="b">
        <v>0</v>
      </c>
      <c r="G117" s="92" t="b">
        <v>0</v>
      </c>
    </row>
    <row r="118" spans="1:7" ht="15">
      <c r="A118" s="92" t="s">
        <v>781</v>
      </c>
      <c r="B118" s="92">
        <v>2</v>
      </c>
      <c r="C118" s="130">
        <v>0.004937495239711504</v>
      </c>
      <c r="D118" s="92" t="s">
        <v>1106</v>
      </c>
      <c r="E118" s="92" t="b">
        <v>0</v>
      </c>
      <c r="F118" s="92" t="b">
        <v>0</v>
      </c>
      <c r="G118" s="92" t="b">
        <v>0</v>
      </c>
    </row>
    <row r="119" spans="1:7" ht="15">
      <c r="A119" s="92" t="s">
        <v>1076</v>
      </c>
      <c r="B119" s="92">
        <v>2</v>
      </c>
      <c r="C119" s="130">
        <v>0.004937495239711504</v>
      </c>
      <c r="D119" s="92" t="s">
        <v>1106</v>
      </c>
      <c r="E119" s="92" t="b">
        <v>0</v>
      </c>
      <c r="F119" s="92" t="b">
        <v>0</v>
      </c>
      <c r="G119" s="92" t="b">
        <v>0</v>
      </c>
    </row>
    <row r="120" spans="1:7" ht="15">
      <c r="A120" s="92" t="s">
        <v>1077</v>
      </c>
      <c r="B120" s="92">
        <v>2</v>
      </c>
      <c r="C120" s="130">
        <v>0.004937495239711504</v>
      </c>
      <c r="D120" s="92" t="s">
        <v>1106</v>
      </c>
      <c r="E120" s="92" t="b">
        <v>0</v>
      </c>
      <c r="F120" s="92" t="b">
        <v>0</v>
      </c>
      <c r="G120" s="92" t="b">
        <v>0</v>
      </c>
    </row>
    <row r="121" spans="1:7" ht="15">
      <c r="A121" s="92" t="s">
        <v>1078</v>
      </c>
      <c r="B121" s="92">
        <v>2</v>
      </c>
      <c r="C121" s="130">
        <v>0.004937495239711504</v>
      </c>
      <c r="D121" s="92" t="s">
        <v>1106</v>
      </c>
      <c r="E121" s="92" t="b">
        <v>0</v>
      </c>
      <c r="F121" s="92" t="b">
        <v>0</v>
      </c>
      <c r="G121" s="92" t="b">
        <v>0</v>
      </c>
    </row>
    <row r="122" spans="1:7" ht="15">
      <c r="A122" s="92" t="s">
        <v>1079</v>
      </c>
      <c r="B122" s="92">
        <v>2</v>
      </c>
      <c r="C122" s="130">
        <v>0.004937495239711504</v>
      </c>
      <c r="D122" s="92" t="s">
        <v>1106</v>
      </c>
      <c r="E122" s="92" t="b">
        <v>0</v>
      </c>
      <c r="F122" s="92" t="b">
        <v>0</v>
      </c>
      <c r="G122" s="92" t="b">
        <v>0</v>
      </c>
    </row>
    <row r="123" spans="1:7" ht="15">
      <c r="A123" s="92" t="s">
        <v>1080</v>
      </c>
      <c r="B123" s="92">
        <v>2</v>
      </c>
      <c r="C123" s="130">
        <v>0.004937495239711504</v>
      </c>
      <c r="D123" s="92" t="s">
        <v>1106</v>
      </c>
      <c r="E123" s="92" t="b">
        <v>0</v>
      </c>
      <c r="F123" s="92" t="b">
        <v>0</v>
      </c>
      <c r="G123" s="92" t="b">
        <v>0</v>
      </c>
    </row>
    <row r="124" spans="1:7" ht="15">
      <c r="A124" s="92" t="s">
        <v>1081</v>
      </c>
      <c r="B124" s="92">
        <v>2</v>
      </c>
      <c r="C124" s="130">
        <v>0.004937495239711504</v>
      </c>
      <c r="D124" s="92" t="s">
        <v>1106</v>
      </c>
      <c r="E124" s="92" t="b">
        <v>0</v>
      </c>
      <c r="F124" s="92" t="b">
        <v>0</v>
      </c>
      <c r="G124" s="92" t="b">
        <v>0</v>
      </c>
    </row>
    <row r="125" spans="1:7" ht="15">
      <c r="A125" s="92" t="s">
        <v>1082</v>
      </c>
      <c r="B125" s="92">
        <v>2</v>
      </c>
      <c r="C125" s="130">
        <v>0.004937495239711504</v>
      </c>
      <c r="D125" s="92" t="s">
        <v>1106</v>
      </c>
      <c r="E125" s="92" t="b">
        <v>0</v>
      </c>
      <c r="F125" s="92" t="b">
        <v>0</v>
      </c>
      <c r="G125" s="92" t="b">
        <v>0</v>
      </c>
    </row>
    <row r="126" spans="1:7" ht="15">
      <c r="A126" s="92" t="s">
        <v>1083</v>
      </c>
      <c r="B126" s="92">
        <v>2</v>
      </c>
      <c r="C126" s="130">
        <v>0.004937495239711504</v>
      </c>
      <c r="D126" s="92" t="s">
        <v>1106</v>
      </c>
      <c r="E126" s="92" t="b">
        <v>0</v>
      </c>
      <c r="F126" s="92" t="b">
        <v>0</v>
      </c>
      <c r="G126" s="92" t="b">
        <v>0</v>
      </c>
    </row>
    <row r="127" spans="1:7" ht="15">
      <c r="A127" s="92" t="s">
        <v>1084</v>
      </c>
      <c r="B127" s="92">
        <v>2</v>
      </c>
      <c r="C127" s="130">
        <v>0.004937495239711504</v>
      </c>
      <c r="D127" s="92" t="s">
        <v>1106</v>
      </c>
      <c r="E127" s="92" t="b">
        <v>0</v>
      </c>
      <c r="F127" s="92" t="b">
        <v>0</v>
      </c>
      <c r="G127" s="92" t="b">
        <v>0</v>
      </c>
    </row>
    <row r="128" spans="1:7" ht="15">
      <c r="A128" s="92" t="s">
        <v>1085</v>
      </c>
      <c r="B128" s="92">
        <v>2</v>
      </c>
      <c r="C128" s="130">
        <v>0.004937495239711504</v>
      </c>
      <c r="D128" s="92" t="s">
        <v>1106</v>
      </c>
      <c r="E128" s="92" t="b">
        <v>0</v>
      </c>
      <c r="F128" s="92" t="b">
        <v>0</v>
      </c>
      <c r="G128" s="92" t="b">
        <v>0</v>
      </c>
    </row>
    <row r="129" spans="1:7" ht="15">
      <c r="A129" s="92" t="s">
        <v>1086</v>
      </c>
      <c r="B129" s="92">
        <v>2</v>
      </c>
      <c r="C129" s="130">
        <v>0.004937495239711504</v>
      </c>
      <c r="D129" s="92" t="s">
        <v>1106</v>
      </c>
      <c r="E129" s="92" t="b">
        <v>0</v>
      </c>
      <c r="F129" s="92" t="b">
        <v>0</v>
      </c>
      <c r="G129" s="92" t="b">
        <v>0</v>
      </c>
    </row>
    <row r="130" spans="1:7" ht="15">
      <c r="A130" s="92" t="s">
        <v>1087</v>
      </c>
      <c r="B130" s="92">
        <v>2</v>
      </c>
      <c r="C130" s="130">
        <v>0.004937495239711504</v>
      </c>
      <c r="D130" s="92" t="s">
        <v>1106</v>
      </c>
      <c r="E130" s="92" t="b">
        <v>0</v>
      </c>
      <c r="F130" s="92" t="b">
        <v>0</v>
      </c>
      <c r="G130" s="92" t="b">
        <v>0</v>
      </c>
    </row>
    <row r="131" spans="1:7" ht="15">
      <c r="A131" s="92" t="s">
        <v>1088</v>
      </c>
      <c r="B131" s="92">
        <v>2</v>
      </c>
      <c r="C131" s="130">
        <v>0.004937495239711504</v>
      </c>
      <c r="D131" s="92" t="s">
        <v>1106</v>
      </c>
      <c r="E131" s="92" t="b">
        <v>0</v>
      </c>
      <c r="F131" s="92" t="b">
        <v>0</v>
      </c>
      <c r="G131" s="92" t="b">
        <v>0</v>
      </c>
    </row>
    <row r="132" spans="1:7" ht="15">
      <c r="A132" s="92" t="s">
        <v>1089</v>
      </c>
      <c r="B132" s="92">
        <v>2</v>
      </c>
      <c r="C132" s="130">
        <v>0.004937495239711504</v>
      </c>
      <c r="D132" s="92" t="s">
        <v>1106</v>
      </c>
      <c r="E132" s="92" t="b">
        <v>0</v>
      </c>
      <c r="F132" s="92" t="b">
        <v>0</v>
      </c>
      <c r="G132" s="92" t="b">
        <v>0</v>
      </c>
    </row>
    <row r="133" spans="1:7" ht="15">
      <c r="A133" s="92" t="s">
        <v>1090</v>
      </c>
      <c r="B133" s="92">
        <v>2</v>
      </c>
      <c r="C133" s="130">
        <v>0.004937495239711504</v>
      </c>
      <c r="D133" s="92" t="s">
        <v>1106</v>
      </c>
      <c r="E133" s="92" t="b">
        <v>0</v>
      </c>
      <c r="F133" s="92" t="b">
        <v>0</v>
      </c>
      <c r="G133" s="92" t="b">
        <v>0</v>
      </c>
    </row>
    <row r="134" spans="1:7" ht="15">
      <c r="A134" s="92" t="s">
        <v>1091</v>
      </c>
      <c r="B134" s="92">
        <v>2</v>
      </c>
      <c r="C134" s="130">
        <v>0.004937495239711504</v>
      </c>
      <c r="D134" s="92" t="s">
        <v>1106</v>
      </c>
      <c r="E134" s="92" t="b">
        <v>0</v>
      </c>
      <c r="F134" s="92" t="b">
        <v>0</v>
      </c>
      <c r="G134" s="92" t="b">
        <v>0</v>
      </c>
    </row>
    <row r="135" spans="1:7" ht="15">
      <c r="A135" s="92" t="s">
        <v>796</v>
      </c>
      <c r="B135" s="92">
        <v>2</v>
      </c>
      <c r="C135" s="130">
        <v>0.004937495239711504</v>
      </c>
      <c r="D135" s="92" t="s">
        <v>1106</v>
      </c>
      <c r="E135" s="92" t="b">
        <v>0</v>
      </c>
      <c r="F135" s="92" t="b">
        <v>0</v>
      </c>
      <c r="G135" s="92" t="b">
        <v>0</v>
      </c>
    </row>
    <row r="136" spans="1:7" ht="15">
      <c r="A136" s="92" t="s">
        <v>1092</v>
      </c>
      <c r="B136" s="92">
        <v>2</v>
      </c>
      <c r="C136" s="130">
        <v>0.004937495239711504</v>
      </c>
      <c r="D136" s="92" t="s">
        <v>1106</v>
      </c>
      <c r="E136" s="92" t="b">
        <v>0</v>
      </c>
      <c r="F136" s="92" t="b">
        <v>0</v>
      </c>
      <c r="G136" s="92" t="b">
        <v>0</v>
      </c>
    </row>
    <row r="137" spans="1:7" ht="15">
      <c r="A137" s="92" t="s">
        <v>1093</v>
      </c>
      <c r="B137" s="92">
        <v>2</v>
      </c>
      <c r="C137" s="130">
        <v>0.004937495239711504</v>
      </c>
      <c r="D137" s="92" t="s">
        <v>1106</v>
      </c>
      <c r="E137" s="92" t="b">
        <v>0</v>
      </c>
      <c r="F137" s="92" t="b">
        <v>0</v>
      </c>
      <c r="G137" s="92" t="b">
        <v>0</v>
      </c>
    </row>
    <row r="138" spans="1:7" ht="15">
      <c r="A138" s="92" t="s">
        <v>1094</v>
      </c>
      <c r="B138" s="92">
        <v>2</v>
      </c>
      <c r="C138" s="130">
        <v>0.004937495239711504</v>
      </c>
      <c r="D138" s="92" t="s">
        <v>1106</v>
      </c>
      <c r="E138" s="92" t="b">
        <v>0</v>
      </c>
      <c r="F138" s="92" t="b">
        <v>0</v>
      </c>
      <c r="G138" s="92" t="b">
        <v>0</v>
      </c>
    </row>
    <row r="139" spans="1:7" ht="15">
      <c r="A139" s="92" t="s">
        <v>1095</v>
      </c>
      <c r="B139" s="92">
        <v>2</v>
      </c>
      <c r="C139" s="130">
        <v>0.004937495239711504</v>
      </c>
      <c r="D139" s="92" t="s">
        <v>1106</v>
      </c>
      <c r="E139" s="92" t="b">
        <v>0</v>
      </c>
      <c r="F139" s="92" t="b">
        <v>0</v>
      </c>
      <c r="G139" s="92" t="b">
        <v>0</v>
      </c>
    </row>
    <row r="140" spans="1:7" ht="15">
      <c r="A140" s="92" t="s">
        <v>804</v>
      </c>
      <c r="B140" s="92">
        <v>2</v>
      </c>
      <c r="C140" s="130">
        <v>0.004937495239711504</v>
      </c>
      <c r="D140" s="92" t="s">
        <v>1106</v>
      </c>
      <c r="E140" s="92" t="b">
        <v>0</v>
      </c>
      <c r="F140" s="92" t="b">
        <v>0</v>
      </c>
      <c r="G140" s="92" t="b">
        <v>0</v>
      </c>
    </row>
    <row r="141" spans="1:7" ht="15">
      <c r="A141" s="92" t="s">
        <v>805</v>
      </c>
      <c r="B141" s="92">
        <v>2</v>
      </c>
      <c r="C141" s="130">
        <v>0.004937495239711504</v>
      </c>
      <c r="D141" s="92" t="s">
        <v>1106</v>
      </c>
      <c r="E141" s="92" t="b">
        <v>0</v>
      </c>
      <c r="F141" s="92" t="b">
        <v>0</v>
      </c>
      <c r="G141" s="92" t="b">
        <v>0</v>
      </c>
    </row>
    <row r="142" spans="1:7" ht="15">
      <c r="A142" s="92" t="s">
        <v>806</v>
      </c>
      <c r="B142" s="92">
        <v>2</v>
      </c>
      <c r="C142" s="130">
        <v>0.004937495239711504</v>
      </c>
      <c r="D142" s="92" t="s">
        <v>1106</v>
      </c>
      <c r="E142" s="92" t="b">
        <v>0</v>
      </c>
      <c r="F142" s="92" t="b">
        <v>0</v>
      </c>
      <c r="G142" s="92" t="b">
        <v>0</v>
      </c>
    </row>
    <row r="143" spans="1:7" ht="15">
      <c r="A143" s="92" t="s">
        <v>807</v>
      </c>
      <c r="B143" s="92">
        <v>2</v>
      </c>
      <c r="C143" s="130">
        <v>0.004937495239711504</v>
      </c>
      <c r="D143" s="92" t="s">
        <v>1106</v>
      </c>
      <c r="E143" s="92" t="b">
        <v>0</v>
      </c>
      <c r="F143" s="92" t="b">
        <v>0</v>
      </c>
      <c r="G143" s="92" t="b">
        <v>0</v>
      </c>
    </row>
    <row r="144" spans="1:7" ht="15">
      <c r="A144" s="92" t="s">
        <v>808</v>
      </c>
      <c r="B144" s="92">
        <v>2</v>
      </c>
      <c r="C144" s="130">
        <v>0.004937495239711504</v>
      </c>
      <c r="D144" s="92" t="s">
        <v>1106</v>
      </c>
      <c r="E144" s="92" t="b">
        <v>0</v>
      </c>
      <c r="F144" s="92" t="b">
        <v>0</v>
      </c>
      <c r="G144" s="92" t="b">
        <v>0</v>
      </c>
    </row>
    <row r="145" spans="1:7" ht="15">
      <c r="A145" s="92" t="s">
        <v>809</v>
      </c>
      <c r="B145" s="92">
        <v>2</v>
      </c>
      <c r="C145" s="130">
        <v>0.004937495239711504</v>
      </c>
      <c r="D145" s="92" t="s">
        <v>1106</v>
      </c>
      <c r="E145" s="92" t="b">
        <v>0</v>
      </c>
      <c r="F145" s="92" t="b">
        <v>0</v>
      </c>
      <c r="G145" s="92" t="b">
        <v>0</v>
      </c>
    </row>
    <row r="146" spans="1:7" ht="15">
      <c r="A146" s="92" t="s">
        <v>810</v>
      </c>
      <c r="B146" s="92">
        <v>2</v>
      </c>
      <c r="C146" s="130">
        <v>0.004937495239711504</v>
      </c>
      <c r="D146" s="92" t="s">
        <v>1106</v>
      </c>
      <c r="E146" s="92" t="b">
        <v>0</v>
      </c>
      <c r="F146" s="92" t="b">
        <v>0</v>
      </c>
      <c r="G146" s="92" t="b">
        <v>0</v>
      </c>
    </row>
    <row r="147" spans="1:7" ht="15">
      <c r="A147" s="92" t="s">
        <v>728</v>
      </c>
      <c r="B147" s="92">
        <v>2</v>
      </c>
      <c r="C147" s="130">
        <v>0.004937495239711504</v>
      </c>
      <c r="D147" s="92" t="s">
        <v>1106</v>
      </c>
      <c r="E147" s="92" t="b">
        <v>0</v>
      </c>
      <c r="F147" s="92" t="b">
        <v>0</v>
      </c>
      <c r="G147" s="92" t="b">
        <v>0</v>
      </c>
    </row>
    <row r="148" spans="1:7" ht="15">
      <c r="A148" s="92" t="s">
        <v>278</v>
      </c>
      <c r="B148" s="92">
        <v>2</v>
      </c>
      <c r="C148" s="130">
        <v>0.004937495239711504</v>
      </c>
      <c r="D148" s="92" t="s">
        <v>1106</v>
      </c>
      <c r="E148" s="92" t="b">
        <v>0</v>
      </c>
      <c r="F148" s="92" t="b">
        <v>0</v>
      </c>
      <c r="G148" s="92" t="b">
        <v>0</v>
      </c>
    </row>
    <row r="149" spans="1:7" ht="15">
      <c r="A149" s="92" t="s">
        <v>811</v>
      </c>
      <c r="B149" s="92">
        <v>2</v>
      </c>
      <c r="C149" s="130">
        <v>0.004937495239711504</v>
      </c>
      <c r="D149" s="92" t="s">
        <v>1106</v>
      </c>
      <c r="E149" s="92" t="b">
        <v>0</v>
      </c>
      <c r="F149" s="92" t="b">
        <v>0</v>
      </c>
      <c r="G149" s="92" t="b">
        <v>0</v>
      </c>
    </row>
    <row r="150" spans="1:7" ht="15">
      <c r="A150" s="92" t="s">
        <v>1096</v>
      </c>
      <c r="B150" s="92">
        <v>2</v>
      </c>
      <c r="C150" s="130">
        <v>0.004937495239711504</v>
      </c>
      <c r="D150" s="92" t="s">
        <v>1106</v>
      </c>
      <c r="E150" s="92" t="b">
        <v>0</v>
      </c>
      <c r="F150" s="92" t="b">
        <v>0</v>
      </c>
      <c r="G150" s="92" t="b">
        <v>0</v>
      </c>
    </row>
    <row r="151" spans="1:7" ht="15">
      <c r="A151" s="92" t="s">
        <v>1097</v>
      </c>
      <c r="B151" s="92">
        <v>2</v>
      </c>
      <c r="C151" s="130">
        <v>0.004937495239711504</v>
      </c>
      <c r="D151" s="92" t="s">
        <v>1106</v>
      </c>
      <c r="E151" s="92" t="b">
        <v>0</v>
      </c>
      <c r="F151" s="92" t="b">
        <v>0</v>
      </c>
      <c r="G151" s="92" t="b">
        <v>0</v>
      </c>
    </row>
    <row r="152" spans="1:7" ht="15">
      <c r="A152" s="92" t="s">
        <v>1098</v>
      </c>
      <c r="B152" s="92">
        <v>2</v>
      </c>
      <c r="C152" s="130">
        <v>0.004937495239711504</v>
      </c>
      <c r="D152" s="92" t="s">
        <v>1106</v>
      </c>
      <c r="E152" s="92" t="b">
        <v>0</v>
      </c>
      <c r="F152" s="92" t="b">
        <v>0</v>
      </c>
      <c r="G152" s="92" t="b">
        <v>0</v>
      </c>
    </row>
    <row r="153" spans="1:7" ht="15">
      <c r="A153" s="92" t="s">
        <v>813</v>
      </c>
      <c r="B153" s="92">
        <v>2</v>
      </c>
      <c r="C153" s="130">
        <v>0.004937495239711504</v>
      </c>
      <c r="D153" s="92" t="s">
        <v>1106</v>
      </c>
      <c r="E153" s="92" t="b">
        <v>0</v>
      </c>
      <c r="F153" s="92" t="b">
        <v>0</v>
      </c>
      <c r="G153" s="92" t="b">
        <v>0</v>
      </c>
    </row>
    <row r="154" spans="1:7" ht="15">
      <c r="A154" s="92" t="s">
        <v>814</v>
      </c>
      <c r="B154" s="92">
        <v>2</v>
      </c>
      <c r="C154" s="130">
        <v>0.004937495239711504</v>
      </c>
      <c r="D154" s="92" t="s">
        <v>1106</v>
      </c>
      <c r="E154" s="92" t="b">
        <v>1</v>
      </c>
      <c r="F154" s="92" t="b">
        <v>0</v>
      </c>
      <c r="G154" s="92" t="b">
        <v>0</v>
      </c>
    </row>
    <row r="155" spans="1:7" ht="15">
      <c r="A155" s="92" t="s">
        <v>815</v>
      </c>
      <c r="B155" s="92">
        <v>2</v>
      </c>
      <c r="C155" s="130">
        <v>0.004937495239711504</v>
      </c>
      <c r="D155" s="92" t="s">
        <v>1106</v>
      </c>
      <c r="E155" s="92" t="b">
        <v>0</v>
      </c>
      <c r="F155" s="92" t="b">
        <v>0</v>
      </c>
      <c r="G155" s="92" t="b">
        <v>0</v>
      </c>
    </row>
    <row r="156" spans="1:7" ht="15">
      <c r="A156" s="92" t="s">
        <v>816</v>
      </c>
      <c r="B156" s="92">
        <v>2</v>
      </c>
      <c r="C156" s="130">
        <v>0.004937495239711504</v>
      </c>
      <c r="D156" s="92" t="s">
        <v>1106</v>
      </c>
      <c r="E156" s="92" t="b">
        <v>0</v>
      </c>
      <c r="F156" s="92" t="b">
        <v>0</v>
      </c>
      <c r="G156" s="92" t="b">
        <v>0</v>
      </c>
    </row>
    <row r="157" spans="1:7" ht="15">
      <c r="A157" s="92" t="s">
        <v>818</v>
      </c>
      <c r="B157" s="92">
        <v>2</v>
      </c>
      <c r="C157" s="130">
        <v>0.004937495239711504</v>
      </c>
      <c r="D157" s="92" t="s">
        <v>1106</v>
      </c>
      <c r="E157" s="92" t="b">
        <v>0</v>
      </c>
      <c r="F157" s="92" t="b">
        <v>0</v>
      </c>
      <c r="G157" s="92" t="b">
        <v>0</v>
      </c>
    </row>
    <row r="158" spans="1:7" ht="15">
      <c r="A158" s="92" t="s">
        <v>213</v>
      </c>
      <c r="B158" s="92">
        <v>2</v>
      </c>
      <c r="C158" s="130">
        <v>0.004937495239711504</v>
      </c>
      <c r="D158" s="92" t="s">
        <v>1106</v>
      </c>
      <c r="E158" s="92" t="b">
        <v>0</v>
      </c>
      <c r="F158" s="92" t="b">
        <v>0</v>
      </c>
      <c r="G158" s="92" t="b">
        <v>0</v>
      </c>
    </row>
    <row r="159" spans="1:7" ht="15">
      <c r="A159" s="92" t="s">
        <v>819</v>
      </c>
      <c r="B159" s="92">
        <v>2</v>
      </c>
      <c r="C159" s="130">
        <v>0.004937495239711504</v>
      </c>
      <c r="D159" s="92" t="s">
        <v>1106</v>
      </c>
      <c r="E159" s="92" t="b">
        <v>0</v>
      </c>
      <c r="F159" s="92" t="b">
        <v>0</v>
      </c>
      <c r="G159" s="92" t="b">
        <v>0</v>
      </c>
    </row>
    <row r="160" spans="1:7" ht="15">
      <c r="A160" s="92" t="s">
        <v>820</v>
      </c>
      <c r="B160" s="92">
        <v>2</v>
      </c>
      <c r="C160" s="130">
        <v>0.004937495239711504</v>
      </c>
      <c r="D160" s="92" t="s">
        <v>1106</v>
      </c>
      <c r="E160" s="92" t="b">
        <v>0</v>
      </c>
      <c r="F160" s="92" t="b">
        <v>0</v>
      </c>
      <c r="G160" s="92" t="b">
        <v>0</v>
      </c>
    </row>
    <row r="161" spans="1:7" ht="15">
      <c r="A161" s="92" t="s">
        <v>1099</v>
      </c>
      <c r="B161" s="92">
        <v>2</v>
      </c>
      <c r="C161" s="130">
        <v>0.004937495239711504</v>
      </c>
      <c r="D161" s="92" t="s">
        <v>1106</v>
      </c>
      <c r="E161" s="92" t="b">
        <v>0</v>
      </c>
      <c r="F161" s="92" t="b">
        <v>0</v>
      </c>
      <c r="G161" s="92" t="b">
        <v>0</v>
      </c>
    </row>
    <row r="162" spans="1:7" ht="15">
      <c r="A162" s="92" t="s">
        <v>1100</v>
      </c>
      <c r="B162" s="92">
        <v>2</v>
      </c>
      <c r="C162" s="130">
        <v>0.004937495239711504</v>
      </c>
      <c r="D162" s="92" t="s">
        <v>1106</v>
      </c>
      <c r="E162" s="92" t="b">
        <v>0</v>
      </c>
      <c r="F162" s="92" t="b">
        <v>0</v>
      </c>
      <c r="G162" s="92" t="b">
        <v>0</v>
      </c>
    </row>
    <row r="163" spans="1:7" ht="15">
      <c r="A163" s="92" t="s">
        <v>1101</v>
      </c>
      <c r="B163" s="92">
        <v>2</v>
      </c>
      <c r="C163" s="130">
        <v>0.004937495239711504</v>
      </c>
      <c r="D163" s="92" t="s">
        <v>1106</v>
      </c>
      <c r="E163" s="92" t="b">
        <v>0</v>
      </c>
      <c r="F163" s="92" t="b">
        <v>0</v>
      </c>
      <c r="G163" s="92" t="b">
        <v>0</v>
      </c>
    </row>
    <row r="164" spans="1:7" ht="15">
      <c r="A164" s="92" t="s">
        <v>1102</v>
      </c>
      <c r="B164" s="92">
        <v>2</v>
      </c>
      <c r="C164" s="130">
        <v>0.004937495239711504</v>
      </c>
      <c r="D164" s="92" t="s">
        <v>1106</v>
      </c>
      <c r="E164" s="92" t="b">
        <v>0</v>
      </c>
      <c r="F164" s="92" t="b">
        <v>0</v>
      </c>
      <c r="G164" s="92" t="b">
        <v>0</v>
      </c>
    </row>
    <row r="165" spans="1:7" ht="15">
      <c r="A165" s="92" t="s">
        <v>1103</v>
      </c>
      <c r="B165" s="92">
        <v>2</v>
      </c>
      <c r="C165" s="130">
        <v>0.004937495239711504</v>
      </c>
      <c r="D165" s="92" t="s">
        <v>1106</v>
      </c>
      <c r="E165" s="92" t="b">
        <v>0</v>
      </c>
      <c r="F165" s="92" t="b">
        <v>0</v>
      </c>
      <c r="G165" s="92" t="b">
        <v>0</v>
      </c>
    </row>
    <row r="166" spans="1:7" ht="15">
      <c r="A166" s="92" t="s">
        <v>750</v>
      </c>
      <c r="B166" s="92">
        <v>3</v>
      </c>
      <c r="C166" s="130">
        <v>0</v>
      </c>
      <c r="D166" s="92" t="s">
        <v>637</v>
      </c>
      <c r="E166" s="92" t="b">
        <v>0</v>
      </c>
      <c r="F166" s="92" t="b">
        <v>0</v>
      </c>
      <c r="G166" s="92" t="b">
        <v>0</v>
      </c>
    </row>
    <row r="167" spans="1:7" ht="15">
      <c r="A167" s="92" t="s">
        <v>751</v>
      </c>
      <c r="B167" s="92">
        <v>2</v>
      </c>
      <c r="C167" s="130">
        <v>0</v>
      </c>
      <c r="D167" s="92" t="s">
        <v>637</v>
      </c>
      <c r="E167" s="92" t="b">
        <v>0</v>
      </c>
      <c r="F167" s="92" t="b">
        <v>0</v>
      </c>
      <c r="G167" s="92" t="b">
        <v>0</v>
      </c>
    </row>
    <row r="168" spans="1:7" ht="15">
      <c r="A168" s="92" t="s">
        <v>752</v>
      </c>
      <c r="B168" s="92">
        <v>2</v>
      </c>
      <c r="C168" s="130">
        <v>0</v>
      </c>
      <c r="D168" s="92" t="s">
        <v>637</v>
      </c>
      <c r="E168" s="92" t="b">
        <v>0</v>
      </c>
      <c r="F168" s="92" t="b">
        <v>0</v>
      </c>
      <c r="G168" s="92" t="b">
        <v>0</v>
      </c>
    </row>
    <row r="169" spans="1:7" ht="15">
      <c r="A169" s="92" t="s">
        <v>753</v>
      </c>
      <c r="B169" s="92">
        <v>2</v>
      </c>
      <c r="C169" s="130">
        <v>0</v>
      </c>
      <c r="D169" s="92" t="s">
        <v>637</v>
      </c>
      <c r="E169" s="92" t="b">
        <v>0</v>
      </c>
      <c r="F169" s="92" t="b">
        <v>0</v>
      </c>
      <c r="G169" s="92" t="b">
        <v>0</v>
      </c>
    </row>
    <row r="170" spans="1:7" ht="15">
      <c r="A170" s="92" t="s">
        <v>754</v>
      </c>
      <c r="B170" s="92">
        <v>2</v>
      </c>
      <c r="C170" s="130">
        <v>0</v>
      </c>
      <c r="D170" s="92" t="s">
        <v>637</v>
      </c>
      <c r="E170" s="92" t="b">
        <v>0</v>
      </c>
      <c r="F170" s="92" t="b">
        <v>0</v>
      </c>
      <c r="G170" s="92" t="b">
        <v>0</v>
      </c>
    </row>
    <row r="171" spans="1:7" ht="15">
      <c r="A171" s="92" t="s">
        <v>755</v>
      </c>
      <c r="B171" s="92">
        <v>2</v>
      </c>
      <c r="C171" s="130">
        <v>0</v>
      </c>
      <c r="D171" s="92" t="s">
        <v>637</v>
      </c>
      <c r="E171" s="92" t="b">
        <v>0</v>
      </c>
      <c r="F171" s="92" t="b">
        <v>0</v>
      </c>
      <c r="G171" s="92" t="b">
        <v>0</v>
      </c>
    </row>
    <row r="172" spans="1:7" ht="15">
      <c r="A172" s="92" t="s">
        <v>756</v>
      </c>
      <c r="B172" s="92">
        <v>2</v>
      </c>
      <c r="C172" s="130">
        <v>0</v>
      </c>
      <c r="D172" s="92" t="s">
        <v>637</v>
      </c>
      <c r="E172" s="92" t="b">
        <v>0</v>
      </c>
      <c r="F172" s="92" t="b">
        <v>0</v>
      </c>
      <c r="G172" s="92" t="b">
        <v>0</v>
      </c>
    </row>
    <row r="173" spans="1:7" ht="15">
      <c r="A173" s="92" t="s">
        <v>232</v>
      </c>
      <c r="B173" s="92">
        <v>2</v>
      </c>
      <c r="C173" s="130">
        <v>0</v>
      </c>
      <c r="D173" s="92" t="s">
        <v>637</v>
      </c>
      <c r="E173" s="92" t="b">
        <v>0</v>
      </c>
      <c r="F173" s="92" t="b">
        <v>0</v>
      </c>
      <c r="G173" s="92" t="b">
        <v>0</v>
      </c>
    </row>
    <row r="174" spans="1:7" ht="15">
      <c r="A174" s="92" t="s">
        <v>757</v>
      </c>
      <c r="B174" s="92">
        <v>2</v>
      </c>
      <c r="C174" s="130">
        <v>0.01505149978319906</v>
      </c>
      <c r="D174" s="92" t="s">
        <v>637</v>
      </c>
      <c r="E174" s="92" t="b">
        <v>0</v>
      </c>
      <c r="F174" s="92" t="b">
        <v>0</v>
      </c>
      <c r="G174" s="92" t="b">
        <v>0</v>
      </c>
    </row>
    <row r="175" spans="1:7" ht="15">
      <c r="A175" s="92" t="s">
        <v>744</v>
      </c>
      <c r="B175" s="92">
        <v>2</v>
      </c>
      <c r="C175" s="130">
        <v>0</v>
      </c>
      <c r="D175" s="92" t="s">
        <v>637</v>
      </c>
      <c r="E175" s="92" t="b">
        <v>0</v>
      </c>
      <c r="F175" s="92" t="b">
        <v>0</v>
      </c>
      <c r="G175" s="92" t="b">
        <v>0</v>
      </c>
    </row>
    <row r="176" spans="1:7" ht="15">
      <c r="A176" s="92" t="s">
        <v>744</v>
      </c>
      <c r="B176" s="92">
        <v>9</v>
      </c>
      <c r="C176" s="130">
        <v>0.0054186501979746875</v>
      </c>
      <c r="D176" s="92" t="s">
        <v>638</v>
      </c>
      <c r="E176" s="92" t="b">
        <v>0</v>
      </c>
      <c r="F176" s="92" t="b">
        <v>0</v>
      </c>
      <c r="G176" s="92" t="b">
        <v>0</v>
      </c>
    </row>
    <row r="177" spans="1:7" ht="15">
      <c r="A177" s="92" t="s">
        <v>745</v>
      </c>
      <c r="B177" s="92">
        <v>8</v>
      </c>
      <c r="C177" s="130">
        <v>0.010201054000848043</v>
      </c>
      <c r="D177" s="92" t="s">
        <v>638</v>
      </c>
      <c r="E177" s="92" t="b">
        <v>1</v>
      </c>
      <c r="F177" s="92" t="b">
        <v>0</v>
      </c>
      <c r="G177" s="92" t="b">
        <v>0</v>
      </c>
    </row>
    <row r="178" spans="1:7" ht="15">
      <c r="A178" s="92" t="s">
        <v>746</v>
      </c>
      <c r="B178" s="92">
        <v>8</v>
      </c>
      <c r="C178" s="130">
        <v>0.010201054000848043</v>
      </c>
      <c r="D178" s="92" t="s">
        <v>638</v>
      </c>
      <c r="E178" s="92" t="b">
        <v>0</v>
      </c>
      <c r="F178" s="92" t="b">
        <v>0</v>
      </c>
      <c r="G178" s="92" t="b">
        <v>0</v>
      </c>
    </row>
    <row r="179" spans="1:7" ht="15">
      <c r="A179" s="92" t="s">
        <v>747</v>
      </c>
      <c r="B179" s="92">
        <v>8</v>
      </c>
      <c r="C179" s="130">
        <v>0.010201054000848043</v>
      </c>
      <c r="D179" s="92" t="s">
        <v>638</v>
      </c>
      <c r="E179" s="92" t="b">
        <v>0</v>
      </c>
      <c r="F179" s="92" t="b">
        <v>0</v>
      </c>
      <c r="G179" s="92" t="b">
        <v>0</v>
      </c>
    </row>
    <row r="180" spans="1:7" ht="15">
      <c r="A180" s="92" t="s">
        <v>748</v>
      </c>
      <c r="B180" s="92">
        <v>7</v>
      </c>
      <c r="C180" s="130">
        <v>0.014267285788160555</v>
      </c>
      <c r="D180" s="92" t="s">
        <v>638</v>
      </c>
      <c r="E180" s="92" t="b">
        <v>1</v>
      </c>
      <c r="F180" s="92" t="b">
        <v>0</v>
      </c>
      <c r="G180" s="92" t="b">
        <v>0</v>
      </c>
    </row>
    <row r="181" spans="1:7" ht="15">
      <c r="A181" s="92" t="s">
        <v>759</v>
      </c>
      <c r="B181" s="92">
        <v>7</v>
      </c>
      <c r="C181" s="130">
        <v>0.014267285788160555</v>
      </c>
      <c r="D181" s="92" t="s">
        <v>638</v>
      </c>
      <c r="E181" s="92" t="b">
        <v>0</v>
      </c>
      <c r="F181" s="92" t="b">
        <v>0</v>
      </c>
      <c r="G181" s="92" t="b">
        <v>0</v>
      </c>
    </row>
    <row r="182" spans="1:7" ht="15">
      <c r="A182" s="92" t="s">
        <v>760</v>
      </c>
      <c r="B182" s="92">
        <v>4</v>
      </c>
      <c r="C182" s="130">
        <v>0.02094421098273882</v>
      </c>
      <c r="D182" s="92" t="s">
        <v>638</v>
      </c>
      <c r="E182" s="92" t="b">
        <v>0</v>
      </c>
      <c r="F182" s="92" t="b">
        <v>1</v>
      </c>
      <c r="G182" s="92" t="b">
        <v>0</v>
      </c>
    </row>
    <row r="183" spans="1:7" ht="15">
      <c r="A183" s="92" t="s">
        <v>228</v>
      </c>
      <c r="B183" s="92">
        <v>3</v>
      </c>
      <c r="C183" s="130">
        <v>0.020639950471592273</v>
      </c>
      <c r="D183" s="92" t="s">
        <v>638</v>
      </c>
      <c r="E183" s="92" t="b">
        <v>0</v>
      </c>
      <c r="F183" s="92" t="b">
        <v>0</v>
      </c>
      <c r="G183" s="92" t="b">
        <v>0</v>
      </c>
    </row>
    <row r="184" spans="1:7" ht="15">
      <c r="A184" s="92" t="s">
        <v>761</v>
      </c>
      <c r="B184" s="92">
        <v>2</v>
      </c>
      <c r="C184" s="130">
        <v>0.01839394748252681</v>
      </c>
      <c r="D184" s="92" t="s">
        <v>638</v>
      </c>
      <c r="E184" s="92" t="b">
        <v>0</v>
      </c>
      <c r="F184" s="92" t="b">
        <v>0</v>
      </c>
      <c r="G184" s="92" t="b">
        <v>0</v>
      </c>
    </row>
    <row r="185" spans="1:7" ht="15">
      <c r="A185" s="92" t="s">
        <v>762</v>
      </c>
      <c r="B185" s="92">
        <v>2</v>
      </c>
      <c r="C185" s="130">
        <v>0.01839394748252681</v>
      </c>
      <c r="D185" s="92" t="s">
        <v>638</v>
      </c>
      <c r="E185" s="92" t="b">
        <v>0</v>
      </c>
      <c r="F185" s="92" t="b">
        <v>0</v>
      </c>
      <c r="G185" s="92" t="b">
        <v>0</v>
      </c>
    </row>
    <row r="186" spans="1:7" ht="15">
      <c r="A186" s="92" t="s">
        <v>1043</v>
      </c>
      <c r="B186" s="92">
        <v>2</v>
      </c>
      <c r="C186" s="130">
        <v>0.01839394748252681</v>
      </c>
      <c r="D186" s="92" t="s">
        <v>638</v>
      </c>
      <c r="E186" s="92" t="b">
        <v>0</v>
      </c>
      <c r="F186" s="92" t="b">
        <v>0</v>
      </c>
      <c r="G186" s="92" t="b">
        <v>0</v>
      </c>
    </row>
    <row r="187" spans="1:7" ht="15">
      <c r="A187" s="92" t="s">
        <v>756</v>
      </c>
      <c r="B187" s="92">
        <v>2</v>
      </c>
      <c r="C187" s="130">
        <v>0.01839394748252681</v>
      </c>
      <c r="D187" s="92" t="s">
        <v>638</v>
      </c>
      <c r="E187" s="92" t="b">
        <v>0</v>
      </c>
      <c r="F187" s="92" t="b">
        <v>0</v>
      </c>
      <c r="G187" s="92" t="b">
        <v>0</v>
      </c>
    </row>
    <row r="188" spans="1:7" ht="15">
      <c r="A188" s="92" t="s">
        <v>1044</v>
      </c>
      <c r="B188" s="92">
        <v>2</v>
      </c>
      <c r="C188" s="130">
        <v>0.01839394748252681</v>
      </c>
      <c r="D188" s="92" t="s">
        <v>638</v>
      </c>
      <c r="E188" s="92" t="b">
        <v>0</v>
      </c>
      <c r="F188" s="92" t="b">
        <v>0</v>
      </c>
      <c r="G188" s="92" t="b">
        <v>0</v>
      </c>
    </row>
    <row r="189" spans="1:7" ht="15">
      <c r="A189" s="92" t="s">
        <v>1045</v>
      </c>
      <c r="B189" s="92">
        <v>2</v>
      </c>
      <c r="C189" s="130">
        <v>0.01839394748252681</v>
      </c>
      <c r="D189" s="92" t="s">
        <v>638</v>
      </c>
      <c r="E189" s="92" t="b">
        <v>0</v>
      </c>
      <c r="F189" s="92" t="b">
        <v>0</v>
      </c>
      <c r="G189" s="92" t="b">
        <v>0</v>
      </c>
    </row>
    <row r="190" spans="1:7" ht="15">
      <c r="A190" s="92" t="s">
        <v>1042</v>
      </c>
      <c r="B190" s="92">
        <v>2</v>
      </c>
      <c r="C190" s="130">
        <v>0.01839394748252681</v>
      </c>
      <c r="D190" s="92" t="s">
        <v>638</v>
      </c>
      <c r="E190" s="92" t="b">
        <v>0</v>
      </c>
      <c r="F190" s="92" t="b">
        <v>0</v>
      </c>
      <c r="G190" s="92" t="b">
        <v>0</v>
      </c>
    </row>
    <row r="191" spans="1:7" ht="15">
      <c r="A191" s="92" t="s">
        <v>764</v>
      </c>
      <c r="B191" s="92">
        <v>6</v>
      </c>
      <c r="C191" s="130">
        <v>0</v>
      </c>
      <c r="D191" s="92" t="s">
        <v>639</v>
      </c>
      <c r="E191" s="92" t="b">
        <v>0</v>
      </c>
      <c r="F191" s="92" t="b">
        <v>0</v>
      </c>
      <c r="G191" s="92" t="b">
        <v>0</v>
      </c>
    </row>
    <row r="192" spans="1:7" ht="15">
      <c r="A192" s="92" t="s">
        <v>224</v>
      </c>
      <c r="B192" s="92">
        <v>4</v>
      </c>
      <c r="C192" s="130">
        <v>0.008286647484973235</v>
      </c>
      <c r="D192" s="92" t="s">
        <v>639</v>
      </c>
      <c r="E192" s="92" t="b">
        <v>0</v>
      </c>
      <c r="F192" s="92" t="b">
        <v>0</v>
      </c>
      <c r="G192" s="92" t="b">
        <v>0</v>
      </c>
    </row>
    <row r="193" spans="1:7" ht="15">
      <c r="A193" s="92" t="s">
        <v>765</v>
      </c>
      <c r="B193" s="92">
        <v>4</v>
      </c>
      <c r="C193" s="130">
        <v>0.008286647484973235</v>
      </c>
      <c r="D193" s="92" t="s">
        <v>639</v>
      </c>
      <c r="E193" s="92" t="b">
        <v>0</v>
      </c>
      <c r="F193" s="92" t="b">
        <v>0</v>
      </c>
      <c r="G193" s="92" t="b">
        <v>0</v>
      </c>
    </row>
    <row r="194" spans="1:7" ht="15">
      <c r="A194" s="92" t="s">
        <v>766</v>
      </c>
      <c r="B194" s="92">
        <v>4</v>
      </c>
      <c r="C194" s="130">
        <v>0.008286647484973235</v>
      </c>
      <c r="D194" s="92" t="s">
        <v>639</v>
      </c>
      <c r="E194" s="92" t="b">
        <v>0</v>
      </c>
      <c r="F194" s="92" t="b">
        <v>0</v>
      </c>
      <c r="G194" s="92" t="b">
        <v>0</v>
      </c>
    </row>
    <row r="195" spans="1:7" ht="15">
      <c r="A195" s="92" t="s">
        <v>744</v>
      </c>
      <c r="B195" s="92">
        <v>4</v>
      </c>
      <c r="C195" s="130">
        <v>0.008286647484973235</v>
      </c>
      <c r="D195" s="92" t="s">
        <v>639</v>
      </c>
      <c r="E195" s="92" t="b">
        <v>0</v>
      </c>
      <c r="F195" s="92" t="b">
        <v>0</v>
      </c>
      <c r="G195" s="92" t="b">
        <v>0</v>
      </c>
    </row>
    <row r="196" spans="1:7" ht="15">
      <c r="A196" s="92" t="s">
        <v>767</v>
      </c>
      <c r="B196" s="92">
        <v>3</v>
      </c>
      <c r="C196" s="130">
        <v>0.01062458808225816</v>
      </c>
      <c r="D196" s="92" t="s">
        <v>639</v>
      </c>
      <c r="E196" s="92" t="b">
        <v>0</v>
      </c>
      <c r="F196" s="92" t="b">
        <v>0</v>
      </c>
      <c r="G196" s="92" t="b">
        <v>0</v>
      </c>
    </row>
    <row r="197" spans="1:7" ht="15">
      <c r="A197" s="92" t="s">
        <v>768</v>
      </c>
      <c r="B197" s="92">
        <v>3</v>
      </c>
      <c r="C197" s="130">
        <v>0.01062458808225816</v>
      </c>
      <c r="D197" s="92" t="s">
        <v>639</v>
      </c>
      <c r="E197" s="92" t="b">
        <v>0</v>
      </c>
      <c r="F197" s="92" t="b">
        <v>0</v>
      </c>
      <c r="G197" s="92" t="b">
        <v>0</v>
      </c>
    </row>
    <row r="198" spans="1:7" ht="15">
      <c r="A198" s="92" t="s">
        <v>769</v>
      </c>
      <c r="B198" s="92">
        <v>3</v>
      </c>
      <c r="C198" s="130">
        <v>0.01062458808225816</v>
      </c>
      <c r="D198" s="92" t="s">
        <v>639</v>
      </c>
      <c r="E198" s="92" t="b">
        <v>0</v>
      </c>
      <c r="F198" s="92" t="b">
        <v>0</v>
      </c>
      <c r="G198" s="92" t="b">
        <v>0</v>
      </c>
    </row>
    <row r="199" spans="1:7" ht="15">
      <c r="A199" s="92" t="s">
        <v>770</v>
      </c>
      <c r="B199" s="92">
        <v>3</v>
      </c>
      <c r="C199" s="130">
        <v>0.01062458808225816</v>
      </c>
      <c r="D199" s="92" t="s">
        <v>639</v>
      </c>
      <c r="E199" s="92" t="b">
        <v>0</v>
      </c>
      <c r="F199" s="92" t="b">
        <v>0</v>
      </c>
      <c r="G199" s="92" t="b">
        <v>0</v>
      </c>
    </row>
    <row r="200" spans="1:7" ht="15">
      <c r="A200" s="92" t="s">
        <v>771</v>
      </c>
      <c r="B200" s="92">
        <v>3</v>
      </c>
      <c r="C200" s="130">
        <v>0.01062458808225816</v>
      </c>
      <c r="D200" s="92" t="s">
        <v>639</v>
      </c>
      <c r="E200" s="92" t="b">
        <v>0</v>
      </c>
      <c r="F200" s="92" t="b">
        <v>0</v>
      </c>
      <c r="G200" s="92" t="b">
        <v>0</v>
      </c>
    </row>
    <row r="201" spans="1:7" ht="15">
      <c r="A201" s="92" t="s">
        <v>1022</v>
      </c>
      <c r="B201" s="92">
        <v>3</v>
      </c>
      <c r="C201" s="130">
        <v>0.01062458808225816</v>
      </c>
      <c r="D201" s="92" t="s">
        <v>639</v>
      </c>
      <c r="E201" s="92" t="b">
        <v>0</v>
      </c>
      <c r="F201" s="92" t="b">
        <v>0</v>
      </c>
      <c r="G201" s="92" t="b">
        <v>0</v>
      </c>
    </row>
    <row r="202" spans="1:7" ht="15">
      <c r="A202" s="92" t="s">
        <v>1023</v>
      </c>
      <c r="B202" s="92">
        <v>3</v>
      </c>
      <c r="C202" s="130">
        <v>0.01062458808225816</v>
      </c>
      <c r="D202" s="92" t="s">
        <v>639</v>
      </c>
      <c r="E202" s="92" t="b">
        <v>0</v>
      </c>
      <c r="F202" s="92" t="b">
        <v>0</v>
      </c>
      <c r="G202" s="92" t="b">
        <v>0</v>
      </c>
    </row>
    <row r="203" spans="1:7" ht="15">
      <c r="A203" s="92" t="s">
        <v>1024</v>
      </c>
      <c r="B203" s="92">
        <v>3</v>
      </c>
      <c r="C203" s="130">
        <v>0.01062458808225816</v>
      </c>
      <c r="D203" s="92" t="s">
        <v>639</v>
      </c>
      <c r="E203" s="92" t="b">
        <v>0</v>
      </c>
      <c r="F203" s="92" t="b">
        <v>0</v>
      </c>
      <c r="G203" s="92" t="b">
        <v>0</v>
      </c>
    </row>
    <row r="204" spans="1:7" ht="15">
      <c r="A204" s="92" t="s">
        <v>1025</v>
      </c>
      <c r="B204" s="92">
        <v>3</v>
      </c>
      <c r="C204" s="130">
        <v>0.01062458808225816</v>
      </c>
      <c r="D204" s="92" t="s">
        <v>639</v>
      </c>
      <c r="E204" s="92" t="b">
        <v>0</v>
      </c>
      <c r="F204" s="92" t="b">
        <v>0</v>
      </c>
      <c r="G204" s="92" t="b">
        <v>0</v>
      </c>
    </row>
    <row r="205" spans="1:7" ht="15">
      <c r="A205" s="92" t="s">
        <v>1026</v>
      </c>
      <c r="B205" s="92">
        <v>3</v>
      </c>
      <c r="C205" s="130">
        <v>0.01062458808225816</v>
      </c>
      <c r="D205" s="92" t="s">
        <v>639</v>
      </c>
      <c r="E205" s="92" t="b">
        <v>0</v>
      </c>
      <c r="F205" s="92" t="b">
        <v>0</v>
      </c>
      <c r="G205" s="92" t="b">
        <v>0</v>
      </c>
    </row>
    <row r="206" spans="1:7" ht="15">
      <c r="A206" s="92" t="s">
        <v>1027</v>
      </c>
      <c r="B206" s="92">
        <v>3</v>
      </c>
      <c r="C206" s="130">
        <v>0.01062458808225816</v>
      </c>
      <c r="D206" s="92" t="s">
        <v>639</v>
      </c>
      <c r="E206" s="92" t="b">
        <v>0</v>
      </c>
      <c r="F206" s="92" t="b">
        <v>0</v>
      </c>
      <c r="G206" s="92" t="b">
        <v>0</v>
      </c>
    </row>
    <row r="207" spans="1:7" ht="15">
      <c r="A207" s="92" t="s">
        <v>1028</v>
      </c>
      <c r="B207" s="92">
        <v>3</v>
      </c>
      <c r="C207" s="130">
        <v>0.01062458808225816</v>
      </c>
      <c r="D207" s="92" t="s">
        <v>639</v>
      </c>
      <c r="E207" s="92" t="b">
        <v>0</v>
      </c>
      <c r="F207" s="92" t="b">
        <v>0</v>
      </c>
      <c r="G207" s="92" t="b">
        <v>0</v>
      </c>
    </row>
    <row r="208" spans="1:7" ht="15">
      <c r="A208" s="92" t="s">
        <v>1029</v>
      </c>
      <c r="B208" s="92">
        <v>3</v>
      </c>
      <c r="C208" s="130">
        <v>0.01062458808225816</v>
      </c>
      <c r="D208" s="92" t="s">
        <v>639</v>
      </c>
      <c r="E208" s="92" t="b">
        <v>0</v>
      </c>
      <c r="F208" s="92" t="b">
        <v>0</v>
      </c>
      <c r="G208" s="92" t="b">
        <v>0</v>
      </c>
    </row>
    <row r="209" spans="1:7" ht="15">
      <c r="A209" s="92" t="s">
        <v>1030</v>
      </c>
      <c r="B209" s="92">
        <v>3</v>
      </c>
      <c r="C209" s="130">
        <v>0.01062458808225816</v>
      </c>
      <c r="D209" s="92" t="s">
        <v>639</v>
      </c>
      <c r="E209" s="92" t="b">
        <v>1</v>
      </c>
      <c r="F209" s="92" t="b">
        <v>0</v>
      </c>
      <c r="G209" s="92" t="b">
        <v>0</v>
      </c>
    </row>
    <row r="210" spans="1:7" ht="15">
      <c r="A210" s="92" t="s">
        <v>1031</v>
      </c>
      <c r="B210" s="92">
        <v>3</v>
      </c>
      <c r="C210" s="130">
        <v>0.01062458808225816</v>
      </c>
      <c r="D210" s="92" t="s">
        <v>639</v>
      </c>
      <c r="E210" s="92" t="b">
        <v>0</v>
      </c>
      <c r="F210" s="92" t="b">
        <v>0</v>
      </c>
      <c r="G210" s="92" t="b">
        <v>0</v>
      </c>
    </row>
    <row r="211" spans="1:7" ht="15">
      <c r="A211" s="92" t="s">
        <v>1032</v>
      </c>
      <c r="B211" s="92">
        <v>3</v>
      </c>
      <c r="C211" s="130">
        <v>0.01062458808225816</v>
      </c>
      <c r="D211" s="92" t="s">
        <v>639</v>
      </c>
      <c r="E211" s="92" t="b">
        <v>0</v>
      </c>
      <c r="F211" s="92" t="b">
        <v>0</v>
      </c>
      <c r="G211" s="92" t="b">
        <v>0</v>
      </c>
    </row>
    <row r="212" spans="1:7" ht="15">
      <c r="A212" s="92" t="s">
        <v>1033</v>
      </c>
      <c r="B212" s="92">
        <v>3</v>
      </c>
      <c r="C212" s="130">
        <v>0.01062458808225816</v>
      </c>
      <c r="D212" s="92" t="s">
        <v>639</v>
      </c>
      <c r="E212" s="92" t="b">
        <v>0</v>
      </c>
      <c r="F212" s="92" t="b">
        <v>0</v>
      </c>
      <c r="G212" s="92" t="b">
        <v>0</v>
      </c>
    </row>
    <row r="213" spans="1:7" ht="15">
      <c r="A213" s="92" t="s">
        <v>1034</v>
      </c>
      <c r="B213" s="92">
        <v>3</v>
      </c>
      <c r="C213" s="130">
        <v>0.01062458808225816</v>
      </c>
      <c r="D213" s="92" t="s">
        <v>639</v>
      </c>
      <c r="E213" s="92" t="b">
        <v>0</v>
      </c>
      <c r="F213" s="92" t="b">
        <v>0</v>
      </c>
      <c r="G213" s="92" t="b">
        <v>0</v>
      </c>
    </row>
    <row r="214" spans="1:7" ht="15">
      <c r="A214" s="92" t="s">
        <v>1021</v>
      </c>
      <c r="B214" s="92">
        <v>3</v>
      </c>
      <c r="C214" s="130">
        <v>0.01062458808225816</v>
      </c>
      <c r="D214" s="92" t="s">
        <v>639</v>
      </c>
      <c r="E214" s="92" t="b">
        <v>0</v>
      </c>
      <c r="F214" s="92" t="b">
        <v>0</v>
      </c>
      <c r="G214" s="92" t="b">
        <v>0</v>
      </c>
    </row>
    <row r="215" spans="1:7" ht="15">
      <c r="A215" s="92" t="s">
        <v>1054</v>
      </c>
      <c r="B215" s="92">
        <v>2</v>
      </c>
      <c r="C215" s="130">
        <v>0.011226382463992057</v>
      </c>
      <c r="D215" s="92" t="s">
        <v>639</v>
      </c>
      <c r="E215" s="92" t="b">
        <v>0</v>
      </c>
      <c r="F215" s="92" t="b">
        <v>0</v>
      </c>
      <c r="G215" s="92" t="b">
        <v>0</v>
      </c>
    </row>
    <row r="216" spans="1:7" ht="15">
      <c r="A216" s="92" t="s">
        <v>744</v>
      </c>
      <c r="B216" s="92">
        <v>4</v>
      </c>
      <c r="C216" s="130">
        <v>0.0038380203171507494</v>
      </c>
      <c r="D216" s="92" t="s">
        <v>640</v>
      </c>
      <c r="E216" s="92" t="b">
        <v>0</v>
      </c>
      <c r="F216" s="92" t="b">
        <v>0</v>
      </c>
      <c r="G216" s="92" t="b">
        <v>0</v>
      </c>
    </row>
    <row r="217" spans="1:7" ht="15">
      <c r="A217" s="92" t="s">
        <v>773</v>
      </c>
      <c r="B217" s="92">
        <v>3</v>
      </c>
      <c r="C217" s="130">
        <v>0.006589566820287813</v>
      </c>
      <c r="D217" s="92" t="s">
        <v>640</v>
      </c>
      <c r="E217" s="92" t="b">
        <v>0</v>
      </c>
      <c r="F217" s="92" t="b">
        <v>0</v>
      </c>
      <c r="G217" s="92" t="b">
        <v>0</v>
      </c>
    </row>
    <row r="218" spans="1:7" ht="15">
      <c r="A218" s="92" t="s">
        <v>774</v>
      </c>
      <c r="B218" s="92">
        <v>2</v>
      </c>
      <c r="C218" s="130">
        <v>0.007880000171723517</v>
      </c>
      <c r="D218" s="92" t="s">
        <v>640</v>
      </c>
      <c r="E218" s="92" t="b">
        <v>0</v>
      </c>
      <c r="F218" s="92" t="b">
        <v>0</v>
      </c>
      <c r="G218" s="92" t="b">
        <v>0</v>
      </c>
    </row>
    <row r="219" spans="1:7" ht="15">
      <c r="A219" s="92" t="s">
        <v>775</v>
      </c>
      <c r="B219" s="92">
        <v>2</v>
      </c>
      <c r="C219" s="130">
        <v>0.007880000171723517</v>
      </c>
      <c r="D219" s="92" t="s">
        <v>640</v>
      </c>
      <c r="E219" s="92" t="b">
        <v>0</v>
      </c>
      <c r="F219" s="92" t="b">
        <v>0</v>
      </c>
      <c r="G219" s="92" t="b">
        <v>0</v>
      </c>
    </row>
    <row r="220" spans="1:7" ht="15">
      <c r="A220" s="92" t="s">
        <v>776</v>
      </c>
      <c r="B220" s="92">
        <v>2</v>
      </c>
      <c r="C220" s="130">
        <v>0.007880000171723517</v>
      </c>
      <c r="D220" s="92" t="s">
        <v>640</v>
      </c>
      <c r="E220" s="92" t="b">
        <v>0</v>
      </c>
      <c r="F220" s="92" t="b">
        <v>0</v>
      </c>
      <c r="G220" s="92" t="b">
        <v>0</v>
      </c>
    </row>
    <row r="221" spans="1:7" ht="15">
      <c r="A221" s="92" t="s">
        <v>777</v>
      </c>
      <c r="B221" s="92">
        <v>2</v>
      </c>
      <c r="C221" s="130">
        <v>0.007880000171723517</v>
      </c>
      <c r="D221" s="92" t="s">
        <v>640</v>
      </c>
      <c r="E221" s="92" t="b">
        <v>0</v>
      </c>
      <c r="F221" s="92" t="b">
        <v>0</v>
      </c>
      <c r="G221" s="92" t="b">
        <v>0</v>
      </c>
    </row>
    <row r="222" spans="1:7" ht="15">
      <c r="A222" s="92" t="s">
        <v>778</v>
      </c>
      <c r="B222" s="92">
        <v>2</v>
      </c>
      <c r="C222" s="130">
        <v>0.007880000171723517</v>
      </c>
      <c r="D222" s="92" t="s">
        <v>640</v>
      </c>
      <c r="E222" s="92" t="b">
        <v>0</v>
      </c>
      <c r="F222" s="92" t="b">
        <v>0</v>
      </c>
      <c r="G222" s="92" t="b">
        <v>0</v>
      </c>
    </row>
    <row r="223" spans="1:7" ht="15">
      <c r="A223" s="92" t="s">
        <v>779</v>
      </c>
      <c r="B223" s="92">
        <v>2</v>
      </c>
      <c r="C223" s="130">
        <v>0.007880000171723517</v>
      </c>
      <c r="D223" s="92" t="s">
        <v>640</v>
      </c>
      <c r="E223" s="92" t="b">
        <v>0</v>
      </c>
      <c r="F223" s="92" t="b">
        <v>0</v>
      </c>
      <c r="G223" s="92" t="b">
        <v>0</v>
      </c>
    </row>
    <row r="224" spans="1:7" ht="15">
      <c r="A224" s="92" t="s">
        <v>780</v>
      </c>
      <c r="B224" s="92">
        <v>2</v>
      </c>
      <c r="C224" s="130">
        <v>0.007880000171723517</v>
      </c>
      <c r="D224" s="92" t="s">
        <v>640</v>
      </c>
      <c r="E224" s="92" t="b">
        <v>1</v>
      </c>
      <c r="F224" s="92" t="b">
        <v>0</v>
      </c>
      <c r="G224" s="92" t="b">
        <v>0</v>
      </c>
    </row>
    <row r="225" spans="1:7" ht="15">
      <c r="A225" s="92" t="s">
        <v>781</v>
      </c>
      <c r="B225" s="92">
        <v>2</v>
      </c>
      <c r="C225" s="130">
        <v>0.007880000171723517</v>
      </c>
      <c r="D225" s="92" t="s">
        <v>640</v>
      </c>
      <c r="E225" s="92" t="b">
        <v>0</v>
      </c>
      <c r="F225" s="92" t="b">
        <v>0</v>
      </c>
      <c r="G225" s="92" t="b">
        <v>0</v>
      </c>
    </row>
    <row r="226" spans="1:7" ht="15">
      <c r="A226" s="92" t="s">
        <v>1076</v>
      </c>
      <c r="B226" s="92">
        <v>2</v>
      </c>
      <c r="C226" s="130">
        <v>0.007880000171723517</v>
      </c>
      <c r="D226" s="92" t="s">
        <v>640</v>
      </c>
      <c r="E226" s="92" t="b">
        <v>0</v>
      </c>
      <c r="F226" s="92" t="b">
        <v>0</v>
      </c>
      <c r="G226" s="92" t="b">
        <v>0</v>
      </c>
    </row>
    <row r="227" spans="1:7" ht="15">
      <c r="A227" s="92" t="s">
        <v>1077</v>
      </c>
      <c r="B227" s="92">
        <v>2</v>
      </c>
      <c r="C227" s="130">
        <v>0.007880000171723517</v>
      </c>
      <c r="D227" s="92" t="s">
        <v>640</v>
      </c>
      <c r="E227" s="92" t="b">
        <v>0</v>
      </c>
      <c r="F227" s="92" t="b">
        <v>0</v>
      </c>
      <c r="G227" s="92" t="b">
        <v>0</v>
      </c>
    </row>
    <row r="228" spans="1:7" ht="15">
      <c r="A228" s="92" t="s">
        <v>1078</v>
      </c>
      <c r="B228" s="92">
        <v>2</v>
      </c>
      <c r="C228" s="130">
        <v>0.007880000171723517</v>
      </c>
      <c r="D228" s="92" t="s">
        <v>640</v>
      </c>
      <c r="E228" s="92" t="b">
        <v>0</v>
      </c>
      <c r="F228" s="92" t="b">
        <v>0</v>
      </c>
      <c r="G228" s="92" t="b">
        <v>0</v>
      </c>
    </row>
    <row r="229" spans="1:7" ht="15">
      <c r="A229" s="92" t="s">
        <v>1079</v>
      </c>
      <c r="B229" s="92">
        <v>2</v>
      </c>
      <c r="C229" s="130">
        <v>0.007880000171723517</v>
      </c>
      <c r="D229" s="92" t="s">
        <v>640</v>
      </c>
      <c r="E229" s="92" t="b">
        <v>0</v>
      </c>
      <c r="F229" s="92" t="b">
        <v>0</v>
      </c>
      <c r="G229" s="92" t="b">
        <v>0</v>
      </c>
    </row>
    <row r="230" spans="1:7" ht="15">
      <c r="A230" s="92" t="s">
        <v>1080</v>
      </c>
      <c r="B230" s="92">
        <v>2</v>
      </c>
      <c r="C230" s="130">
        <v>0.007880000171723517</v>
      </c>
      <c r="D230" s="92" t="s">
        <v>640</v>
      </c>
      <c r="E230" s="92" t="b">
        <v>0</v>
      </c>
      <c r="F230" s="92" t="b">
        <v>0</v>
      </c>
      <c r="G230" s="92" t="b">
        <v>0</v>
      </c>
    </row>
    <row r="231" spans="1:7" ht="15">
      <c r="A231" s="92" t="s">
        <v>1081</v>
      </c>
      <c r="B231" s="92">
        <v>2</v>
      </c>
      <c r="C231" s="130">
        <v>0.007880000171723517</v>
      </c>
      <c r="D231" s="92" t="s">
        <v>640</v>
      </c>
      <c r="E231" s="92" t="b">
        <v>0</v>
      </c>
      <c r="F231" s="92" t="b">
        <v>0</v>
      </c>
      <c r="G231" s="92" t="b">
        <v>0</v>
      </c>
    </row>
    <row r="232" spans="1:7" ht="15">
      <c r="A232" s="92" t="s">
        <v>1082</v>
      </c>
      <c r="B232" s="92">
        <v>2</v>
      </c>
      <c r="C232" s="130">
        <v>0.007880000171723517</v>
      </c>
      <c r="D232" s="92" t="s">
        <v>640</v>
      </c>
      <c r="E232" s="92" t="b">
        <v>0</v>
      </c>
      <c r="F232" s="92" t="b">
        <v>0</v>
      </c>
      <c r="G232" s="92" t="b">
        <v>0</v>
      </c>
    </row>
    <row r="233" spans="1:7" ht="15">
      <c r="A233" s="92" t="s">
        <v>1083</v>
      </c>
      <c r="B233" s="92">
        <v>2</v>
      </c>
      <c r="C233" s="130">
        <v>0.007880000171723517</v>
      </c>
      <c r="D233" s="92" t="s">
        <v>640</v>
      </c>
      <c r="E233" s="92" t="b">
        <v>0</v>
      </c>
      <c r="F233" s="92" t="b">
        <v>0</v>
      </c>
      <c r="G233" s="92" t="b">
        <v>0</v>
      </c>
    </row>
    <row r="234" spans="1:7" ht="15">
      <c r="A234" s="92" t="s">
        <v>1084</v>
      </c>
      <c r="B234" s="92">
        <v>2</v>
      </c>
      <c r="C234" s="130">
        <v>0.007880000171723517</v>
      </c>
      <c r="D234" s="92" t="s">
        <v>640</v>
      </c>
      <c r="E234" s="92" t="b">
        <v>0</v>
      </c>
      <c r="F234" s="92" t="b">
        <v>0</v>
      </c>
      <c r="G234" s="92" t="b">
        <v>0</v>
      </c>
    </row>
    <row r="235" spans="1:7" ht="15">
      <c r="A235" s="92" t="s">
        <v>761</v>
      </c>
      <c r="B235" s="92">
        <v>2</v>
      </c>
      <c r="C235" s="130">
        <v>0.007880000171723517</v>
      </c>
      <c r="D235" s="92" t="s">
        <v>640</v>
      </c>
      <c r="E235" s="92" t="b">
        <v>0</v>
      </c>
      <c r="F235" s="92" t="b">
        <v>0</v>
      </c>
      <c r="G235" s="92" t="b">
        <v>0</v>
      </c>
    </row>
    <row r="236" spans="1:7" ht="15">
      <c r="A236" s="92" t="s">
        <v>1085</v>
      </c>
      <c r="B236" s="92">
        <v>2</v>
      </c>
      <c r="C236" s="130">
        <v>0.007880000171723517</v>
      </c>
      <c r="D236" s="92" t="s">
        <v>640</v>
      </c>
      <c r="E236" s="92" t="b">
        <v>0</v>
      </c>
      <c r="F236" s="92" t="b">
        <v>0</v>
      </c>
      <c r="G236" s="92" t="b">
        <v>0</v>
      </c>
    </row>
    <row r="237" spans="1:7" ht="15">
      <c r="A237" s="92" t="s">
        <v>1086</v>
      </c>
      <c r="B237" s="92">
        <v>2</v>
      </c>
      <c r="C237" s="130">
        <v>0.007880000171723517</v>
      </c>
      <c r="D237" s="92" t="s">
        <v>640</v>
      </c>
      <c r="E237" s="92" t="b">
        <v>0</v>
      </c>
      <c r="F237" s="92" t="b">
        <v>0</v>
      </c>
      <c r="G237" s="92" t="b">
        <v>0</v>
      </c>
    </row>
    <row r="238" spans="1:7" ht="15">
      <c r="A238" s="92" t="s">
        <v>1087</v>
      </c>
      <c r="B238" s="92">
        <v>2</v>
      </c>
      <c r="C238" s="130">
        <v>0.007880000171723517</v>
      </c>
      <c r="D238" s="92" t="s">
        <v>640</v>
      </c>
      <c r="E238" s="92" t="b">
        <v>0</v>
      </c>
      <c r="F238" s="92" t="b">
        <v>0</v>
      </c>
      <c r="G238" s="92" t="b">
        <v>0</v>
      </c>
    </row>
    <row r="239" spans="1:7" ht="15">
      <c r="A239" s="92" t="s">
        <v>1088</v>
      </c>
      <c r="B239" s="92">
        <v>2</v>
      </c>
      <c r="C239" s="130">
        <v>0.007880000171723517</v>
      </c>
      <c r="D239" s="92" t="s">
        <v>640</v>
      </c>
      <c r="E239" s="92" t="b">
        <v>0</v>
      </c>
      <c r="F239" s="92" t="b">
        <v>0</v>
      </c>
      <c r="G239" s="92" t="b">
        <v>0</v>
      </c>
    </row>
    <row r="240" spans="1:7" ht="15">
      <c r="A240" s="92" t="s">
        <v>1089</v>
      </c>
      <c r="B240" s="92">
        <v>2</v>
      </c>
      <c r="C240" s="130">
        <v>0.007880000171723517</v>
      </c>
      <c r="D240" s="92" t="s">
        <v>640</v>
      </c>
      <c r="E240" s="92" t="b">
        <v>0</v>
      </c>
      <c r="F240" s="92" t="b">
        <v>0</v>
      </c>
      <c r="G240" s="92" t="b">
        <v>0</v>
      </c>
    </row>
    <row r="241" spans="1:7" ht="15">
      <c r="A241" s="92" t="s">
        <v>1090</v>
      </c>
      <c r="B241" s="92">
        <v>2</v>
      </c>
      <c r="C241" s="130">
        <v>0.007880000171723517</v>
      </c>
      <c r="D241" s="92" t="s">
        <v>640</v>
      </c>
      <c r="E241" s="92" t="b">
        <v>0</v>
      </c>
      <c r="F241" s="92" t="b">
        <v>0</v>
      </c>
      <c r="G241" s="92" t="b">
        <v>0</v>
      </c>
    </row>
    <row r="242" spans="1:7" ht="15">
      <c r="A242" s="92" t="s">
        <v>793</v>
      </c>
      <c r="B242" s="92">
        <v>2</v>
      </c>
      <c r="C242" s="130">
        <v>0.007880000171723517</v>
      </c>
      <c r="D242" s="92" t="s">
        <v>640</v>
      </c>
      <c r="E242" s="92" t="b">
        <v>0</v>
      </c>
      <c r="F242" s="92" t="b">
        <v>0</v>
      </c>
      <c r="G242" s="92" t="b">
        <v>0</v>
      </c>
    </row>
    <row r="243" spans="1:7" ht="15">
      <c r="A243" s="92" t="s">
        <v>794</v>
      </c>
      <c r="B243" s="92">
        <v>2</v>
      </c>
      <c r="C243" s="130">
        <v>0.007880000171723517</v>
      </c>
      <c r="D243" s="92" t="s">
        <v>640</v>
      </c>
      <c r="E243" s="92" t="b">
        <v>0</v>
      </c>
      <c r="F243" s="92" t="b">
        <v>0</v>
      </c>
      <c r="G243" s="92" t="b">
        <v>0</v>
      </c>
    </row>
    <row r="244" spans="1:7" ht="15">
      <c r="A244" s="92" t="s">
        <v>795</v>
      </c>
      <c r="B244" s="92">
        <v>2</v>
      </c>
      <c r="C244" s="130">
        <v>0.007880000171723517</v>
      </c>
      <c r="D244" s="92" t="s">
        <v>640</v>
      </c>
      <c r="E244" s="92" t="b">
        <v>0</v>
      </c>
      <c r="F244" s="92" t="b">
        <v>0</v>
      </c>
      <c r="G244" s="92" t="b">
        <v>0</v>
      </c>
    </row>
    <row r="245" spans="1:7" ht="15">
      <c r="A245" s="92" t="s">
        <v>797</v>
      </c>
      <c r="B245" s="92">
        <v>2</v>
      </c>
      <c r="C245" s="130">
        <v>0.007880000171723517</v>
      </c>
      <c r="D245" s="92" t="s">
        <v>640</v>
      </c>
      <c r="E245" s="92" t="b">
        <v>0</v>
      </c>
      <c r="F245" s="92" t="b">
        <v>0</v>
      </c>
      <c r="G245" s="92" t="b">
        <v>0</v>
      </c>
    </row>
    <row r="246" spans="1:7" ht="15">
      <c r="A246" s="92" t="s">
        <v>798</v>
      </c>
      <c r="B246" s="92">
        <v>2</v>
      </c>
      <c r="C246" s="130">
        <v>0.007880000171723517</v>
      </c>
      <c r="D246" s="92" t="s">
        <v>640</v>
      </c>
      <c r="E246" s="92" t="b">
        <v>0</v>
      </c>
      <c r="F246" s="92" t="b">
        <v>0</v>
      </c>
      <c r="G246" s="92" t="b">
        <v>0</v>
      </c>
    </row>
    <row r="247" spans="1:7" ht="15">
      <c r="A247" s="92" t="s">
        <v>799</v>
      </c>
      <c r="B247" s="92">
        <v>2</v>
      </c>
      <c r="C247" s="130">
        <v>0.007880000171723517</v>
      </c>
      <c r="D247" s="92" t="s">
        <v>640</v>
      </c>
      <c r="E247" s="92" t="b">
        <v>0</v>
      </c>
      <c r="F247" s="92" t="b">
        <v>0</v>
      </c>
      <c r="G247" s="92" t="b">
        <v>0</v>
      </c>
    </row>
    <row r="248" spans="1:7" ht="15">
      <c r="A248" s="92" t="s">
        <v>800</v>
      </c>
      <c r="B248" s="92">
        <v>2</v>
      </c>
      <c r="C248" s="130">
        <v>0.007880000171723517</v>
      </c>
      <c r="D248" s="92" t="s">
        <v>640</v>
      </c>
      <c r="E248" s="92" t="b">
        <v>0</v>
      </c>
      <c r="F248" s="92" t="b">
        <v>0</v>
      </c>
      <c r="G248" s="92" t="b">
        <v>0</v>
      </c>
    </row>
    <row r="249" spans="1:7" ht="15">
      <c r="A249" s="92" t="s">
        <v>744</v>
      </c>
      <c r="B249" s="92">
        <v>11</v>
      </c>
      <c r="C249" s="130">
        <v>0</v>
      </c>
      <c r="D249" s="92" t="s">
        <v>641</v>
      </c>
      <c r="E249" s="92" t="b">
        <v>0</v>
      </c>
      <c r="F249" s="92" t="b">
        <v>0</v>
      </c>
      <c r="G249" s="92" t="b">
        <v>0</v>
      </c>
    </row>
    <row r="250" spans="1:7" ht="15">
      <c r="A250" s="92" t="s">
        <v>783</v>
      </c>
      <c r="B250" s="92">
        <v>2</v>
      </c>
      <c r="C250" s="130">
        <v>0.015265210092664822</v>
      </c>
      <c r="D250" s="92" t="s">
        <v>641</v>
      </c>
      <c r="E250" s="92" t="b">
        <v>0</v>
      </c>
      <c r="F250" s="92" t="b">
        <v>0</v>
      </c>
      <c r="G250" s="92" t="b">
        <v>0</v>
      </c>
    </row>
    <row r="251" spans="1:7" ht="15">
      <c r="A251" s="92" t="s">
        <v>784</v>
      </c>
      <c r="B251" s="92">
        <v>2</v>
      </c>
      <c r="C251" s="130">
        <v>0.015265210092664822</v>
      </c>
      <c r="D251" s="92" t="s">
        <v>641</v>
      </c>
      <c r="E251" s="92" t="b">
        <v>0</v>
      </c>
      <c r="F251" s="92" t="b">
        <v>0</v>
      </c>
      <c r="G251" s="92" t="b">
        <v>0</v>
      </c>
    </row>
    <row r="252" spans="1:7" ht="15">
      <c r="A252" s="92" t="s">
        <v>785</v>
      </c>
      <c r="B252" s="92">
        <v>2</v>
      </c>
      <c r="C252" s="130">
        <v>0.015265210092664822</v>
      </c>
      <c r="D252" s="92" t="s">
        <v>641</v>
      </c>
      <c r="E252" s="92" t="b">
        <v>0</v>
      </c>
      <c r="F252" s="92" t="b">
        <v>0</v>
      </c>
      <c r="G252" s="92" t="b">
        <v>0</v>
      </c>
    </row>
    <row r="253" spans="1:7" ht="15">
      <c r="A253" s="92" t="s">
        <v>786</v>
      </c>
      <c r="B253" s="92">
        <v>2</v>
      </c>
      <c r="C253" s="130">
        <v>0.015265210092664822</v>
      </c>
      <c r="D253" s="92" t="s">
        <v>641</v>
      </c>
      <c r="E253" s="92" t="b">
        <v>0</v>
      </c>
      <c r="F253" s="92" t="b">
        <v>0</v>
      </c>
      <c r="G253" s="92" t="b">
        <v>0</v>
      </c>
    </row>
    <row r="254" spans="1:7" ht="15">
      <c r="A254" s="92" t="s">
        <v>787</v>
      </c>
      <c r="B254" s="92">
        <v>2</v>
      </c>
      <c r="C254" s="130">
        <v>0.015265210092664822</v>
      </c>
      <c r="D254" s="92" t="s">
        <v>641</v>
      </c>
      <c r="E254" s="92" t="b">
        <v>0</v>
      </c>
      <c r="F254" s="92" t="b">
        <v>0</v>
      </c>
      <c r="G254" s="92" t="b">
        <v>0</v>
      </c>
    </row>
    <row r="255" spans="1:7" ht="15">
      <c r="A255" s="92" t="s">
        <v>788</v>
      </c>
      <c r="B255" s="92">
        <v>2</v>
      </c>
      <c r="C255" s="130">
        <v>0.015265210092664822</v>
      </c>
      <c r="D255" s="92" t="s">
        <v>641</v>
      </c>
      <c r="E255" s="92" t="b">
        <v>0</v>
      </c>
      <c r="F255" s="92" t="b">
        <v>0</v>
      </c>
      <c r="G255" s="92" t="b">
        <v>0</v>
      </c>
    </row>
    <row r="256" spans="1:7" ht="15">
      <c r="A256" s="92" t="s">
        <v>789</v>
      </c>
      <c r="B256" s="92">
        <v>2</v>
      </c>
      <c r="C256" s="130">
        <v>0.015265210092664822</v>
      </c>
      <c r="D256" s="92" t="s">
        <v>641</v>
      </c>
      <c r="E256" s="92" t="b">
        <v>0</v>
      </c>
      <c r="F256" s="92" t="b">
        <v>0</v>
      </c>
      <c r="G256" s="92" t="b">
        <v>0</v>
      </c>
    </row>
    <row r="257" spans="1:7" ht="15">
      <c r="A257" s="92" t="s">
        <v>790</v>
      </c>
      <c r="B257" s="92">
        <v>2</v>
      </c>
      <c r="C257" s="130">
        <v>0.015265210092664822</v>
      </c>
      <c r="D257" s="92" t="s">
        <v>641</v>
      </c>
      <c r="E257" s="92" t="b">
        <v>0</v>
      </c>
      <c r="F257" s="92" t="b">
        <v>0</v>
      </c>
      <c r="G257" s="92" t="b">
        <v>0</v>
      </c>
    </row>
    <row r="258" spans="1:7" ht="15">
      <c r="A258" s="92" t="s">
        <v>791</v>
      </c>
      <c r="B258" s="92">
        <v>2</v>
      </c>
      <c r="C258" s="130">
        <v>0.015265210092664822</v>
      </c>
      <c r="D258" s="92" t="s">
        <v>641</v>
      </c>
      <c r="E258" s="92" t="b">
        <v>0</v>
      </c>
      <c r="F258" s="92" t="b">
        <v>0</v>
      </c>
      <c r="G258" s="92" t="b">
        <v>0</v>
      </c>
    </row>
    <row r="259" spans="1:7" ht="15">
      <c r="A259" s="92" t="s">
        <v>1073</v>
      </c>
      <c r="B259" s="92">
        <v>2</v>
      </c>
      <c r="C259" s="130">
        <v>0.015265210092664822</v>
      </c>
      <c r="D259" s="92" t="s">
        <v>641</v>
      </c>
      <c r="E259" s="92" t="b">
        <v>0</v>
      </c>
      <c r="F259" s="92" t="b">
        <v>0</v>
      </c>
      <c r="G259" s="92" t="b">
        <v>0</v>
      </c>
    </row>
    <row r="260" spans="1:7" ht="15">
      <c r="A260" s="92" t="s">
        <v>1074</v>
      </c>
      <c r="B260" s="92">
        <v>2</v>
      </c>
      <c r="C260" s="130">
        <v>0.015265210092664822</v>
      </c>
      <c r="D260" s="92" t="s">
        <v>641</v>
      </c>
      <c r="E260" s="92" t="b">
        <v>0</v>
      </c>
      <c r="F260" s="92" t="b">
        <v>0</v>
      </c>
      <c r="G260" s="92" t="b">
        <v>0</v>
      </c>
    </row>
    <row r="261" spans="1:7" ht="15">
      <c r="A261" s="92" t="s">
        <v>1075</v>
      </c>
      <c r="B261" s="92">
        <v>2</v>
      </c>
      <c r="C261" s="130">
        <v>0.015265210092664822</v>
      </c>
      <c r="D261" s="92" t="s">
        <v>641</v>
      </c>
      <c r="E261" s="92" t="b">
        <v>0</v>
      </c>
      <c r="F261" s="92" t="b">
        <v>0</v>
      </c>
      <c r="G261" s="92" t="b">
        <v>0</v>
      </c>
    </row>
    <row r="262" spans="1:7" ht="15">
      <c r="A262" s="92" t="s">
        <v>1060</v>
      </c>
      <c r="B262" s="92">
        <v>2</v>
      </c>
      <c r="C262" s="130">
        <v>0.015265210092664822</v>
      </c>
      <c r="D262" s="92" t="s">
        <v>641</v>
      </c>
      <c r="E262" s="92" t="b">
        <v>0</v>
      </c>
      <c r="F262" s="92" t="b">
        <v>0</v>
      </c>
      <c r="G262" s="92" t="b">
        <v>0</v>
      </c>
    </row>
    <row r="263" spans="1:7" ht="15">
      <c r="A263" s="92" t="s">
        <v>1061</v>
      </c>
      <c r="B263" s="92">
        <v>2</v>
      </c>
      <c r="C263" s="130">
        <v>0.015265210092664822</v>
      </c>
      <c r="D263" s="92" t="s">
        <v>641</v>
      </c>
      <c r="E263" s="92" t="b">
        <v>0</v>
      </c>
      <c r="F263" s="92" t="b">
        <v>0</v>
      </c>
      <c r="G263" s="92" t="b">
        <v>0</v>
      </c>
    </row>
    <row r="264" spans="1:7" ht="15">
      <c r="A264" s="92" t="s">
        <v>1062</v>
      </c>
      <c r="B264" s="92">
        <v>2</v>
      </c>
      <c r="C264" s="130">
        <v>0.015265210092664822</v>
      </c>
      <c r="D264" s="92" t="s">
        <v>641</v>
      </c>
      <c r="E264" s="92" t="b">
        <v>0</v>
      </c>
      <c r="F264" s="92" t="b">
        <v>0</v>
      </c>
      <c r="G264" s="92" t="b">
        <v>0</v>
      </c>
    </row>
    <row r="265" spans="1:7" ht="15">
      <c r="A265" s="92" t="s">
        <v>1063</v>
      </c>
      <c r="B265" s="92">
        <v>2</v>
      </c>
      <c r="C265" s="130">
        <v>0.015265210092664822</v>
      </c>
      <c r="D265" s="92" t="s">
        <v>641</v>
      </c>
      <c r="E265" s="92" t="b">
        <v>0</v>
      </c>
      <c r="F265" s="92" t="b">
        <v>0</v>
      </c>
      <c r="G265" s="92" t="b">
        <v>0</v>
      </c>
    </row>
    <row r="266" spans="1:7" ht="15">
      <c r="A266" s="92" t="s">
        <v>1064</v>
      </c>
      <c r="B266" s="92">
        <v>2</v>
      </c>
      <c r="C266" s="130">
        <v>0.015265210092664822</v>
      </c>
      <c r="D266" s="92" t="s">
        <v>641</v>
      </c>
      <c r="E266" s="92" t="b">
        <v>0</v>
      </c>
      <c r="F266" s="92" t="b">
        <v>0</v>
      </c>
      <c r="G266" s="92" t="b">
        <v>0</v>
      </c>
    </row>
    <row r="267" spans="1:7" ht="15">
      <c r="A267" s="92" t="s">
        <v>1065</v>
      </c>
      <c r="B267" s="92">
        <v>2</v>
      </c>
      <c r="C267" s="130">
        <v>0.015265210092664822</v>
      </c>
      <c r="D267" s="92" t="s">
        <v>641</v>
      </c>
      <c r="E267" s="92" t="b">
        <v>0</v>
      </c>
      <c r="F267" s="92" t="b">
        <v>0</v>
      </c>
      <c r="G267" s="92" t="b">
        <v>0</v>
      </c>
    </row>
    <row r="268" spans="1:7" ht="15">
      <c r="A268" s="92" t="s">
        <v>1066</v>
      </c>
      <c r="B268" s="92">
        <v>2</v>
      </c>
      <c r="C268" s="130">
        <v>0.015265210092664822</v>
      </c>
      <c r="D268" s="92" t="s">
        <v>641</v>
      </c>
      <c r="E268" s="92" t="b">
        <v>0</v>
      </c>
      <c r="F268" s="92" t="b">
        <v>0</v>
      </c>
      <c r="G268" s="92" t="b">
        <v>0</v>
      </c>
    </row>
    <row r="269" spans="1:7" ht="15">
      <c r="A269" s="92" t="s">
        <v>1067</v>
      </c>
      <c r="B269" s="92">
        <v>2</v>
      </c>
      <c r="C269" s="130">
        <v>0.015265210092664822</v>
      </c>
      <c r="D269" s="92" t="s">
        <v>641</v>
      </c>
      <c r="E269" s="92" t="b">
        <v>0</v>
      </c>
      <c r="F269" s="92" t="b">
        <v>0</v>
      </c>
      <c r="G269" s="92" t="b">
        <v>0</v>
      </c>
    </row>
    <row r="270" spans="1:7" ht="15">
      <c r="A270" s="92" t="s">
        <v>1068</v>
      </c>
      <c r="B270" s="92">
        <v>2</v>
      </c>
      <c r="C270" s="130">
        <v>0.015265210092664822</v>
      </c>
      <c r="D270" s="92" t="s">
        <v>641</v>
      </c>
      <c r="E270" s="92" t="b">
        <v>0</v>
      </c>
      <c r="F270" s="92" t="b">
        <v>0</v>
      </c>
      <c r="G270" s="92" t="b">
        <v>0</v>
      </c>
    </row>
    <row r="271" spans="1:7" ht="15">
      <c r="A271" s="92" t="s">
        <v>1069</v>
      </c>
      <c r="B271" s="92">
        <v>2</v>
      </c>
      <c r="C271" s="130">
        <v>0.015265210092664822</v>
      </c>
      <c r="D271" s="92" t="s">
        <v>641</v>
      </c>
      <c r="E271" s="92" t="b">
        <v>0</v>
      </c>
      <c r="F271" s="92" t="b">
        <v>0</v>
      </c>
      <c r="G271" s="92" t="b">
        <v>0</v>
      </c>
    </row>
    <row r="272" spans="1:7" ht="15">
      <c r="A272" s="92" t="s">
        <v>1070</v>
      </c>
      <c r="B272" s="92">
        <v>2</v>
      </c>
      <c r="C272" s="130">
        <v>0.015265210092664822</v>
      </c>
      <c r="D272" s="92" t="s">
        <v>641</v>
      </c>
      <c r="E272" s="92" t="b">
        <v>0</v>
      </c>
      <c r="F272" s="92" t="b">
        <v>0</v>
      </c>
      <c r="G272" s="92" t="b">
        <v>0</v>
      </c>
    </row>
    <row r="273" spans="1:7" ht="15">
      <c r="A273" s="92" t="s">
        <v>1071</v>
      </c>
      <c r="B273" s="92">
        <v>2</v>
      </c>
      <c r="C273" s="130">
        <v>0.015265210092664822</v>
      </c>
      <c r="D273" s="92" t="s">
        <v>641</v>
      </c>
      <c r="E273" s="92" t="b">
        <v>0</v>
      </c>
      <c r="F273" s="92" t="b">
        <v>0</v>
      </c>
      <c r="G273" s="92" t="b">
        <v>0</v>
      </c>
    </row>
    <row r="274" spans="1:7" ht="15">
      <c r="A274" s="92" t="s">
        <v>1072</v>
      </c>
      <c r="B274" s="92">
        <v>2</v>
      </c>
      <c r="C274" s="130">
        <v>0.015265210092664822</v>
      </c>
      <c r="D274" s="92" t="s">
        <v>641</v>
      </c>
      <c r="E274" s="92" t="b">
        <v>0</v>
      </c>
      <c r="F274" s="92" t="b">
        <v>0</v>
      </c>
      <c r="G274" s="92" t="b">
        <v>0</v>
      </c>
    </row>
    <row r="275" spans="1:7" ht="15">
      <c r="A275" s="92" t="s">
        <v>1055</v>
      </c>
      <c r="B275" s="92">
        <v>2</v>
      </c>
      <c r="C275" s="130">
        <v>0.015265210092664822</v>
      </c>
      <c r="D275" s="92" t="s">
        <v>641</v>
      </c>
      <c r="E275" s="92" t="b">
        <v>0</v>
      </c>
      <c r="F275" s="92" t="b">
        <v>0</v>
      </c>
      <c r="G275" s="92" t="b">
        <v>0</v>
      </c>
    </row>
    <row r="276" spans="1:7" ht="15">
      <c r="A276" s="92" t="s">
        <v>1056</v>
      </c>
      <c r="B276" s="92">
        <v>2</v>
      </c>
      <c r="C276" s="130">
        <v>0.015265210092664822</v>
      </c>
      <c r="D276" s="92" t="s">
        <v>641</v>
      </c>
      <c r="E276" s="92" t="b">
        <v>0</v>
      </c>
      <c r="F276" s="92" t="b">
        <v>0</v>
      </c>
      <c r="G276" s="92" t="b">
        <v>0</v>
      </c>
    </row>
    <row r="277" spans="1:7" ht="15">
      <c r="A277" s="92" t="s">
        <v>1057</v>
      </c>
      <c r="B277" s="92">
        <v>2</v>
      </c>
      <c r="C277" s="130">
        <v>0.015265210092664822</v>
      </c>
      <c r="D277" s="92" t="s">
        <v>641</v>
      </c>
      <c r="E277" s="92" t="b">
        <v>0</v>
      </c>
      <c r="F277" s="92" t="b">
        <v>0</v>
      </c>
      <c r="G277" s="92" t="b">
        <v>0</v>
      </c>
    </row>
    <row r="278" spans="1:7" ht="15">
      <c r="A278" s="92" t="s">
        <v>1058</v>
      </c>
      <c r="B278" s="92">
        <v>2</v>
      </c>
      <c r="C278" s="130">
        <v>0.015265210092664822</v>
      </c>
      <c r="D278" s="92" t="s">
        <v>641</v>
      </c>
      <c r="E278" s="92" t="b">
        <v>0</v>
      </c>
      <c r="F278" s="92" t="b">
        <v>0</v>
      </c>
      <c r="G278" s="92" t="b">
        <v>0</v>
      </c>
    </row>
    <row r="279" spans="1:7" ht="15">
      <c r="A279" s="92" t="s">
        <v>1059</v>
      </c>
      <c r="B279" s="92">
        <v>2</v>
      </c>
      <c r="C279" s="130">
        <v>0.015265210092664822</v>
      </c>
      <c r="D279" s="92" t="s">
        <v>641</v>
      </c>
      <c r="E279" s="92" t="b">
        <v>0</v>
      </c>
      <c r="F279" s="92" t="b">
        <v>0</v>
      </c>
      <c r="G279" s="92" t="b">
        <v>0</v>
      </c>
    </row>
    <row r="280" spans="1:7" ht="15">
      <c r="A280" s="92" t="s">
        <v>713</v>
      </c>
      <c r="B280" s="92">
        <v>2</v>
      </c>
      <c r="C280" s="130">
        <v>0.015265210092664822</v>
      </c>
      <c r="D280" s="92" t="s">
        <v>641</v>
      </c>
      <c r="E280" s="92" t="b">
        <v>0</v>
      </c>
      <c r="F280" s="92" t="b">
        <v>0</v>
      </c>
      <c r="G280" s="92" t="b">
        <v>0</v>
      </c>
    </row>
    <row r="281" spans="1:7" ht="15">
      <c r="A281" s="92" t="s">
        <v>1046</v>
      </c>
      <c r="B281" s="92">
        <v>2</v>
      </c>
      <c r="C281" s="130">
        <v>0.015265210092664822</v>
      </c>
      <c r="D281" s="92" t="s">
        <v>641</v>
      </c>
      <c r="E281" s="92" t="b">
        <v>0</v>
      </c>
      <c r="F281" s="92" t="b">
        <v>0</v>
      </c>
      <c r="G281" s="92" t="b">
        <v>0</v>
      </c>
    </row>
    <row r="282" spans="1:7" ht="15">
      <c r="A282" s="92" t="s">
        <v>1047</v>
      </c>
      <c r="B282" s="92">
        <v>2</v>
      </c>
      <c r="C282" s="130">
        <v>0.015265210092664822</v>
      </c>
      <c r="D282" s="92" t="s">
        <v>641</v>
      </c>
      <c r="E282" s="92" t="b">
        <v>0</v>
      </c>
      <c r="F282" s="92" t="b">
        <v>0</v>
      </c>
      <c r="G282" s="92" t="b">
        <v>0</v>
      </c>
    </row>
    <row r="283" spans="1:7" ht="15">
      <c r="A283" s="92" t="s">
        <v>1048</v>
      </c>
      <c r="B283" s="92">
        <v>2</v>
      </c>
      <c r="C283" s="130">
        <v>0.015265210092664822</v>
      </c>
      <c r="D283" s="92" t="s">
        <v>641</v>
      </c>
      <c r="E283" s="92" t="b">
        <v>0</v>
      </c>
      <c r="F283" s="92" t="b">
        <v>0</v>
      </c>
      <c r="G283" s="92" t="b">
        <v>0</v>
      </c>
    </row>
    <row r="284" spans="1:7" ht="15">
      <c r="A284" s="92" t="s">
        <v>1049</v>
      </c>
      <c r="B284" s="92">
        <v>2</v>
      </c>
      <c r="C284" s="130">
        <v>0.015265210092664822</v>
      </c>
      <c r="D284" s="92" t="s">
        <v>641</v>
      </c>
      <c r="E284" s="92" t="b">
        <v>0</v>
      </c>
      <c r="F284" s="92" t="b">
        <v>0</v>
      </c>
      <c r="G284" s="92" t="b">
        <v>0</v>
      </c>
    </row>
    <row r="285" spans="1:7" ht="15">
      <c r="A285" s="92" t="s">
        <v>1050</v>
      </c>
      <c r="B285" s="92">
        <v>2</v>
      </c>
      <c r="C285" s="130">
        <v>0.015265210092664822</v>
      </c>
      <c r="D285" s="92" t="s">
        <v>641</v>
      </c>
      <c r="E285" s="92" t="b">
        <v>0</v>
      </c>
      <c r="F285" s="92" t="b">
        <v>0</v>
      </c>
      <c r="G285" s="92" t="b">
        <v>0</v>
      </c>
    </row>
    <row r="286" spans="1:7" ht="15">
      <c r="A286" s="92" t="s">
        <v>1051</v>
      </c>
      <c r="B286" s="92">
        <v>2</v>
      </c>
      <c r="C286" s="130">
        <v>0.015265210092664822</v>
      </c>
      <c r="D286" s="92" t="s">
        <v>641</v>
      </c>
      <c r="E286" s="92" t="b">
        <v>0</v>
      </c>
      <c r="F286" s="92" t="b">
        <v>0</v>
      </c>
      <c r="G286" s="92" t="b">
        <v>0</v>
      </c>
    </row>
    <row r="287" spans="1:7" ht="15">
      <c r="A287" s="92" t="s">
        <v>1052</v>
      </c>
      <c r="B287" s="92">
        <v>2</v>
      </c>
      <c r="C287" s="130">
        <v>0.015265210092664822</v>
      </c>
      <c r="D287" s="92" t="s">
        <v>641</v>
      </c>
      <c r="E287" s="92" t="b">
        <v>0</v>
      </c>
      <c r="F287" s="92" t="b">
        <v>0</v>
      </c>
      <c r="G287" s="92" t="b">
        <v>0</v>
      </c>
    </row>
    <row r="288" spans="1:7" ht="15">
      <c r="A288" s="92" t="s">
        <v>1053</v>
      </c>
      <c r="B288" s="92">
        <v>2</v>
      </c>
      <c r="C288" s="130">
        <v>0.015265210092664822</v>
      </c>
      <c r="D288" s="92" t="s">
        <v>641</v>
      </c>
      <c r="E288" s="92" t="b">
        <v>0</v>
      </c>
      <c r="F288" s="92" t="b">
        <v>0</v>
      </c>
      <c r="G288" s="92" t="b">
        <v>0</v>
      </c>
    </row>
    <row r="289" spans="1:7" ht="15">
      <c r="A289" s="92" t="s">
        <v>793</v>
      </c>
      <c r="B289" s="92">
        <v>2</v>
      </c>
      <c r="C289" s="130">
        <v>0</v>
      </c>
      <c r="D289" s="92" t="s">
        <v>642</v>
      </c>
      <c r="E289" s="92" t="b">
        <v>0</v>
      </c>
      <c r="F289" s="92" t="b">
        <v>0</v>
      </c>
      <c r="G289" s="92" t="b">
        <v>0</v>
      </c>
    </row>
    <row r="290" spans="1:7" ht="15">
      <c r="A290" s="92" t="s">
        <v>794</v>
      </c>
      <c r="B290" s="92">
        <v>2</v>
      </c>
      <c r="C290" s="130">
        <v>0</v>
      </c>
      <c r="D290" s="92" t="s">
        <v>642</v>
      </c>
      <c r="E290" s="92" t="b">
        <v>0</v>
      </c>
      <c r="F290" s="92" t="b">
        <v>0</v>
      </c>
      <c r="G290" s="92" t="b">
        <v>0</v>
      </c>
    </row>
    <row r="291" spans="1:7" ht="15">
      <c r="A291" s="92" t="s">
        <v>795</v>
      </c>
      <c r="B291" s="92">
        <v>2</v>
      </c>
      <c r="C291" s="130">
        <v>0</v>
      </c>
      <c r="D291" s="92" t="s">
        <v>642</v>
      </c>
      <c r="E291" s="92" t="b">
        <v>0</v>
      </c>
      <c r="F291" s="92" t="b">
        <v>0</v>
      </c>
      <c r="G291" s="92" t="b">
        <v>0</v>
      </c>
    </row>
    <row r="292" spans="1:7" ht="15">
      <c r="A292" s="92" t="s">
        <v>796</v>
      </c>
      <c r="B292" s="92">
        <v>2</v>
      </c>
      <c r="C292" s="130">
        <v>0</v>
      </c>
      <c r="D292" s="92" t="s">
        <v>642</v>
      </c>
      <c r="E292" s="92" t="b">
        <v>0</v>
      </c>
      <c r="F292" s="92" t="b">
        <v>0</v>
      </c>
      <c r="G292" s="92" t="b">
        <v>0</v>
      </c>
    </row>
    <row r="293" spans="1:7" ht="15">
      <c r="A293" s="92" t="s">
        <v>797</v>
      </c>
      <c r="B293" s="92">
        <v>2</v>
      </c>
      <c r="C293" s="130">
        <v>0</v>
      </c>
      <c r="D293" s="92" t="s">
        <v>642</v>
      </c>
      <c r="E293" s="92" t="b">
        <v>0</v>
      </c>
      <c r="F293" s="92" t="b">
        <v>0</v>
      </c>
      <c r="G293" s="92" t="b">
        <v>0</v>
      </c>
    </row>
    <row r="294" spans="1:7" ht="15">
      <c r="A294" s="92" t="s">
        <v>798</v>
      </c>
      <c r="B294" s="92">
        <v>2</v>
      </c>
      <c r="C294" s="130">
        <v>0</v>
      </c>
      <c r="D294" s="92" t="s">
        <v>642</v>
      </c>
      <c r="E294" s="92" t="b">
        <v>0</v>
      </c>
      <c r="F294" s="92" t="b">
        <v>0</v>
      </c>
      <c r="G294" s="92" t="b">
        <v>0</v>
      </c>
    </row>
    <row r="295" spans="1:7" ht="15">
      <c r="A295" s="92" t="s">
        <v>799</v>
      </c>
      <c r="B295" s="92">
        <v>2</v>
      </c>
      <c r="C295" s="130">
        <v>0</v>
      </c>
      <c r="D295" s="92" t="s">
        <v>642</v>
      </c>
      <c r="E295" s="92" t="b">
        <v>0</v>
      </c>
      <c r="F295" s="92" t="b">
        <v>0</v>
      </c>
      <c r="G295" s="92" t="b">
        <v>0</v>
      </c>
    </row>
    <row r="296" spans="1:7" ht="15">
      <c r="A296" s="92" t="s">
        <v>800</v>
      </c>
      <c r="B296" s="92">
        <v>2</v>
      </c>
      <c r="C296" s="130">
        <v>0</v>
      </c>
      <c r="D296" s="92" t="s">
        <v>642</v>
      </c>
      <c r="E296" s="92" t="b">
        <v>0</v>
      </c>
      <c r="F296" s="92" t="b">
        <v>0</v>
      </c>
      <c r="G296" s="92" t="b">
        <v>0</v>
      </c>
    </row>
    <row r="297" spans="1:7" ht="15">
      <c r="A297" s="92" t="s">
        <v>801</v>
      </c>
      <c r="B297" s="92">
        <v>2</v>
      </c>
      <c r="C297" s="130">
        <v>0</v>
      </c>
      <c r="D297" s="92" t="s">
        <v>642</v>
      </c>
      <c r="E297" s="92" t="b">
        <v>0</v>
      </c>
      <c r="F297" s="92" t="b">
        <v>0</v>
      </c>
      <c r="G297" s="92" t="b">
        <v>0</v>
      </c>
    </row>
    <row r="298" spans="1:7" ht="15">
      <c r="A298" s="92" t="s">
        <v>802</v>
      </c>
      <c r="B298" s="92">
        <v>2</v>
      </c>
      <c r="C298" s="130">
        <v>0</v>
      </c>
      <c r="D298" s="92" t="s">
        <v>642</v>
      </c>
      <c r="E298" s="92" t="b">
        <v>0</v>
      </c>
      <c r="F298" s="92" t="b">
        <v>0</v>
      </c>
      <c r="G298" s="92" t="b">
        <v>0</v>
      </c>
    </row>
    <row r="299" spans="1:7" ht="15">
      <c r="A299" s="92" t="s">
        <v>1035</v>
      </c>
      <c r="B299" s="92">
        <v>2</v>
      </c>
      <c r="C299" s="130">
        <v>0</v>
      </c>
      <c r="D299" s="92" t="s">
        <v>642</v>
      </c>
      <c r="E299" s="92" t="b">
        <v>0</v>
      </c>
      <c r="F299" s="92" t="b">
        <v>0</v>
      </c>
      <c r="G299" s="92" t="b">
        <v>0</v>
      </c>
    </row>
    <row r="300" spans="1:7" ht="15">
      <c r="A300" s="92" t="s">
        <v>1036</v>
      </c>
      <c r="B300" s="92">
        <v>2</v>
      </c>
      <c r="C300" s="130">
        <v>0</v>
      </c>
      <c r="D300" s="92" t="s">
        <v>642</v>
      </c>
      <c r="E300" s="92" t="b">
        <v>0</v>
      </c>
      <c r="F300" s="92" t="b">
        <v>0</v>
      </c>
      <c r="G300" s="92" t="b">
        <v>0</v>
      </c>
    </row>
    <row r="301" spans="1:7" ht="15">
      <c r="A301" s="92" t="s">
        <v>1037</v>
      </c>
      <c r="B301" s="92">
        <v>2</v>
      </c>
      <c r="C301" s="130">
        <v>0</v>
      </c>
      <c r="D301" s="92" t="s">
        <v>642</v>
      </c>
      <c r="E301" s="92" t="b">
        <v>0</v>
      </c>
      <c r="F301" s="92" t="b">
        <v>0</v>
      </c>
      <c r="G301" s="92" t="b">
        <v>0</v>
      </c>
    </row>
    <row r="302" spans="1:7" ht="15">
      <c r="A302" s="92" t="s">
        <v>1038</v>
      </c>
      <c r="B302" s="92">
        <v>2</v>
      </c>
      <c r="C302" s="130">
        <v>0</v>
      </c>
      <c r="D302" s="92" t="s">
        <v>642</v>
      </c>
      <c r="E302" s="92" t="b">
        <v>0</v>
      </c>
      <c r="F302" s="92" t="b">
        <v>0</v>
      </c>
      <c r="G302" s="92" t="b">
        <v>0</v>
      </c>
    </row>
    <row r="303" spans="1:7" ht="15">
      <c r="A303" s="92" t="s">
        <v>1039</v>
      </c>
      <c r="B303" s="92">
        <v>2</v>
      </c>
      <c r="C303" s="130">
        <v>0</v>
      </c>
      <c r="D303" s="92" t="s">
        <v>642</v>
      </c>
      <c r="E303" s="92" t="b">
        <v>0</v>
      </c>
      <c r="F303" s="92" t="b">
        <v>0</v>
      </c>
      <c r="G303" s="92" t="b">
        <v>0</v>
      </c>
    </row>
    <row r="304" spans="1:7" ht="15">
      <c r="A304" s="92" t="s">
        <v>1040</v>
      </c>
      <c r="B304" s="92">
        <v>2</v>
      </c>
      <c r="C304" s="130">
        <v>0</v>
      </c>
      <c r="D304" s="92" t="s">
        <v>642</v>
      </c>
      <c r="E304" s="92" t="b">
        <v>0</v>
      </c>
      <c r="F304" s="92" t="b">
        <v>0</v>
      </c>
      <c r="G304" s="92" t="b">
        <v>0</v>
      </c>
    </row>
    <row r="305" spans="1:7" ht="15">
      <c r="A305" s="92" t="s">
        <v>1041</v>
      </c>
      <c r="B305" s="92">
        <v>2</v>
      </c>
      <c r="C305" s="130">
        <v>0</v>
      </c>
      <c r="D305" s="92" t="s">
        <v>642</v>
      </c>
      <c r="E305" s="92" t="b">
        <v>0</v>
      </c>
      <c r="F305" s="92" t="b">
        <v>0</v>
      </c>
      <c r="G305" s="92" t="b">
        <v>0</v>
      </c>
    </row>
    <row r="306" spans="1:7" ht="15">
      <c r="A306" s="92" t="s">
        <v>1092</v>
      </c>
      <c r="B306" s="92">
        <v>2</v>
      </c>
      <c r="C306" s="130">
        <v>0</v>
      </c>
      <c r="D306" s="92" t="s">
        <v>642</v>
      </c>
      <c r="E306" s="92" t="b">
        <v>0</v>
      </c>
      <c r="F306" s="92" t="b">
        <v>0</v>
      </c>
      <c r="G306" s="92" t="b">
        <v>0</v>
      </c>
    </row>
    <row r="307" spans="1:7" ht="15">
      <c r="A307" s="92" t="s">
        <v>1093</v>
      </c>
      <c r="B307" s="92">
        <v>2</v>
      </c>
      <c r="C307" s="130">
        <v>0</v>
      </c>
      <c r="D307" s="92" t="s">
        <v>642</v>
      </c>
      <c r="E307" s="92" t="b">
        <v>0</v>
      </c>
      <c r="F307" s="92" t="b">
        <v>0</v>
      </c>
      <c r="G307" s="92" t="b">
        <v>0</v>
      </c>
    </row>
    <row r="308" spans="1:7" ht="15">
      <c r="A308" s="92" t="s">
        <v>744</v>
      </c>
      <c r="B308" s="92">
        <v>2</v>
      </c>
      <c r="C308" s="130">
        <v>0</v>
      </c>
      <c r="D308" s="92" t="s">
        <v>642</v>
      </c>
      <c r="E308" s="92" t="b">
        <v>0</v>
      </c>
      <c r="F308" s="92" t="b">
        <v>0</v>
      </c>
      <c r="G308" s="92" t="b">
        <v>0</v>
      </c>
    </row>
    <row r="309" spans="1:7" ht="15">
      <c r="A309" s="92" t="s">
        <v>1094</v>
      </c>
      <c r="B309" s="92">
        <v>2</v>
      </c>
      <c r="C309" s="130">
        <v>0</v>
      </c>
      <c r="D309" s="92" t="s">
        <v>642</v>
      </c>
      <c r="E309" s="92" t="b">
        <v>0</v>
      </c>
      <c r="F309" s="92" t="b">
        <v>0</v>
      </c>
      <c r="G309" s="92" t="b">
        <v>0</v>
      </c>
    </row>
    <row r="310" spans="1:7" ht="15">
      <c r="A310" s="92" t="s">
        <v>1095</v>
      </c>
      <c r="B310" s="92">
        <v>2</v>
      </c>
      <c r="C310" s="130">
        <v>0</v>
      </c>
      <c r="D310" s="92" t="s">
        <v>642</v>
      </c>
      <c r="E310" s="92" t="b">
        <v>0</v>
      </c>
      <c r="F310" s="92" t="b">
        <v>0</v>
      </c>
      <c r="G310" s="92" t="b">
        <v>0</v>
      </c>
    </row>
    <row r="311" spans="1:7" ht="15">
      <c r="A311" s="92" t="s">
        <v>804</v>
      </c>
      <c r="B311" s="92">
        <v>2</v>
      </c>
      <c r="C311" s="130">
        <v>0</v>
      </c>
      <c r="D311" s="92" t="s">
        <v>643</v>
      </c>
      <c r="E311" s="92" t="b">
        <v>0</v>
      </c>
      <c r="F311" s="92" t="b">
        <v>0</v>
      </c>
      <c r="G311" s="92" t="b">
        <v>0</v>
      </c>
    </row>
    <row r="312" spans="1:7" ht="15">
      <c r="A312" s="92" t="s">
        <v>805</v>
      </c>
      <c r="B312" s="92">
        <v>2</v>
      </c>
      <c r="C312" s="130">
        <v>0</v>
      </c>
      <c r="D312" s="92" t="s">
        <v>643</v>
      </c>
      <c r="E312" s="92" t="b">
        <v>0</v>
      </c>
      <c r="F312" s="92" t="b">
        <v>0</v>
      </c>
      <c r="G312" s="92" t="b">
        <v>0</v>
      </c>
    </row>
    <row r="313" spans="1:7" ht="15">
      <c r="A313" s="92" t="s">
        <v>806</v>
      </c>
      <c r="B313" s="92">
        <v>2</v>
      </c>
      <c r="C313" s="130">
        <v>0</v>
      </c>
      <c r="D313" s="92" t="s">
        <v>643</v>
      </c>
      <c r="E313" s="92" t="b">
        <v>0</v>
      </c>
      <c r="F313" s="92" t="b">
        <v>0</v>
      </c>
      <c r="G313" s="92" t="b">
        <v>0</v>
      </c>
    </row>
    <row r="314" spans="1:7" ht="15">
      <c r="A314" s="92" t="s">
        <v>807</v>
      </c>
      <c r="B314" s="92">
        <v>2</v>
      </c>
      <c r="C314" s="130">
        <v>0</v>
      </c>
      <c r="D314" s="92" t="s">
        <v>643</v>
      </c>
      <c r="E314" s="92" t="b">
        <v>0</v>
      </c>
      <c r="F314" s="92" t="b">
        <v>0</v>
      </c>
      <c r="G314" s="92" t="b">
        <v>0</v>
      </c>
    </row>
    <row r="315" spans="1:7" ht="15">
      <c r="A315" s="92" t="s">
        <v>808</v>
      </c>
      <c r="B315" s="92">
        <v>2</v>
      </c>
      <c r="C315" s="130">
        <v>0</v>
      </c>
      <c r="D315" s="92" t="s">
        <v>643</v>
      </c>
      <c r="E315" s="92" t="b">
        <v>0</v>
      </c>
      <c r="F315" s="92" t="b">
        <v>0</v>
      </c>
      <c r="G315" s="92" t="b">
        <v>0</v>
      </c>
    </row>
    <row r="316" spans="1:7" ht="15">
      <c r="A316" s="92" t="s">
        <v>809</v>
      </c>
      <c r="B316" s="92">
        <v>2</v>
      </c>
      <c r="C316" s="130">
        <v>0</v>
      </c>
      <c r="D316" s="92" t="s">
        <v>643</v>
      </c>
      <c r="E316" s="92" t="b">
        <v>0</v>
      </c>
      <c r="F316" s="92" t="b">
        <v>0</v>
      </c>
      <c r="G316" s="92" t="b">
        <v>0</v>
      </c>
    </row>
    <row r="317" spans="1:7" ht="15">
      <c r="A317" s="92" t="s">
        <v>810</v>
      </c>
      <c r="B317" s="92">
        <v>2</v>
      </c>
      <c r="C317" s="130">
        <v>0</v>
      </c>
      <c r="D317" s="92" t="s">
        <v>643</v>
      </c>
      <c r="E317" s="92" t="b">
        <v>0</v>
      </c>
      <c r="F317" s="92" t="b">
        <v>0</v>
      </c>
      <c r="G317" s="92" t="b">
        <v>0</v>
      </c>
    </row>
    <row r="318" spans="1:7" ht="15">
      <c r="A318" s="92" t="s">
        <v>728</v>
      </c>
      <c r="B318" s="92">
        <v>2</v>
      </c>
      <c r="C318" s="130">
        <v>0</v>
      </c>
      <c r="D318" s="92" t="s">
        <v>643</v>
      </c>
      <c r="E318" s="92" t="b">
        <v>0</v>
      </c>
      <c r="F318" s="92" t="b">
        <v>0</v>
      </c>
      <c r="G318" s="92" t="b">
        <v>0</v>
      </c>
    </row>
    <row r="319" spans="1:7" ht="15">
      <c r="A319" s="92" t="s">
        <v>278</v>
      </c>
      <c r="B319" s="92">
        <v>2</v>
      </c>
      <c r="C319" s="130">
        <v>0</v>
      </c>
      <c r="D319" s="92" t="s">
        <v>643</v>
      </c>
      <c r="E319" s="92" t="b">
        <v>0</v>
      </c>
      <c r="F319" s="92" t="b">
        <v>0</v>
      </c>
      <c r="G319" s="92" t="b">
        <v>0</v>
      </c>
    </row>
    <row r="320" spans="1:7" ht="15">
      <c r="A320" s="92" t="s">
        <v>811</v>
      </c>
      <c r="B320" s="92">
        <v>2</v>
      </c>
      <c r="C320" s="130">
        <v>0</v>
      </c>
      <c r="D320" s="92" t="s">
        <v>643</v>
      </c>
      <c r="E320" s="92" t="b">
        <v>0</v>
      </c>
      <c r="F320" s="92" t="b">
        <v>0</v>
      </c>
      <c r="G320" s="92" t="b">
        <v>0</v>
      </c>
    </row>
    <row r="321" spans="1:7" ht="15">
      <c r="A321" s="92" t="s">
        <v>1096</v>
      </c>
      <c r="B321" s="92">
        <v>2</v>
      </c>
      <c r="C321" s="130">
        <v>0</v>
      </c>
      <c r="D321" s="92" t="s">
        <v>643</v>
      </c>
      <c r="E321" s="92" t="b">
        <v>0</v>
      </c>
      <c r="F321" s="92" t="b">
        <v>0</v>
      </c>
      <c r="G321" s="92" t="b">
        <v>0</v>
      </c>
    </row>
    <row r="322" spans="1:7" ht="15">
      <c r="A322" s="92" t="s">
        <v>1097</v>
      </c>
      <c r="B322" s="92">
        <v>2</v>
      </c>
      <c r="C322" s="130">
        <v>0</v>
      </c>
      <c r="D322" s="92" t="s">
        <v>643</v>
      </c>
      <c r="E322" s="92" t="b">
        <v>0</v>
      </c>
      <c r="F322" s="92" t="b">
        <v>0</v>
      </c>
      <c r="G322" s="92" t="b">
        <v>0</v>
      </c>
    </row>
    <row r="323" spans="1:7" ht="15">
      <c r="A323" s="92" t="s">
        <v>1098</v>
      </c>
      <c r="B323" s="92">
        <v>2</v>
      </c>
      <c r="C323" s="130">
        <v>0</v>
      </c>
      <c r="D323" s="92" t="s">
        <v>643</v>
      </c>
      <c r="E323" s="92" t="b">
        <v>0</v>
      </c>
      <c r="F323" s="92" t="b">
        <v>0</v>
      </c>
      <c r="G323" s="92" t="b">
        <v>0</v>
      </c>
    </row>
    <row r="324" spans="1:7" ht="15">
      <c r="A324" s="92" t="s">
        <v>813</v>
      </c>
      <c r="B324" s="92">
        <v>2</v>
      </c>
      <c r="C324" s="130">
        <v>0</v>
      </c>
      <c r="D324" s="92" t="s">
        <v>644</v>
      </c>
      <c r="E324" s="92" t="b">
        <v>0</v>
      </c>
      <c r="F324" s="92" t="b">
        <v>0</v>
      </c>
      <c r="G324" s="92" t="b">
        <v>0</v>
      </c>
    </row>
    <row r="325" spans="1:7" ht="15">
      <c r="A325" s="92" t="s">
        <v>814</v>
      </c>
      <c r="B325" s="92">
        <v>2</v>
      </c>
      <c r="C325" s="130">
        <v>0</v>
      </c>
      <c r="D325" s="92" t="s">
        <v>644</v>
      </c>
      <c r="E325" s="92" t="b">
        <v>1</v>
      </c>
      <c r="F325" s="92" t="b">
        <v>0</v>
      </c>
      <c r="G325" s="92" t="b">
        <v>0</v>
      </c>
    </row>
    <row r="326" spans="1:7" ht="15">
      <c r="A326" s="92" t="s">
        <v>815</v>
      </c>
      <c r="B326" s="92">
        <v>2</v>
      </c>
      <c r="C326" s="130">
        <v>0</v>
      </c>
      <c r="D326" s="92" t="s">
        <v>644</v>
      </c>
      <c r="E326" s="92" t="b">
        <v>0</v>
      </c>
      <c r="F326" s="92" t="b">
        <v>0</v>
      </c>
      <c r="G326" s="92" t="b">
        <v>0</v>
      </c>
    </row>
    <row r="327" spans="1:7" ht="15">
      <c r="A327" s="92" t="s">
        <v>816</v>
      </c>
      <c r="B327" s="92">
        <v>2</v>
      </c>
      <c r="C327" s="130">
        <v>0</v>
      </c>
      <c r="D327" s="92" t="s">
        <v>644</v>
      </c>
      <c r="E327" s="92" t="b">
        <v>0</v>
      </c>
      <c r="F327" s="92" t="b">
        <v>0</v>
      </c>
      <c r="G327" s="92" t="b">
        <v>0</v>
      </c>
    </row>
    <row r="328" spans="1:7" ht="15">
      <c r="A328" s="92" t="s">
        <v>817</v>
      </c>
      <c r="B328" s="92">
        <v>2</v>
      </c>
      <c r="C328" s="130">
        <v>0</v>
      </c>
      <c r="D328" s="92" t="s">
        <v>644</v>
      </c>
      <c r="E328" s="92" t="b">
        <v>1</v>
      </c>
      <c r="F328" s="92" t="b">
        <v>0</v>
      </c>
      <c r="G328" s="92" t="b">
        <v>0</v>
      </c>
    </row>
    <row r="329" spans="1:7" ht="15">
      <c r="A329" s="92" t="s">
        <v>818</v>
      </c>
      <c r="B329" s="92">
        <v>2</v>
      </c>
      <c r="C329" s="130">
        <v>0</v>
      </c>
      <c r="D329" s="92" t="s">
        <v>644</v>
      </c>
      <c r="E329" s="92" t="b">
        <v>0</v>
      </c>
      <c r="F329" s="92" t="b">
        <v>0</v>
      </c>
      <c r="G329" s="92" t="b">
        <v>0</v>
      </c>
    </row>
    <row r="330" spans="1:7" ht="15">
      <c r="A330" s="92" t="s">
        <v>213</v>
      </c>
      <c r="B330" s="92">
        <v>2</v>
      </c>
      <c r="C330" s="130">
        <v>0</v>
      </c>
      <c r="D330" s="92" t="s">
        <v>644</v>
      </c>
      <c r="E330" s="92" t="b">
        <v>0</v>
      </c>
      <c r="F330" s="92" t="b">
        <v>0</v>
      </c>
      <c r="G330" s="92" t="b">
        <v>0</v>
      </c>
    </row>
    <row r="331" spans="1:7" ht="15">
      <c r="A331" s="92" t="s">
        <v>819</v>
      </c>
      <c r="B331" s="92">
        <v>2</v>
      </c>
      <c r="C331" s="130">
        <v>0</v>
      </c>
      <c r="D331" s="92" t="s">
        <v>644</v>
      </c>
      <c r="E331" s="92" t="b">
        <v>0</v>
      </c>
      <c r="F331" s="92" t="b">
        <v>0</v>
      </c>
      <c r="G331" s="92" t="b">
        <v>0</v>
      </c>
    </row>
    <row r="332" spans="1:7" ht="15">
      <c r="A332" s="92" t="s">
        <v>820</v>
      </c>
      <c r="B332" s="92">
        <v>2</v>
      </c>
      <c r="C332" s="130">
        <v>0</v>
      </c>
      <c r="D332" s="92" t="s">
        <v>644</v>
      </c>
      <c r="E332" s="92" t="b">
        <v>0</v>
      </c>
      <c r="F332" s="92" t="b">
        <v>0</v>
      </c>
      <c r="G332" s="92" t="b">
        <v>0</v>
      </c>
    </row>
    <row r="333" spans="1:7" ht="15">
      <c r="A333" s="92" t="s">
        <v>744</v>
      </c>
      <c r="B333" s="92">
        <v>2</v>
      </c>
      <c r="C333" s="130">
        <v>0</v>
      </c>
      <c r="D333" s="92" t="s">
        <v>644</v>
      </c>
      <c r="E333" s="92" t="b">
        <v>0</v>
      </c>
      <c r="F333" s="92" t="b">
        <v>0</v>
      </c>
      <c r="G333" s="92" t="b">
        <v>0</v>
      </c>
    </row>
    <row r="334" spans="1:7" ht="15">
      <c r="A334" s="92" t="s">
        <v>1099</v>
      </c>
      <c r="B334" s="92">
        <v>2</v>
      </c>
      <c r="C334" s="130">
        <v>0</v>
      </c>
      <c r="D334" s="92" t="s">
        <v>644</v>
      </c>
      <c r="E334" s="92" t="b">
        <v>0</v>
      </c>
      <c r="F334" s="92" t="b">
        <v>0</v>
      </c>
      <c r="G334" s="92" t="b">
        <v>0</v>
      </c>
    </row>
    <row r="335" spans="1:7" ht="15">
      <c r="A335" s="92" t="s">
        <v>1100</v>
      </c>
      <c r="B335" s="92">
        <v>2</v>
      </c>
      <c r="C335" s="130">
        <v>0</v>
      </c>
      <c r="D335" s="92" t="s">
        <v>644</v>
      </c>
      <c r="E335" s="92" t="b">
        <v>0</v>
      </c>
      <c r="F335" s="92" t="b">
        <v>0</v>
      </c>
      <c r="G335" s="92" t="b">
        <v>0</v>
      </c>
    </row>
    <row r="336" spans="1:7" ht="15">
      <c r="A336" s="92" t="s">
        <v>1101</v>
      </c>
      <c r="B336" s="92">
        <v>2</v>
      </c>
      <c r="C336" s="130">
        <v>0</v>
      </c>
      <c r="D336" s="92" t="s">
        <v>644</v>
      </c>
      <c r="E336" s="92" t="b">
        <v>0</v>
      </c>
      <c r="F336" s="92" t="b">
        <v>0</v>
      </c>
      <c r="G336" s="92" t="b">
        <v>0</v>
      </c>
    </row>
    <row r="337" spans="1:7" ht="15">
      <c r="A337" s="92" t="s">
        <v>1102</v>
      </c>
      <c r="B337" s="92">
        <v>2</v>
      </c>
      <c r="C337" s="130">
        <v>0</v>
      </c>
      <c r="D337" s="92" t="s">
        <v>644</v>
      </c>
      <c r="E337" s="92" t="b">
        <v>0</v>
      </c>
      <c r="F337" s="92" t="b">
        <v>0</v>
      </c>
      <c r="G337" s="92" t="b">
        <v>0</v>
      </c>
    </row>
    <row r="338" spans="1:7" ht="15">
      <c r="A338" s="92" t="s">
        <v>1103</v>
      </c>
      <c r="B338" s="92">
        <v>2</v>
      </c>
      <c r="C338" s="130">
        <v>0</v>
      </c>
      <c r="D338" s="92" t="s">
        <v>644</v>
      </c>
      <c r="E338" s="92" t="b">
        <v>0</v>
      </c>
      <c r="F338" s="92" t="b">
        <v>0</v>
      </c>
      <c r="G338"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2019-08-24T18:06:03Z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