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<sst xmlns="http://schemas.openxmlformats.org/spreadsheetml/2006/main" count="1036" uniqueCount="479">
  <si>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</si>
  <si>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</si>
  <si>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</si>
  <si>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</si>
  <si>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</si>
  <si>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</si>
  <si>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</si>
  <si>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</si>
  <si>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</si>
  <si>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</si>
  <si>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</si>
  <si>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</si>
  <si>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</si>
  <si>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</si>
  <si>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</si>
  <si>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</si>
  <si>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</si>
  <si>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</si>
  <si>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</si>
  <si>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</si>
  <si>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</si>
  <si>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</si>
  <si>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</si>
  <si>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</si>
  <si>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</si>
  <si>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</si>
  <si>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</si>
  <si>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</si>
  <si>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</si>
  <si>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</si>
  <si>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</si>
  <si>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</si>
  <si>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</si>
  <si>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</si>
  <si>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</si>
  <si>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</si>
  <si>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</si>
  <si>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</si>
  <si>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</si>
  <si>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</si>
  <si>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</si>
  <si>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</si>
  <si>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</si>
  <si>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</si>
  <si>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</si>
  <si>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</si>
  <si>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</si>
  <si>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</si>
  <si>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</si>
  <si>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</si>
  <si>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</si>
  <si>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</si>
  <si>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</si>
  <si>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</si>
  <si>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</si>
  <si>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</si>
  <si>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</si>
  <si>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</si>
  <si>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</si>
  <si>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</si>
  <si>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</si>
  <si>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</si>
  <si>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</si>
  <si>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</si>
  <si>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</si>
  <si>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</si>
  <si>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</si>
  <si>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</si>
  <si>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</si>
  <si>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</si>
  <si>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</si>
  <si>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</si>
  <si>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</si>
  <si>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</si>
  <si>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</si>
  <si>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</si>
  <si>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</si>
  <si>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</si>
  <si>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</si>
  <si>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</si>
  <si>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</si>
  <si>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</si>
  <si>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</si>
  <si>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</si>
  <si>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</si>
  <si>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</si>
  <si>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</si>
  <si>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</si>
  <si>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</si>
  <si>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</si>
  <si>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</si>
  <si>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</si>
  <si>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</si>
  <si>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</si>
  <si>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</si>
  <si>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</si>
  <si>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</si>
  <si>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</si>
  <si>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</si>
  <si>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</si>
  <si>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</si>
  <si>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</si>
  <si>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</si>
  <si>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</si>
  <si>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</si>
  <si>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</si>
  <si>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</si>
  <si>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</si>
  <si>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</si>
  <si>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</si>
  <si>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</si>
  <si>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</si>
  <si>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</si>
  <si>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</si>
  <si>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</si>
  <si>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</si>
  <si>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</si>
  <si>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</si>
  <si>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</si>
  <si>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</si>
  <si>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</si>
  <si>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</si>
  <si>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</si>
  <si>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</si>
  <si>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</si>
  <si>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</si>
  <si>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</si>
  <si>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</si>
  <si>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</si>
  <si>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</si>
  <si>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</si>
  <si>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</si>
  <si>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</si>
  <si>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</si>
  <si>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</si>
  <si>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</si>
  <si>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</si>
  <si>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</si>
  <si>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</si>
  <si>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</si>
  <si>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</si>
  <si>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</si>
  <si>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</si>
  <si>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</si>
  <si>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</si>
  <si>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</si>
  <si>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</si>
  <si>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</si>
  <si>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</si>
  <si>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</si>
  <si>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</si>
  <si>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</si>
  <si>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</si>
  <si>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</si>
  <si>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</si>
  <si>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</si>
  <si>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</si>
  <si>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</si>
  <si>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</si>
  <si>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</si>
  <si>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</si>
  <si>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</si>
  <si>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</si>
  <si>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</si>
  <si>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</si>
  <si>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</si>
  <si>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</si>
  <si>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</si>
  <si>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</si>
  <si>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</si>
  <si>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</si>
  <si>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</si>
  <si>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</si>
  <si>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</si>
  <si>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</si>
  <si>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</si>
  <si>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</si>
  <si>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</si>
  <si>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</si>
  <si>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</si>
  <si>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</si>
  <si>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</si>
  <si>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</si>
  <si>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</si>
  <si>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</si>
  <si>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</si>
  <si>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</si>
  <si>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</si>
  <si>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</si>
  <si>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</si>
  <si>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</si>
  <si>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</si>
  <si>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</si>
  <si>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</si>
  <si>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</si>
  <si>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</si>
  <si>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</si>
  <si>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</si>
  <si>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</si>
  <si>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</si>
  <si>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</si>
  <si>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</si>
  <si>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</si>
  <si>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</si>
  <si>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</si>
  <si>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</si>
  <si>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</si>
  <si>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</si>
  <si>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</si>
  <si>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</si>
  <si>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</si>
  <si>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</si>
  <si>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beerandpizzaday</t>
  </si>
  <si>
    <t>chrismoralesto</t>
  </si>
  <si>
    <t>thepmcf</t>
  </si>
  <si>
    <t>Mentions</t>
  </si>
  <si>
    <t>Replies to</t>
  </si>
  <si>
    <t>RT @ChrisMoralesTO: Team Sally...Sally's Team! Post walk beer and pizza! _xD83D__xDE0E_ #thePMCF #J2CC @thePMCF https://t.co/MoZl4XxAnF</t>
  </si>
  <si>
    <t>We picked up our kits today. Excited about our Journey to Conquer Cancer on Sunday. Look out for Kyrie leading Sally's Walkers! _xD83D__xDE0E_ #sallyswalkers J2CC #thePMCF @thePMCF https://t.co/7M1ySTMfMb</t>
  </si>
  <si>
    <t>Walk today!! Sally's Walkers...Journey to Conquer Cancer #J2CC #thePMCF @thePMCF https://t.co/hvSnfJEVh2</t>
  </si>
  <si>
    <t>Team Sally...Sally's Team! Post walk beer and pizza! _xD83D__xDE0E_ #thePMCF #J2CC @thePMCF https://t.co/MoZl4XxAnF</t>
  </si>
  <si>
    <t>@thePMCF We had a blast!  Excellent event...well run, and the breakfast after was tops!  We are looking forward to 2020 already!  #thePMCF #conquercancer</t>
  </si>
  <si>
    <t>thepmcf j2cc</t>
  </si>
  <si>
    <t>sallyswalkers thepmcf</t>
  </si>
  <si>
    <t>j2cc thepmcf</t>
  </si>
  <si>
    <t>thepmcf conquercancer</t>
  </si>
  <si>
    <t>https://pbs.twimg.com/media/D9Mw25jXUAIx0P4.jpg</t>
  </si>
  <si>
    <t>https://pbs.twimg.com/media/D9D1eWVXYAAeUAR.jpg</t>
  </si>
  <si>
    <t>https://pbs.twimg.com/media/D9LQkfVX4AAGlJR.jpg</t>
  </si>
  <si>
    <t>http://pbs.twimg.com/profile_images/710564996342800384/mlfe1CfG_normal.jpg</t>
  </si>
  <si>
    <t>https://twitter.com/#!/beerandpizzaday/status/1140311062308278272</t>
  </si>
  <si>
    <t>https://twitter.com/#!/chrismoralesto/status/1139680609469493248</t>
  </si>
  <si>
    <t>https://twitter.com/#!/chrismoralesto/status/1140202982753091585</t>
  </si>
  <si>
    <t>https://twitter.com/#!/chrismoralesto/status/1140308852119887872</t>
  </si>
  <si>
    <t>https://twitter.com/#!/chrismoralesto/status/1143898343845838848</t>
  </si>
  <si>
    <t>1140311062308278272</t>
  </si>
  <si>
    <t>1139680609469493248</t>
  </si>
  <si>
    <t>1140202982753091585</t>
  </si>
  <si>
    <t>1140308852119887872</t>
  </si>
  <si>
    <t>1143898343845838848</t>
  </si>
  <si>
    <t>1140239625904152581</t>
  </si>
  <si>
    <t/>
  </si>
  <si>
    <t>16827492</t>
  </si>
  <si>
    <t>en</t>
  </si>
  <si>
    <t>Beer and Pizza - Rewteet</t>
  </si>
  <si>
    <t>Hootsuite Inc.</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</si>
  <si>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</si>
  <si>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</si>
  <si>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</si>
  <si>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</si>
  <si>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</si>
  <si>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</si>
  <si>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</si>
  <si>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</si>
  <si>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</si>
  <si>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</si>
  <si>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</si>
  <si>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</si>
  <si>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</si>
  <si>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</si>
  <si>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</si>
  <si>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</si>
  <si>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</si>
  <si>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</si>
  <si>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</si>
  <si>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</si>
  <si>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</si>
  <si>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</si>
  <si>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Beer and Pizza Day!</t>
  </si>
  <si>
    <t>Princess Margaret CF</t>
  </si>
  <si>
    <t>Chris Morales</t>
  </si>
  <si>
    <t>Celebrated every October 9th, International Beer and Pizza Day pays homage to one of the most iconic food and drink combinations on the planet Earth.</t>
  </si>
  <si>
    <t>The Princess Margaret Cancer Foundation raises funds to support Personalized Cancer Medicine at one of the top 5 cancer research centres in the world. #PMCFtop5</t>
  </si>
  <si>
    <t>Chris Morales is a Marketing Project Manager.  He's based in Toronto, Canada.  https://t.co/ndM4gMWRpJ</t>
  </si>
  <si>
    <t>Right here, baby.</t>
  </si>
  <si>
    <t>Toronto, Ontario</t>
  </si>
  <si>
    <t>Toronto</t>
  </si>
  <si>
    <t>https://BeerAndPizzaDay.com</t>
  </si>
  <si>
    <t>https://t.co/8KFC4wBUJs</t>
  </si>
  <si>
    <t>https://t.co/53M80CbiGs</t>
  </si>
  <si>
    <t>https://pbs.twimg.com/profile_banners/4923786180/1456471440</t>
  </si>
  <si>
    <t>https://pbs.twimg.com/profile_banners/16827492/1543603189</t>
  </si>
  <si>
    <t>https://pbs.twimg.com/profile_banners/545228562/1563209398</t>
  </si>
  <si>
    <t>http://abs.twimg.com/images/themes/theme1/bg.png</t>
  </si>
  <si>
    <t>http://abs.twimg.com/images/themes/theme9/bg.gif</t>
  </si>
  <si>
    <t>http://abs.twimg.com/images/themes/theme14/bg.gif</t>
  </si>
  <si>
    <t>http://pbs.twimg.com/profile_images/779678988847448064/mNI0Kq2k_normal.jpg</t>
  </si>
  <si>
    <t>http://pbs.twimg.com/profile_images/753606995077435392/0XRI28kj_normal.jpg</t>
  </si>
  <si>
    <t>Open Twitter Page for This Person</t>
  </si>
  <si>
    <t>https://twitter.com/beerandpizzaday</t>
  </si>
  <si>
    <t>https://twitter.com/thepmcf</t>
  </si>
  <si>
    <t>https://twitter.com/chrismoralesto</t>
  </si>
  <si>
    <t>beerandpizzaday
RT @ChrisMoralesTO: Team Sally...Sally's
Team! Post walk beer and pizza!
_xD83D__xDE0E_ #thePMCF #J2CC @thePMCF https://t.co/MoZl4XxAnF</t>
  </si>
  <si>
    <t xml:space="preserve">thepmcf
</t>
  </si>
  <si>
    <t>chrismoralesto
@thePMCF We had a blast! Excellent
event...well run, and the breakfast
after was tops! We are looking
forward to 2020 already! #thePMCF
#conquercancer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</si>
  <si>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</si>
  <si>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</si>
  <si>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</si>
  <si>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</si>
  <si>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</si>
  <si>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</si>
  <si>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</si>
  <si>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</si>
  <si>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</si>
  <si>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</si>
  <si>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</si>
  <si>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</si>
  <si>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</si>
  <si>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</si>
  <si>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</si>
  <si>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</si>
  <si>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</si>
  <si>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</si>
  <si>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</si>
  <si>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</si>
  <si>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</si>
  <si>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</si>
  <si>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</si>
  <si>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</si>
  <si>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</si>
  <si>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</si>
  <si>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</si>
  <si>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</si>
  <si>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</si>
  <si>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</si>
  <si>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</si>
  <si>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</si>
  <si>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</si>
  <si>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</si>
  <si>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</si>
  <si>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</si>
  <si>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</si>
  <si>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</si>
  <si>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</si>
  <si>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</si>
  <si>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</si>
  <si>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</si>
  <si>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</si>
  <si>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</si>
  <si>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</si>
  <si>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</si>
  <si>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</si>
  <si>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</si>
  <si>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</si>
  <si>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</si>
  <si>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</si>
  <si>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</si>
  <si>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</si>
  <si>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j2cc</t>
  </si>
  <si>
    <t>conquercancer</t>
  </si>
  <si>
    <t>sallyswalkers</t>
  </si>
  <si>
    <t>Top Hashtags in Tweet in G1</t>
  </si>
  <si>
    <t>Top Hashtags in Tweet</t>
  </si>
  <si>
    <t>thepmcf j2cc conquercancer sallyswalkers</t>
  </si>
  <si>
    <t>Top Words in Tweet in Entire Graph</t>
  </si>
  <si>
    <t>Words in Sentiment List#1: Positive</t>
  </si>
  <si>
    <t>Words in Sentiment List#2: Negative</t>
  </si>
  <si>
    <t>Words in Sentiment List#3: Angry/Violent</t>
  </si>
  <si>
    <t>Non-categorized Words</t>
  </si>
  <si>
    <t>Total Words</t>
  </si>
  <si>
    <t>#thepmcf</t>
  </si>
  <si>
    <t>team</t>
  </si>
  <si>
    <t>sally's</t>
  </si>
  <si>
    <t>walk</t>
  </si>
  <si>
    <t>Top Words in Tweet in G1</t>
  </si>
  <si>
    <t>#j2cc</t>
  </si>
  <si>
    <t>today</t>
  </si>
  <si>
    <t>journey</t>
  </si>
  <si>
    <t>conquer</t>
  </si>
  <si>
    <t>cancer</t>
  </si>
  <si>
    <t>Top Words in Tweet</t>
  </si>
  <si>
    <t>thepmcf #thepmcf sally's team walk #j2cc today journey conquer cancer</t>
  </si>
  <si>
    <t>Top Word Pairs in Tweet in Entire Graph</t>
  </si>
  <si>
    <t>team,sally</t>
  </si>
  <si>
    <t>sally,sally's</t>
  </si>
  <si>
    <t>sally's,team</t>
  </si>
  <si>
    <t>team,post</t>
  </si>
  <si>
    <t>post,walk</t>
  </si>
  <si>
    <t>walk,beer</t>
  </si>
  <si>
    <t>beer,pizza</t>
  </si>
  <si>
    <t>pizza,#thepmcf</t>
  </si>
  <si>
    <t>#thepmcf,#j2cc</t>
  </si>
  <si>
    <t>#j2cc,thepmcf</t>
  </si>
  <si>
    <t>Top Word Pairs in Tweet in G1</t>
  </si>
  <si>
    <t>journey,conquer</t>
  </si>
  <si>
    <t>conquer,cancer</t>
  </si>
  <si>
    <t>sally's,walkers</t>
  </si>
  <si>
    <t>#thepmcf,thepmcf</t>
  </si>
  <si>
    <t>Top Word Pairs in Tweet</t>
  </si>
  <si>
    <t>journey,conquer  conquer,cancer  sally's,walkers  #thepmcf,thepmcf  team,sally  sally,sally's  sally's,team  team,post  post,walk  walk,beer</t>
  </si>
  <si>
    <t>Top Replied-To in Entire Graph</t>
  </si>
  <si>
    <t>Top Mentioned in Entire Graph</t>
  </si>
  <si>
    <t>Top Replied-To in G1</t>
  </si>
  <si>
    <t>Top Mentioned in G1</t>
  </si>
  <si>
    <t>Top Replied-To in Tweet</t>
  </si>
  <si>
    <t>Top Mentioned in Tweet</t>
  </si>
  <si>
    <t>thepmcf chrismoralesto</t>
  </si>
  <si>
    <t>Top Tweeters in Entire Graph</t>
  </si>
  <si>
    <t>Top Tweeters in G1</t>
  </si>
  <si>
    <t>Top Tweeters</t>
  </si>
  <si>
    <t>beerandpizzaday thepmcf chrismoralesto</t>
  </si>
  <si>
    <t>Top URLs in Tweet by Count</t>
  </si>
  <si>
    <t>Top URLs in Tweet by Salience</t>
  </si>
  <si>
    <t>Top Domains in Tweet by Count</t>
  </si>
  <si>
    <t>Top Domains in Tweet by Salience</t>
  </si>
  <si>
    <t>Top Hashtags in Tweet by Count</t>
  </si>
  <si>
    <t>Top Hashtags in Tweet by Salience</t>
  </si>
  <si>
    <t>j2cc conquercancer sallyswalkers thepmcf</t>
  </si>
  <si>
    <t>Top Words in Tweet by Count</t>
  </si>
  <si>
    <t>team chrismoralesto sally sally's post walk beer pizza #j2cc thepmcf</t>
  </si>
  <si>
    <t>thepmcf sally's team walk #j2cc today walkers journey conquer cancer</t>
  </si>
  <si>
    <t>Top Words in Tweet by Salience</t>
  </si>
  <si>
    <t>team walk #j2cc today walkers journey conquer cancer blast excellent</t>
  </si>
  <si>
    <t>Top Word Pairs in Tweet by Count</t>
  </si>
  <si>
    <t>chrismoralesto,team  team,sally  sally,sally's  sally's,team  team,post  post,walk  walk,beer  beer,pizza  pizza,#thepmcf  #thepmcf,#j2cc</t>
  </si>
  <si>
    <t>sally's,walkers  journey,conquer  conquer,cancer  #thepmcf,thepmcf  thepmcf,blast  blast,excellent  excellent,event  event,well  well,run  run,breakfast</t>
  </si>
  <si>
    <t>Top Word Pairs in Tweet by Salience</t>
  </si>
  <si>
    <t>Word</t>
  </si>
  <si>
    <t>sally</t>
  </si>
  <si>
    <t>post</t>
  </si>
  <si>
    <t>beer</t>
  </si>
  <si>
    <t>pizza</t>
  </si>
  <si>
    <t>walkers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</si>
  <si>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</si>
  <si>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</si>
  <si>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</si>
  <si>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</si>
  <si>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</si>
  <si>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</si>
  <si>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</si>
  <si>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</si>
  <si>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</si>
  <si>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</si>
  <si>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</si>
  <si>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</si>
  <si>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</si>
  <si>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</si>
  <si>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</si>
  <si>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</si>
  <si>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</si>
  <si>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</si>
  <si>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</si>
  <si>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</si>
  <si>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</si>
  <si>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</si>
  <si>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</si>
  <si>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</si>
  <si>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</si>
  <si>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</si>
  <si>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</si>
  <si>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</si>
  <si>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</si>
  <si>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</si>
  <si>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</si>
  <si>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</si>
  <si>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</si>
  <si>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</si>
  <si>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</si>
  <si>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</si>
  <si>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</si>
  <si>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</si>
  <si>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</si>
  <si>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</si>
  <si>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</si>
  <si>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</si>
  <si>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</si>
  <si>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</si>
  <si>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</si>
  <si>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</si>
  <si>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</si>
  <si>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</si>
  <si>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</si>
  <si>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</si>
  <si>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</si>
  <si>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</si>
  <si>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thepmcf #thepmcf sally's team walk #j2cc today journey conquer cancer</t>
  </si>
  <si>
    <t>Autofill Workbook Results</t>
  </si>
  <si>
    <t>Edge Weight▓1▓3▓0▓True▓Gray▓Red▓▓Edge Weight▓1▓3▓0▓3▓10▓False▓Edge Weight▓1▓3▓0▓35▓12▓False▓▓0▓0▓0▓True▓Black▓Black▓▓Followers▓533▓3605▓0▓162▓1000▓False▓▓0▓0▓0▓0▓0▓False▓▓0▓0▓0▓0▓0▓False▓▓0▓0▓0▓0▓0▓False</t>
  </si>
  <si>
    <t>GraphSource░GraphServerTwitterSearch▓GraphTerm░#thePMCF▓ImportDescription░The graph represents a network of 3 Twitter users whose tweets in the requested range contained "#thePMCF", or who were replied to or mentioned in those tweets.  The network was obtained from the NodeXL Graph Server on Thursday, 22 August 2019 at 15:21 UTC.
The requested start date was Thursday, 22 August 2019 at 00:01 UTC and the maximum number of tweets (going backward in time) was 5,000.
The tweets in the network were tweeted over the 11-day, 15-hour, 19-minute period from Friday, 14 June 2019 at 23:46 UTC to Wednesday, 26 June 2019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</si>
</sst>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031445"/>
        <c:axId val="51738686"/>
      </c:barChart>
      <c:catAx>
        <c:axId val="43031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38686"/>
        <c:crosses val="autoZero"/>
        <c:auto val="1"/>
        <c:lblOffset val="100"/>
        <c:noMultiLvlLbl val="0"/>
      </c:catAx>
      <c:valAx>
        <c:axId val="51738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6/14/2019 23:46</c:v>
                </c:pt>
                <c:pt idx="1">
                  <c:v>6/16/2019 10:22</c:v>
                </c:pt>
                <c:pt idx="2">
                  <c:v>6/16/2019 17:23</c:v>
                </c:pt>
                <c:pt idx="3">
                  <c:v>6/16/2019 17:31</c:v>
                </c:pt>
                <c:pt idx="4">
                  <c:v>6/26/2019 15:06</c:v>
                </c:pt>
              </c:strCache>
            </c:strRef>
          </c:cat>
          <c:val>
            <c:numRef>
              <c:f>'Time Series'!$B$26:$B$31</c:f>
              <c:numCache>
                <c:formatCode>General</c:formatCode>
                <c:ptCount val="5"/>
                <c:pt idx="0">
                  <c:v>1</c:v>
                </c:pt>
                <c:pt idx="1">
                  <c:v>1</c:v>
                </c:pt>
                <c:pt idx="2">
                  <c:v>1</c:v>
                </c:pt>
                <c:pt idx="3">
                  <c:v>2</c:v>
                </c:pt>
                <c:pt idx="4">
                  <c:v>1</c:v>
                </c:pt>
              </c:numCache>
            </c:numRef>
          </c:val>
        </c:ser>
        <c:axId val="3898239"/>
        <c:axId val="35084152"/>
      </c:barChart>
      <c:catAx>
        <c:axId val="3898239"/>
        <c:scaling>
          <c:orientation val="minMax"/>
        </c:scaling>
        <c:axPos val="b"/>
        <c:delete val="0"/>
        <c:numFmt formatCode="General" sourceLinked="1"/>
        <c:majorTickMark val="out"/>
        <c:minorTickMark val="none"/>
        <c:tickLblPos val="nextTo"/>
        <c:crossAx val="35084152"/>
        <c:crosses val="autoZero"/>
        <c:auto val="1"/>
        <c:lblOffset val="100"/>
        <c:noMultiLvlLbl val="0"/>
      </c:catAx>
      <c:valAx>
        <c:axId val="35084152"/>
        <c:scaling>
          <c:orientation val="minMax"/>
        </c:scaling>
        <c:axPos val="l"/>
        <c:majorGridlines/>
        <c:delete val="0"/>
        <c:numFmt formatCode="General" sourceLinked="1"/>
        <c:majorTickMark val="out"/>
        <c:minorTickMark val="none"/>
        <c:tickLblPos val="nextTo"/>
        <c:crossAx val="38982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994991"/>
        <c:axId val="30084008"/>
      </c:barChart>
      <c:catAx>
        <c:axId val="629949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084008"/>
        <c:crosses val="autoZero"/>
        <c:auto val="1"/>
        <c:lblOffset val="100"/>
        <c:noMultiLvlLbl val="0"/>
      </c:catAx>
      <c:valAx>
        <c:axId val="3008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4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20617"/>
        <c:axId val="20885554"/>
      </c:barChart>
      <c:catAx>
        <c:axId val="23206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85554"/>
        <c:crosses val="autoZero"/>
        <c:auto val="1"/>
        <c:lblOffset val="100"/>
        <c:noMultiLvlLbl val="0"/>
      </c:catAx>
      <c:valAx>
        <c:axId val="2088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0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752259"/>
        <c:axId val="14008284"/>
      </c:barChart>
      <c:catAx>
        <c:axId val="53752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08284"/>
        <c:crosses val="autoZero"/>
        <c:auto val="1"/>
        <c:lblOffset val="100"/>
        <c:noMultiLvlLbl val="0"/>
      </c:catAx>
      <c:valAx>
        <c:axId val="14008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2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965693"/>
        <c:axId val="60929190"/>
      </c:barChart>
      <c:catAx>
        <c:axId val="589656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29190"/>
        <c:crosses val="autoZero"/>
        <c:auto val="1"/>
        <c:lblOffset val="100"/>
        <c:noMultiLvlLbl val="0"/>
      </c:catAx>
      <c:valAx>
        <c:axId val="6092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491799"/>
        <c:axId val="36317328"/>
      </c:barChart>
      <c:catAx>
        <c:axId val="114917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17328"/>
        <c:crosses val="autoZero"/>
        <c:auto val="1"/>
        <c:lblOffset val="100"/>
        <c:noMultiLvlLbl val="0"/>
      </c:catAx>
      <c:valAx>
        <c:axId val="3631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420497"/>
        <c:axId val="56022426"/>
      </c:barChart>
      <c:catAx>
        <c:axId val="58420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22426"/>
        <c:crosses val="autoZero"/>
        <c:auto val="1"/>
        <c:lblOffset val="100"/>
        <c:noMultiLvlLbl val="0"/>
      </c:catAx>
      <c:valAx>
        <c:axId val="5602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0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439787"/>
        <c:axId val="41522628"/>
      </c:barChart>
      <c:catAx>
        <c:axId val="34439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22628"/>
        <c:crosses val="autoZero"/>
        <c:auto val="1"/>
        <c:lblOffset val="100"/>
        <c:noMultiLvlLbl val="0"/>
      </c:catAx>
      <c:valAx>
        <c:axId val="41522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9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159333"/>
        <c:axId val="7889678"/>
      </c:barChart>
      <c:catAx>
        <c:axId val="38159333"/>
        <c:scaling>
          <c:orientation val="minMax"/>
        </c:scaling>
        <c:axPos val="b"/>
        <c:delete val="1"/>
        <c:majorTickMark val="out"/>
        <c:minorTickMark val="none"/>
        <c:tickLblPos val="none"/>
        <c:crossAx val="7889678"/>
        <c:crosses val="autoZero"/>
        <c:auto val="1"/>
        <c:lblOffset val="100"/>
        <c:noMultiLvlLbl val="0"/>
      </c:catAx>
      <c:valAx>
        <c:axId val="7889678"/>
        <c:scaling>
          <c:orientation val="minMax"/>
        </c:scaling>
        <c:axPos val="l"/>
        <c:delete val="1"/>
        <c:majorTickMark val="out"/>
        <c:minorTickMark val="none"/>
        <c:tickLblPos val="none"/>
        <c:crossAx val="381593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5">
  <cacheSource type="worksheet">
    <worksheetSource ref="A2:BL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thepmcf j2cc"/>
        <s v="sallyswalkers thepmcf"/>
        <s v="j2cc thepmcf"/>
        <s v="thepmcf conquerca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9-06-16T17:31:57.000"/>
        <d v="2019-06-14T23:46:46.000"/>
        <d v="2019-06-16T10:22:29.000"/>
        <d v="2019-06-16T17:23:10.000"/>
        <d v="2019-06-26T15:06:3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beerandpizzaday"/>
    <s v="thepmcf"/>
    <m/>
    <m/>
    <m/>
    <m/>
    <m/>
    <m/>
    <m/>
    <m/>
    <s v="No"/>
    <n v="3"/>
    <m/>
    <m/>
    <x v="0"/>
    <d v="2019-06-16T17:31:57.000"/>
    <s v="RT @ChrisMoralesTO: Team Sally...Sally's Team! Post walk beer and pizza! 😎 #thePMCF #J2CC @thePMCF https://t.co/MoZl4XxAnF"/>
    <m/>
    <m/>
    <x v="0"/>
    <s v="https://pbs.twimg.com/media/D9Mw25jXUAIx0P4.jpg"/>
    <s v="https://pbs.twimg.com/media/D9Mw25jXUAIx0P4.jpg"/>
    <x v="0"/>
    <s v="https://twitter.com/#!/beerandpizzaday/status/1140311062308278272"/>
    <m/>
    <m/>
    <s v="1140311062308278272"/>
    <m/>
    <b v="0"/>
    <n v="0"/>
    <s v=""/>
    <b v="0"/>
    <s v="en"/>
    <m/>
    <s v=""/>
    <b v="0"/>
    <n v="1"/>
    <s v="1140308852119887872"/>
    <s v="Beer and Pizza - Rewteet"/>
    <b v="0"/>
    <s v="1140308852119887872"/>
    <s v="Tweet"/>
    <n v="0"/>
    <n v="0"/>
    <m/>
    <m/>
    <m/>
    <m/>
    <m/>
    <m/>
    <m/>
    <m/>
    <n v="1"/>
    <s v="1"/>
    <s v="1"/>
    <m/>
    <m/>
    <m/>
    <m/>
    <m/>
    <m/>
    <m/>
    <m/>
    <m/>
  </r>
  <r>
    <s v="beerandpizzaday"/>
    <s v="chrismoralesto"/>
    <m/>
    <m/>
    <m/>
    <m/>
    <m/>
    <m/>
    <m/>
    <m/>
    <s v="No"/>
    <n v="4"/>
    <m/>
    <m/>
    <x v="0"/>
    <d v="2019-06-16T17:31:57.000"/>
    <s v="RT @ChrisMoralesTO: Team Sally...Sally's Team! Post walk beer and pizza! 😎 #thePMCF #J2CC @thePMCF https://t.co/MoZl4XxAnF"/>
    <m/>
    <m/>
    <x v="0"/>
    <s v="https://pbs.twimg.com/media/D9Mw25jXUAIx0P4.jpg"/>
    <s v="https://pbs.twimg.com/media/D9Mw25jXUAIx0P4.jpg"/>
    <x v="0"/>
    <s v="https://twitter.com/#!/beerandpizzaday/status/1140311062308278272"/>
    <m/>
    <m/>
    <s v="1140311062308278272"/>
    <m/>
    <b v="0"/>
    <n v="0"/>
    <s v=""/>
    <b v="0"/>
    <s v="en"/>
    <m/>
    <s v=""/>
    <b v="0"/>
    <n v="1"/>
    <s v="1140308852119887872"/>
    <s v="Beer and Pizza - Rewteet"/>
    <b v="0"/>
    <s v="1140308852119887872"/>
    <s v="Tweet"/>
    <n v="0"/>
    <n v="0"/>
    <m/>
    <m/>
    <m/>
    <m/>
    <m/>
    <m/>
    <m/>
    <m/>
    <n v="1"/>
    <s v="1"/>
    <s v="1"/>
    <n v="0"/>
    <n v="0"/>
    <n v="0"/>
    <n v="0"/>
    <n v="0"/>
    <n v="0"/>
    <n v="14"/>
    <n v="100"/>
    <n v="14"/>
  </r>
  <r>
    <s v="chrismoralesto"/>
    <s v="thepmcf"/>
    <m/>
    <m/>
    <m/>
    <m/>
    <m/>
    <m/>
    <m/>
    <m/>
    <s v="No"/>
    <n v="5"/>
    <m/>
    <m/>
    <x v="0"/>
    <d v="2019-06-14T23:46:46.000"/>
    <s v="We picked up our kits today. Excited about our Journey to Conquer Cancer on Sunday. Look out for Kyrie leading Sally's Walkers! 😎 #sallyswalkers J2CC #thePMCF @thePMCF https://t.co/7M1ySTMfMb"/>
    <m/>
    <m/>
    <x v="1"/>
    <s v="https://pbs.twimg.com/media/D9D1eWVXYAAeUAR.jpg"/>
    <s v="https://pbs.twimg.com/media/D9D1eWVXYAAeUAR.jpg"/>
    <x v="1"/>
    <s v="https://twitter.com/#!/chrismoralesto/status/1139680609469493248"/>
    <m/>
    <m/>
    <s v="1139680609469493248"/>
    <m/>
    <b v="0"/>
    <n v="0"/>
    <s v=""/>
    <b v="0"/>
    <s v="en"/>
    <m/>
    <s v=""/>
    <b v="0"/>
    <n v="0"/>
    <s v=""/>
    <s v="Hootsuite Inc."/>
    <b v="0"/>
    <s v="1139680609469493248"/>
    <s v="Tweet"/>
    <n v="0"/>
    <n v="0"/>
    <m/>
    <m/>
    <m/>
    <m/>
    <m/>
    <m/>
    <m/>
    <m/>
    <n v="3"/>
    <s v="1"/>
    <s v="1"/>
    <n v="2"/>
    <n v="7.6923076923076925"/>
    <n v="1"/>
    <n v="3.8461538461538463"/>
    <n v="0"/>
    <n v="0"/>
    <n v="23"/>
    <n v="88.46153846153847"/>
    <n v="26"/>
  </r>
  <r>
    <s v="chrismoralesto"/>
    <s v="thepmcf"/>
    <m/>
    <m/>
    <m/>
    <m/>
    <m/>
    <m/>
    <m/>
    <m/>
    <s v="No"/>
    <n v="6"/>
    <m/>
    <m/>
    <x v="0"/>
    <d v="2019-06-16T10:22:29.000"/>
    <s v="Walk today!! Sally's Walkers...Journey to Conquer Cancer #J2CC #thePMCF @thePMCF https://t.co/hvSnfJEVh2"/>
    <m/>
    <m/>
    <x v="2"/>
    <s v="https://pbs.twimg.com/media/D9LQkfVX4AAGlJR.jpg"/>
    <s v="https://pbs.twimg.com/media/D9LQkfVX4AAGlJR.jpg"/>
    <x v="2"/>
    <s v="https://twitter.com/#!/chrismoralesto/status/1140202982753091585"/>
    <m/>
    <m/>
    <s v="1140202982753091585"/>
    <m/>
    <b v="0"/>
    <n v="0"/>
    <s v=""/>
    <b v="0"/>
    <s v="en"/>
    <m/>
    <s v=""/>
    <b v="0"/>
    <n v="0"/>
    <s v=""/>
    <s v="Hootsuite Inc."/>
    <b v="0"/>
    <s v="1140202982753091585"/>
    <s v="Tweet"/>
    <n v="0"/>
    <n v="0"/>
    <m/>
    <m/>
    <m/>
    <m/>
    <m/>
    <m/>
    <m/>
    <m/>
    <n v="3"/>
    <s v="1"/>
    <s v="1"/>
    <n v="0"/>
    <n v="0"/>
    <n v="1"/>
    <n v="9.090909090909092"/>
    <n v="0"/>
    <n v="0"/>
    <n v="10"/>
    <n v="90.9090909090909"/>
    <n v="11"/>
  </r>
  <r>
    <s v="chrismoralesto"/>
    <s v="thepmcf"/>
    <m/>
    <m/>
    <m/>
    <m/>
    <m/>
    <m/>
    <m/>
    <m/>
    <s v="No"/>
    <n v="7"/>
    <m/>
    <m/>
    <x v="0"/>
    <d v="2019-06-16T17:23:10.000"/>
    <s v="Team Sally...Sally's Team! Post walk beer and pizza! 😎 #thePMCF #J2CC @thePMCF https://t.co/MoZl4XxAnF"/>
    <m/>
    <m/>
    <x v="0"/>
    <s v="https://pbs.twimg.com/media/D9Mw25jXUAIx0P4.jpg"/>
    <s v="https://pbs.twimg.com/media/D9Mw25jXUAIx0P4.jpg"/>
    <x v="3"/>
    <s v="https://twitter.com/#!/chrismoralesto/status/1140308852119887872"/>
    <m/>
    <m/>
    <s v="1140308852119887872"/>
    <m/>
    <b v="0"/>
    <n v="0"/>
    <s v=""/>
    <b v="0"/>
    <s v="en"/>
    <m/>
    <s v=""/>
    <b v="0"/>
    <n v="1"/>
    <s v=""/>
    <s v="Hootsuite Inc."/>
    <b v="0"/>
    <s v="1140308852119887872"/>
    <s v="Tweet"/>
    <n v="0"/>
    <n v="0"/>
    <m/>
    <m/>
    <m/>
    <m/>
    <m/>
    <m/>
    <m/>
    <m/>
    <n v="3"/>
    <s v="1"/>
    <s v="1"/>
    <n v="0"/>
    <n v="0"/>
    <n v="0"/>
    <n v="0"/>
    <n v="0"/>
    <n v="0"/>
    <n v="12"/>
    <n v="100"/>
    <n v="12"/>
  </r>
  <r>
    <s v="chrismoralesto"/>
    <s v="thepmcf"/>
    <m/>
    <m/>
    <m/>
    <m/>
    <m/>
    <m/>
    <m/>
    <m/>
    <s v="No"/>
    <n v="8"/>
    <m/>
    <m/>
    <x v="1"/>
    <d v="2019-06-26T15:06:32.000"/>
    <s v="@thePMCF We had a blast!  Excellent event...well run, and the breakfast after was tops!  We are looking forward to 2020 already!  #thePMCF #conquercancer"/>
    <m/>
    <m/>
    <x v="3"/>
    <m/>
    <s v="http://pbs.twimg.com/profile_images/710564996342800384/mlfe1CfG_normal.jpg"/>
    <x v="4"/>
    <s v="https://twitter.com/#!/chrismoralesto/status/1143898343845838848"/>
    <m/>
    <m/>
    <s v="1143898343845838848"/>
    <s v="1140239625904152581"/>
    <b v="0"/>
    <n v="0"/>
    <s v="16827492"/>
    <b v="0"/>
    <s v="en"/>
    <m/>
    <s v=""/>
    <b v="0"/>
    <n v="0"/>
    <s v=""/>
    <s v="Twitter Web App"/>
    <b v="0"/>
    <s v="1140239625904152581"/>
    <s v="Tweet"/>
    <n v="0"/>
    <n v="0"/>
    <m/>
    <m/>
    <m/>
    <m/>
    <m/>
    <m/>
    <m/>
    <m/>
    <n v="1"/>
    <s v="1"/>
    <s v="1"/>
    <n v="3"/>
    <n v="12.5"/>
    <n v="0"/>
    <n v="0"/>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 totalsRowShown="0" headerRowDxfId="352" dataDxfId="351">
  <autoFilter ref="A2:BL8"/>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11" totalsRowShown="0" headerRowDxfId="193" dataDxfId="192">
  <autoFilter ref="A7:D11"/>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D24" totalsRowShown="0" headerRowDxfId="186" dataDxfId="185">
  <autoFilter ref="A14:D24"/>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7:D37" totalsRowShown="0" headerRowDxfId="179" dataDxfId="178">
  <autoFilter ref="A27:D37"/>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0:D41" totalsRowShown="0" headerRowDxfId="172" dataDxfId="171">
  <autoFilter ref="A40:D41"/>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6" totalsRowShown="0" headerRowDxfId="169" dataDxfId="168">
  <autoFilter ref="A44:D46"/>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9:D52" totalsRowShown="0" headerRowDxfId="158" dataDxfId="157">
  <autoFilter ref="A49:D5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 totalsRowShown="0" headerRowDxfId="141" dataDxfId="140">
  <autoFilter ref="A1:G3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9" dataDxfId="298">
  <autoFilter ref="A2:BS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9" totalsRowShown="0" headerRowDxfId="132" dataDxfId="131">
  <autoFilter ref="A1:L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8" totalsRowShown="0" headerRowDxfId="64" dataDxfId="63">
  <autoFilter ref="A2:BL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53" dataDxfId="252">
  <autoFilter ref="A1:C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9Mw25jXUAIx0P4.jpg" TargetMode="External" /><Relationship Id="rId2" Type="http://schemas.openxmlformats.org/officeDocument/2006/relationships/hyperlink" Target="https://pbs.twimg.com/media/D9Mw25jXUAIx0P4.jpg" TargetMode="External" /><Relationship Id="rId3" Type="http://schemas.openxmlformats.org/officeDocument/2006/relationships/hyperlink" Target="https://pbs.twimg.com/media/D9D1eWVXYAAeUAR.jpg" TargetMode="External" /><Relationship Id="rId4" Type="http://schemas.openxmlformats.org/officeDocument/2006/relationships/hyperlink" Target="https://pbs.twimg.com/media/D9LQkfVX4AAGlJR.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Mw25jXUAIx0P4.jpg" TargetMode="External" /><Relationship Id="rId8" Type="http://schemas.openxmlformats.org/officeDocument/2006/relationships/hyperlink" Target="https://pbs.twimg.com/media/D9D1eWVXYAAeUAR.jpg" TargetMode="External" /><Relationship Id="rId9" Type="http://schemas.openxmlformats.org/officeDocument/2006/relationships/hyperlink" Target="https://pbs.twimg.com/media/D9LQkfVX4AAGlJR.jpg" TargetMode="External" /><Relationship Id="rId10" Type="http://schemas.openxmlformats.org/officeDocument/2006/relationships/hyperlink" Target="https://pbs.twimg.com/media/D9Mw25jXUAIx0P4.jpg" TargetMode="External" /><Relationship Id="rId11" Type="http://schemas.openxmlformats.org/officeDocument/2006/relationships/hyperlink" Target="http://pbs.twimg.com/profile_images/710564996342800384/mlfe1CfG_normal.jpg" TargetMode="External" /><Relationship Id="rId12" Type="http://schemas.openxmlformats.org/officeDocument/2006/relationships/hyperlink" Target="https://twitter.com/#!/beerandpizzaday/status/1140311062308278272" TargetMode="External" /><Relationship Id="rId13" Type="http://schemas.openxmlformats.org/officeDocument/2006/relationships/hyperlink" Target="https://twitter.com/#!/beerandpizzaday/status/1140311062308278272" TargetMode="External" /><Relationship Id="rId14" Type="http://schemas.openxmlformats.org/officeDocument/2006/relationships/hyperlink" Target="https://twitter.com/#!/chrismoralesto/status/1139680609469493248" TargetMode="External" /><Relationship Id="rId15" Type="http://schemas.openxmlformats.org/officeDocument/2006/relationships/hyperlink" Target="https://twitter.com/#!/chrismoralesto/status/1140202982753091585" TargetMode="External" /><Relationship Id="rId16" Type="http://schemas.openxmlformats.org/officeDocument/2006/relationships/hyperlink" Target="https://twitter.com/#!/chrismoralesto/status/1140308852119887872" TargetMode="External" /><Relationship Id="rId17" Type="http://schemas.openxmlformats.org/officeDocument/2006/relationships/hyperlink" Target="https://twitter.com/#!/chrismoralesto/status/1143898343845838848"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media/D9Mw25jXUAIx0P4.jpg" TargetMode="External" /><Relationship Id="rId2" Type="http://schemas.openxmlformats.org/officeDocument/2006/relationships/hyperlink" Target="https://pbs.twimg.com/media/D9Mw25jXUAIx0P4.jpg" TargetMode="External" /><Relationship Id="rId3" Type="http://schemas.openxmlformats.org/officeDocument/2006/relationships/hyperlink" Target="https://pbs.twimg.com/media/D9D1eWVXYAAeUAR.jpg" TargetMode="External" /><Relationship Id="rId4" Type="http://schemas.openxmlformats.org/officeDocument/2006/relationships/hyperlink" Target="https://pbs.twimg.com/media/D9LQkfVX4AAGlJR.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Mw25jXUAIx0P4.jpg" TargetMode="External" /><Relationship Id="rId8" Type="http://schemas.openxmlformats.org/officeDocument/2006/relationships/hyperlink" Target="https://pbs.twimg.com/media/D9D1eWVXYAAeUAR.jpg" TargetMode="External" /><Relationship Id="rId9" Type="http://schemas.openxmlformats.org/officeDocument/2006/relationships/hyperlink" Target="https://pbs.twimg.com/media/D9LQkfVX4AAGlJR.jpg" TargetMode="External" /><Relationship Id="rId10" Type="http://schemas.openxmlformats.org/officeDocument/2006/relationships/hyperlink" Target="https://pbs.twimg.com/media/D9Mw25jXUAIx0P4.jpg" TargetMode="External" /><Relationship Id="rId11" Type="http://schemas.openxmlformats.org/officeDocument/2006/relationships/hyperlink" Target="http://pbs.twimg.com/profile_images/710564996342800384/mlfe1CfG_normal.jpg" TargetMode="External" /><Relationship Id="rId12" Type="http://schemas.openxmlformats.org/officeDocument/2006/relationships/hyperlink" Target="https://twitter.com/#!/beerandpizzaday/status/1140311062308278272" TargetMode="External" /><Relationship Id="rId13" Type="http://schemas.openxmlformats.org/officeDocument/2006/relationships/hyperlink" Target="https://twitter.com/#!/beerandpizzaday/status/1140311062308278272" TargetMode="External" /><Relationship Id="rId14" Type="http://schemas.openxmlformats.org/officeDocument/2006/relationships/hyperlink" Target="https://twitter.com/#!/chrismoralesto/status/1139680609469493248" TargetMode="External" /><Relationship Id="rId15" Type="http://schemas.openxmlformats.org/officeDocument/2006/relationships/hyperlink" Target="https://twitter.com/#!/chrismoralesto/status/1140202982753091585" TargetMode="External" /><Relationship Id="rId16" Type="http://schemas.openxmlformats.org/officeDocument/2006/relationships/hyperlink" Target="https://twitter.com/#!/chrismoralesto/status/1140308852119887872" TargetMode="External" /><Relationship Id="rId17" Type="http://schemas.openxmlformats.org/officeDocument/2006/relationships/hyperlink" Target="https://twitter.com/#!/chrismoralesto/status/1143898343845838848" TargetMode="External" /><Relationship Id="rId18" Type="http://schemas.openxmlformats.org/officeDocument/2006/relationships/comments" Target="../comments13.xml" /><Relationship Id="rId19" Type="http://schemas.openxmlformats.org/officeDocument/2006/relationships/vmlDrawing" Target="../drawings/vmlDrawing6.vml" /><Relationship Id="rId20" Type="http://schemas.openxmlformats.org/officeDocument/2006/relationships/table" Target="../tables/table23.xml" /><Relationship Id="rId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beerandpizzaday.com/" TargetMode="External" /><Relationship Id="rId2" Type="http://schemas.openxmlformats.org/officeDocument/2006/relationships/hyperlink" Target="https://t.co/8KFC4wBUJs" TargetMode="External" /><Relationship Id="rId3" Type="http://schemas.openxmlformats.org/officeDocument/2006/relationships/hyperlink" Target="https://t.co/53M80CbiGs" TargetMode="External" /><Relationship Id="rId4" Type="http://schemas.openxmlformats.org/officeDocument/2006/relationships/hyperlink" Target="https://pbs.twimg.com/profile_banners/4923786180/1456471440" TargetMode="External" /><Relationship Id="rId5" Type="http://schemas.openxmlformats.org/officeDocument/2006/relationships/hyperlink" Target="https://pbs.twimg.com/profile_banners/16827492/1543603189" TargetMode="External" /><Relationship Id="rId6" Type="http://schemas.openxmlformats.org/officeDocument/2006/relationships/hyperlink" Target="https://pbs.twimg.com/profile_banners/545228562/1563209398"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9/bg.gif"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pbs.twimg.com/profile_images/779678988847448064/mNI0Kq2k_normal.jpg" TargetMode="External" /><Relationship Id="rId11" Type="http://schemas.openxmlformats.org/officeDocument/2006/relationships/hyperlink" Target="http://pbs.twimg.com/profile_images/753606995077435392/0XRI28kj_normal.jpg" TargetMode="External" /><Relationship Id="rId12" Type="http://schemas.openxmlformats.org/officeDocument/2006/relationships/hyperlink" Target="http://pbs.twimg.com/profile_images/710564996342800384/mlfe1CfG_normal.jpg" TargetMode="External" /><Relationship Id="rId13" Type="http://schemas.openxmlformats.org/officeDocument/2006/relationships/hyperlink" Target="https://twitter.com/beerandpizzaday" TargetMode="External" /><Relationship Id="rId14" Type="http://schemas.openxmlformats.org/officeDocument/2006/relationships/hyperlink" Target="https://twitter.com/thepmcf" TargetMode="External" /><Relationship Id="rId15" Type="http://schemas.openxmlformats.org/officeDocument/2006/relationships/hyperlink" Target="https://twitter.com/chrismoralesto"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333</v>
      </c>
      <c r="BB2" s="13" t="s">
        <v>337</v>
      </c>
      <c r="BC2" s="13" t="s">
        <v>338</v>
      </c>
      <c r="BD2" s="68" t="s">
        <v>438</v>
      </c>
      <c r="BE2" s="68" t="s">
        <v>439</v>
      </c>
      <c r="BF2" s="68" t="s">
        <v>440</v>
      </c>
      <c r="BG2" s="68" t="s">
        <v>441</v>
      </c>
      <c r="BH2" s="68" t="s">
        <v>442</v>
      </c>
      <c r="BI2" s="68" t="s">
        <v>443</v>
      </c>
      <c r="BJ2" s="68" t="s">
        <v>444</v>
      </c>
      <c r="BK2" s="68" t="s">
        <v>445</v>
      </c>
      <c r="BL2" s="68" t="s">
        <v>446</v>
      </c>
    </row>
    <row r="3" spans="1:64" ht="15" customHeight="1">
      <c r="A3" s="85" t="s">
        <v>212</v>
      </c>
      <c r="B3" s="85" t="s">
        <v>214</v>
      </c>
      <c r="C3" s="53" t="s">
        <v>473</v>
      </c>
      <c r="D3" s="54">
        <v>3</v>
      </c>
      <c r="E3" s="66" t="s">
        <v>132</v>
      </c>
      <c r="F3" s="55">
        <v>35</v>
      </c>
      <c r="G3" s="53"/>
      <c r="H3" s="57"/>
      <c r="I3" s="56"/>
      <c r="J3" s="56"/>
      <c r="K3" s="36" t="s">
        <v>65</v>
      </c>
      <c r="L3" s="62">
        <v>3</v>
      </c>
      <c r="M3" s="62"/>
      <c r="N3" s="63"/>
      <c r="O3" s="86" t="s">
        <v>215</v>
      </c>
      <c r="P3" s="88">
        <v>43632.730520833335</v>
      </c>
      <c r="Q3" s="86" t="s">
        <v>217</v>
      </c>
      <c r="R3" s="86"/>
      <c r="S3" s="86"/>
      <c r="T3" s="86" t="s">
        <v>222</v>
      </c>
      <c r="U3" s="90" t="s">
        <v>226</v>
      </c>
      <c r="V3" s="90" t="s">
        <v>226</v>
      </c>
      <c r="W3" s="88">
        <v>43632.730520833335</v>
      </c>
      <c r="X3" s="90" t="s">
        <v>230</v>
      </c>
      <c r="Y3" s="86"/>
      <c r="Z3" s="86"/>
      <c r="AA3" s="92" t="s">
        <v>235</v>
      </c>
      <c r="AB3" s="86"/>
      <c r="AC3" s="86" t="b">
        <v>0</v>
      </c>
      <c r="AD3" s="86">
        <v>0</v>
      </c>
      <c r="AE3" s="92" t="s">
        <v>241</v>
      </c>
      <c r="AF3" s="86" t="b">
        <v>0</v>
      </c>
      <c r="AG3" s="86" t="s">
        <v>243</v>
      </c>
      <c r="AH3" s="86"/>
      <c r="AI3" s="92" t="s">
        <v>241</v>
      </c>
      <c r="AJ3" s="86" t="b">
        <v>0</v>
      </c>
      <c r="AK3" s="86">
        <v>1</v>
      </c>
      <c r="AL3" s="92" t="s">
        <v>238</v>
      </c>
      <c r="AM3" s="86" t="s">
        <v>244</v>
      </c>
      <c r="AN3" s="86" t="b">
        <v>0</v>
      </c>
      <c r="AO3" s="92" t="s">
        <v>238</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213</v>
      </c>
      <c r="C4" s="53" t="s">
        <v>473</v>
      </c>
      <c r="D4" s="54">
        <v>3</v>
      </c>
      <c r="E4" s="66" t="s">
        <v>132</v>
      </c>
      <c r="F4" s="55">
        <v>35</v>
      </c>
      <c r="G4" s="53"/>
      <c r="H4" s="57"/>
      <c r="I4" s="56"/>
      <c r="J4" s="56"/>
      <c r="K4" s="36" t="s">
        <v>65</v>
      </c>
      <c r="L4" s="84">
        <v>4</v>
      </c>
      <c r="M4" s="84"/>
      <c r="N4" s="63"/>
      <c r="O4" s="87" t="s">
        <v>215</v>
      </c>
      <c r="P4" s="89">
        <v>43632.730520833335</v>
      </c>
      <c r="Q4" s="87" t="s">
        <v>217</v>
      </c>
      <c r="R4" s="87"/>
      <c r="S4" s="87"/>
      <c r="T4" s="87" t="s">
        <v>222</v>
      </c>
      <c r="U4" s="91" t="s">
        <v>226</v>
      </c>
      <c r="V4" s="91" t="s">
        <v>226</v>
      </c>
      <c r="W4" s="89">
        <v>43632.730520833335</v>
      </c>
      <c r="X4" s="91" t="s">
        <v>230</v>
      </c>
      <c r="Y4" s="87"/>
      <c r="Z4" s="87"/>
      <c r="AA4" s="93" t="s">
        <v>235</v>
      </c>
      <c r="AB4" s="87"/>
      <c r="AC4" s="87" t="b">
        <v>0</v>
      </c>
      <c r="AD4" s="87">
        <v>0</v>
      </c>
      <c r="AE4" s="93" t="s">
        <v>241</v>
      </c>
      <c r="AF4" s="87" t="b">
        <v>0</v>
      </c>
      <c r="AG4" s="87" t="s">
        <v>243</v>
      </c>
      <c r="AH4" s="87"/>
      <c r="AI4" s="93" t="s">
        <v>241</v>
      </c>
      <c r="AJ4" s="87" t="b">
        <v>0</v>
      </c>
      <c r="AK4" s="87">
        <v>1</v>
      </c>
      <c r="AL4" s="93" t="s">
        <v>238</v>
      </c>
      <c r="AM4" s="87" t="s">
        <v>244</v>
      </c>
      <c r="AN4" s="87" t="b">
        <v>0</v>
      </c>
      <c r="AO4" s="93" t="s">
        <v>238</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14</v>
      </c>
      <c r="BK4" s="52">
        <v>100</v>
      </c>
      <c r="BL4" s="51">
        <v>14</v>
      </c>
    </row>
    <row r="5" spans="1:64" ht="30">
      <c r="A5" s="85" t="s">
        <v>213</v>
      </c>
      <c r="B5" s="85" t="s">
        <v>214</v>
      </c>
      <c r="C5" s="53" t="s">
        <v>474</v>
      </c>
      <c r="D5" s="54">
        <v>10</v>
      </c>
      <c r="E5" s="66" t="s">
        <v>136</v>
      </c>
      <c r="F5" s="55">
        <v>12</v>
      </c>
      <c r="G5" s="53"/>
      <c r="H5" s="57"/>
      <c r="I5" s="56"/>
      <c r="J5" s="56"/>
      <c r="K5" s="36" t="s">
        <v>65</v>
      </c>
      <c r="L5" s="84">
        <v>5</v>
      </c>
      <c r="M5" s="84"/>
      <c r="N5" s="63"/>
      <c r="O5" s="87" t="s">
        <v>215</v>
      </c>
      <c r="P5" s="89">
        <v>43630.99081018518</v>
      </c>
      <c r="Q5" s="87" t="s">
        <v>218</v>
      </c>
      <c r="R5" s="87"/>
      <c r="S5" s="87"/>
      <c r="T5" s="87" t="s">
        <v>223</v>
      </c>
      <c r="U5" s="91" t="s">
        <v>227</v>
      </c>
      <c r="V5" s="91" t="s">
        <v>227</v>
      </c>
      <c r="W5" s="89">
        <v>43630.99081018518</v>
      </c>
      <c r="X5" s="91" t="s">
        <v>231</v>
      </c>
      <c r="Y5" s="87"/>
      <c r="Z5" s="87"/>
      <c r="AA5" s="93" t="s">
        <v>236</v>
      </c>
      <c r="AB5" s="87"/>
      <c r="AC5" s="87" t="b">
        <v>0</v>
      </c>
      <c r="AD5" s="87">
        <v>0</v>
      </c>
      <c r="AE5" s="93" t="s">
        <v>241</v>
      </c>
      <c r="AF5" s="87" t="b">
        <v>0</v>
      </c>
      <c r="AG5" s="87" t="s">
        <v>243</v>
      </c>
      <c r="AH5" s="87"/>
      <c r="AI5" s="93" t="s">
        <v>241</v>
      </c>
      <c r="AJ5" s="87" t="b">
        <v>0</v>
      </c>
      <c r="AK5" s="87">
        <v>0</v>
      </c>
      <c r="AL5" s="93" t="s">
        <v>241</v>
      </c>
      <c r="AM5" s="87" t="s">
        <v>245</v>
      </c>
      <c r="AN5" s="87" t="b">
        <v>0</v>
      </c>
      <c r="AO5" s="93" t="s">
        <v>236</v>
      </c>
      <c r="AP5" s="87" t="s">
        <v>176</v>
      </c>
      <c r="AQ5" s="87">
        <v>0</v>
      </c>
      <c r="AR5" s="87">
        <v>0</v>
      </c>
      <c r="AS5" s="87"/>
      <c r="AT5" s="87"/>
      <c r="AU5" s="87"/>
      <c r="AV5" s="87"/>
      <c r="AW5" s="87"/>
      <c r="AX5" s="87"/>
      <c r="AY5" s="87"/>
      <c r="AZ5" s="87"/>
      <c r="BA5">
        <v>3</v>
      </c>
      <c r="BB5" s="86" t="str">
        <f>REPLACE(INDEX(GroupVertices[Group],MATCH(Edges[[#This Row],[Vertex 1]],GroupVertices[Vertex],0)),1,1,"")</f>
        <v>1</v>
      </c>
      <c r="BC5" s="86" t="str">
        <f>REPLACE(INDEX(GroupVertices[Group],MATCH(Edges[[#This Row],[Vertex 2]],GroupVertices[Vertex],0)),1,1,"")</f>
        <v>1</v>
      </c>
      <c r="BD5" s="51">
        <v>2</v>
      </c>
      <c r="BE5" s="52">
        <v>7.6923076923076925</v>
      </c>
      <c r="BF5" s="51">
        <v>1</v>
      </c>
      <c r="BG5" s="52">
        <v>3.8461538461538463</v>
      </c>
      <c r="BH5" s="51">
        <v>0</v>
      </c>
      <c r="BI5" s="52">
        <v>0</v>
      </c>
      <c r="BJ5" s="51">
        <v>23</v>
      </c>
      <c r="BK5" s="52">
        <v>88.46153846153847</v>
      </c>
      <c r="BL5" s="51">
        <v>26</v>
      </c>
    </row>
    <row r="6" spans="1:64" ht="30">
      <c r="A6" s="85" t="s">
        <v>213</v>
      </c>
      <c r="B6" s="85" t="s">
        <v>214</v>
      </c>
      <c r="C6" s="53" t="s">
        <v>474</v>
      </c>
      <c r="D6" s="54">
        <v>10</v>
      </c>
      <c r="E6" s="66" t="s">
        <v>136</v>
      </c>
      <c r="F6" s="55">
        <v>12</v>
      </c>
      <c r="G6" s="53"/>
      <c r="H6" s="57"/>
      <c r="I6" s="56"/>
      <c r="J6" s="56"/>
      <c r="K6" s="36" t="s">
        <v>65</v>
      </c>
      <c r="L6" s="84">
        <v>6</v>
      </c>
      <c r="M6" s="84"/>
      <c r="N6" s="63"/>
      <c r="O6" s="87" t="s">
        <v>215</v>
      </c>
      <c r="P6" s="89">
        <v>43632.432280092595</v>
      </c>
      <c r="Q6" s="87" t="s">
        <v>219</v>
      </c>
      <c r="R6" s="87"/>
      <c r="S6" s="87"/>
      <c r="T6" s="87" t="s">
        <v>224</v>
      </c>
      <c r="U6" s="91" t="s">
        <v>228</v>
      </c>
      <c r="V6" s="91" t="s">
        <v>228</v>
      </c>
      <c r="W6" s="89">
        <v>43632.432280092595</v>
      </c>
      <c r="X6" s="91" t="s">
        <v>232</v>
      </c>
      <c r="Y6" s="87"/>
      <c r="Z6" s="87"/>
      <c r="AA6" s="93" t="s">
        <v>237</v>
      </c>
      <c r="AB6" s="87"/>
      <c r="AC6" s="87" t="b">
        <v>0</v>
      </c>
      <c r="AD6" s="87">
        <v>0</v>
      </c>
      <c r="AE6" s="93" t="s">
        <v>241</v>
      </c>
      <c r="AF6" s="87" t="b">
        <v>0</v>
      </c>
      <c r="AG6" s="87" t="s">
        <v>243</v>
      </c>
      <c r="AH6" s="87"/>
      <c r="AI6" s="93" t="s">
        <v>241</v>
      </c>
      <c r="AJ6" s="87" t="b">
        <v>0</v>
      </c>
      <c r="AK6" s="87">
        <v>0</v>
      </c>
      <c r="AL6" s="93" t="s">
        <v>241</v>
      </c>
      <c r="AM6" s="87" t="s">
        <v>245</v>
      </c>
      <c r="AN6" s="87" t="b">
        <v>0</v>
      </c>
      <c r="AO6" s="93" t="s">
        <v>237</v>
      </c>
      <c r="AP6" s="87" t="s">
        <v>176</v>
      </c>
      <c r="AQ6" s="87">
        <v>0</v>
      </c>
      <c r="AR6" s="87">
        <v>0</v>
      </c>
      <c r="AS6" s="87"/>
      <c r="AT6" s="87"/>
      <c r="AU6" s="87"/>
      <c r="AV6" s="87"/>
      <c r="AW6" s="87"/>
      <c r="AX6" s="87"/>
      <c r="AY6" s="87"/>
      <c r="AZ6" s="87"/>
      <c r="BA6">
        <v>3</v>
      </c>
      <c r="BB6" s="86" t="str">
        <f>REPLACE(INDEX(GroupVertices[Group],MATCH(Edges[[#This Row],[Vertex 1]],GroupVertices[Vertex],0)),1,1,"")</f>
        <v>1</v>
      </c>
      <c r="BC6" s="86" t="str">
        <f>REPLACE(INDEX(GroupVertices[Group],MATCH(Edges[[#This Row],[Vertex 2]],GroupVertices[Vertex],0)),1,1,"")</f>
        <v>1</v>
      </c>
      <c r="BD6" s="51">
        <v>0</v>
      </c>
      <c r="BE6" s="52">
        <v>0</v>
      </c>
      <c r="BF6" s="51">
        <v>1</v>
      </c>
      <c r="BG6" s="52">
        <v>9.090909090909092</v>
      </c>
      <c r="BH6" s="51">
        <v>0</v>
      </c>
      <c r="BI6" s="52">
        <v>0</v>
      </c>
      <c r="BJ6" s="51">
        <v>10</v>
      </c>
      <c r="BK6" s="52">
        <v>90.9090909090909</v>
      </c>
      <c r="BL6" s="51">
        <v>11</v>
      </c>
    </row>
    <row r="7" spans="1:64" ht="30">
      <c r="A7" s="85" t="s">
        <v>213</v>
      </c>
      <c r="B7" s="85" t="s">
        <v>214</v>
      </c>
      <c r="C7" s="53" t="s">
        <v>474</v>
      </c>
      <c r="D7" s="54">
        <v>10</v>
      </c>
      <c r="E7" s="66" t="s">
        <v>136</v>
      </c>
      <c r="F7" s="55">
        <v>12</v>
      </c>
      <c r="G7" s="53"/>
      <c r="H7" s="57"/>
      <c r="I7" s="56"/>
      <c r="J7" s="56"/>
      <c r="K7" s="36" t="s">
        <v>65</v>
      </c>
      <c r="L7" s="84">
        <v>7</v>
      </c>
      <c r="M7" s="84"/>
      <c r="N7" s="63"/>
      <c r="O7" s="87" t="s">
        <v>215</v>
      </c>
      <c r="P7" s="89">
        <v>43632.7244212963</v>
      </c>
      <c r="Q7" s="87" t="s">
        <v>220</v>
      </c>
      <c r="R7" s="87"/>
      <c r="S7" s="87"/>
      <c r="T7" s="87" t="s">
        <v>222</v>
      </c>
      <c r="U7" s="91" t="s">
        <v>226</v>
      </c>
      <c r="V7" s="91" t="s">
        <v>226</v>
      </c>
      <c r="W7" s="89">
        <v>43632.7244212963</v>
      </c>
      <c r="X7" s="91" t="s">
        <v>233</v>
      </c>
      <c r="Y7" s="87"/>
      <c r="Z7" s="87"/>
      <c r="AA7" s="93" t="s">
        <v>238</v>
      </c>
      <c r="AB7" s="87"/>
      <c r="AC7" s="87" t="b">
        <v>0</v>
      </c>
      <c r="AD7" s="87">
        <v>0</v>
      </c>
      <c r="AE7" s="93" t="s">
        <v>241</v>
      </c>
      <c r="AF7" s="87" t="b">
        <v>0</v>
      </c>
      <c r="AG7" s="87" t="s">
        <v>243</v>
      </c>
      <c r="AH7" s="87"/>
      <c r="AI7" s="93" t="s">
        <v>241</v>
      </c>
      <c r="AJ7" s="87" t="b">
        <v>0</v>
      </c>
      <c r="AK7" s="87">
        <v>1</v>
      </c>
      <c r="AL7" s="93" t="s">
        <v>241</v>
      </c>
      <c r="AM7" s="87" t="s">
        <v>245</v>
      </c>
      <c r="AN7" s="87" t="b">
        <v>0</v>
      </c>
      <c r="AO7" s="93" t="s">
        <v>238</v>
      </c>
      <c r="AP7" s="87" t="s">
        <v>176</v>
      </c>
      <c r="AQ7" s="87">
        <v>0</v>
      </c>
      <c r="AR7" s="87">
        <v>0</v>
      </c>
      <c r="AS7" s="87"/>
      <c r="AT7" s="87"/>
      <c r="AU7" s="87"/>
      <c r="AV7" s="87"/>
      <c r="AW7" s="87"/>
      <c r="AX7" s="87"/>
      <c r="AY7" s="87"/>
      <c r="AZ7" s="87"/>
      <c r="BA7">
        <v>3</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12</v>
      </c>
      <c r="BK7" s="52">
        <v>100</v>
      </c>
      <c r="BL7" s="51">
        <v>12</v>
      </c>
    </row>
    <row r="8" spans="1:64" ht="45">
      <c r="A8" s="85" t="s">
        <v>213</v>
      </c>
      <c r="B8" s="85" t="s">
        <v>214</v>
      </c>
      <c r="C8" s="53" t="s">
        <v>473</v>
      </c>
      <c r="D8" s="54">
        <v>3</v>
      </c>
      <c r="E8" s="66" t="s">
        <v>132</v>
      </c>
      <c r="F8" s="55">
        <v>35</v>
      </c>
      <c r="G8" s="53"/>
      <c r="H8" s="57"/>
      <c r="I8" s="56"/>
      <c r="J8" s="56"/>
      <c r="K8" s="36" t="s">
        <v>65</v>
      </c>
      <c r="L8" s="84">
        <v>8</v>
      </c>
      <c r="M8" s="84"/>
      <c r="N8" s="63"/>
      <c r="O8" s="87" t="s">
        <v>216</v>
      </c>
      <c r="P8" s="89">
        <v>43642.629537037035</v>
      </c>
      <c r="Q8" s="87" t="s">
        <v>221</v>
      </c>
      <c r="R8" s="87"/>
      <c r="S8" s="87"/>
      <c r="T8" s="87" t="s">
        <v>225</v>
      </c>
      <c r="U8" s="87"/>
      <c r="V8" s="91" t="s">
        <v>229</v>
      </c>
      <c r="W8" s="89">
        <v>43642.629537037035</v>
      </c>
      <c r="X8" s="91" t="s">
        <v>234</v>
      </c>
      <c r="Y8" s="87"/>
      <c r="Z8" s="87"/>
      <c r="AA8" s="93" t="s">
        <v>239</v>
      </c>
      <c r="AB8" s="93" t="s">
        <v>240</v>
      </c>
      <c r="AC8" s="87" t="b">
        <v>0</v>
      </c>
      <c r="AD8" s="87">
        <v>0</v>
      </c>
      <c r="AE8" s="93" t="s">
        <v>242</v>
      </c>
      <c r="AF8" s="87" t="b">
        <v>0</v>
      </c>
      <c r="AG8" s="87" t="s">
        <v>243</v>
      </c>
      <c r="AH8" s="87"/>
      <c r="AI8" s="93" t="s">
        <v>241</v>
      </c>
      <c r="AJ8" s="87" t="b">
        <v>0</v>
      </c>
      <c r="AK8" s="87">
        <v>0</v>
      </c>
      <c r="AL8" s="93" t="s">
        <v>241</v>
      </c>
      <c r="AM8" s="87" t="s">
        <v>246</v>
      </c>
      <c r="AN8" s="87" t="b">
        <v>0</v>
      </c>
      <c r="AO8" s="93" t="s">
        <v>240</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3</v>
      </c>
      <c r="BE8" s="52">
        <v>12.5</v>
      </c>
      <c r="BF8" s="51">
        <v>0</v>
      </c>
      <c r="BG8" s="52">
        <v>0</v>
      </c>
      <c r="BH8" s="51">
        <v>0</v>
      </c>
      <c r="BI8" s="52">
        <v>0</v>
      </c>
      <c r="BJ8" s="51">
        <v>21</v>
      </c>
      <c r="BK8" s="52">
        <v>87.5</v>
      </c>
      <c r="BL8"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U3" r:id="rId1" display="https://pbs.twimg.com/media/D9Mw25jXUAIx0P4.jpg"/>
    <hyperlink ref="U4" r:id="rId2" display="https://pbs.twimg.com/media/D9Mw25jXUAIx0P4.jpg"/>
    <hyperlink ref="U5" r:id="rId3" display="https://pbs.twimg.com/media/D9D1eWVXYAAeUAR.jpg"/>
    <hyperlink ref="U6" r:id="rId4" display="https://pbs.twimg.com/media/D9LQkfVX4AAGlJR.jpg"/>
    <hyperlink ref="U7" r:id="rId5" display="https://pbs.twimg.com/media/D9Mw25jXUAIx0P4.jpg"/>
    <hyperlink ref="V3" r:id="rId6" display="https://pbs.twimg.com/media/D9Mw25jXUAIx0P4.jpg"/>
    <hyperlink ref="V4" r:id="rId7" display="https://pbs.twimg.com/media/D9Mw25jXUAIx0P4.jpg"/>
    <hyperlink ref="V5" r:id="rId8" display="https://pbs.twimg.com/media/D9D1eWVXYAAeUAR.jpg"/>
    <hyperlink ref="V6" r:id="rId9" display="https://pbs.twimg.com/media/D9LQkfVX4AAGlJR.jpg"/>
    <hyperlink ref="V7" r:id="rId10" display="https://pbs.twimg.com/media/D9Mw25jXUAIx0P4.jpg"/>
    <hyperlink ref="V8" r:id="rId11" display="http://pbs.twimg.com/profile_images/710564996342800384/mlfe1CfG_normal.jpg"/>
    <hyperlink ref="X3" r:id="rId12" display="https://twitter.com/#!/beerandpizzaday/status/1140311062308278272"/>
    <hyperlink ref="X4" r:id="rId13" display="https://twitter.com/#!/beerandpizzaday/status/1140311062308278272"/>
    <hyperlink ref="X5" r:id="rId14" display="https://twitter.com/#!/chrismoralesto/status/1139680609469493248"/>
    <hyperlink ref="X6" r:id="rId15" display="https://twitter.com/#!/chrismoralesto/status/1140202982753091585"/>
    <hyperlink ref="X7" r:id="rId16" display="https://twitter.com/#!/chrismoralesto/status/1140308852119887872"/>
    <hyperlink ref="X8" r:id="rId17" display="https://twitter.com/#!/chrismoralesto/status/1143898343845838848"/>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429</v>
      </c>
      <c r="B1" s="13" t="s">
        <v>430</v>
      </c>
      <c r="C1" s="13" t="s">
        <v>423</v>
      </c>
      <c r="D1" s="13" t="s">
        <v>424</v>
      </c>
      <c r="E1" s="13" t="s">
        <v>431</v>
      </c>
      <c r="F1" s="13" t="s">
        <v>144</v>
      </c>
      <c r="G1" s="13" t="s">
        <v>432</v>
      </c>
      <c r="H1" s="13" t="s">
        <v>433</v>
      </c>
      <c r="I1" s="13" t="s">
        <v>434</v>
      </c>
      <c r="J1" s="13" t="s">
        <v>435</v>
      </c>
      <c r="K1" s="13" t="s">
        <v>436</v>
      </c>
      <c r="L1" s="13" t="s">
        <v>437</v>
      </c>
    </row>
    <row r="2" spans="1:12" ht="15">
      <c r="A2" s="92" t="s">
        <v>361</v>
      </c>
      <c r="B2" s="92" t="s">
        <v>418</v>
      </c>
      <c r="C2" s="92">
        <v>2</v>
      </c>
      <c r="D2" s="122">
        <v>0.012058788141576897</v>
      </c>
      <c r="E2" s="122">
        <v>1.1832698436828046</v>
      </c>
      <c r="F2" s="92" t="s">
        <v>425</v>
      </c>
      <c r="G2" s="92" t="b">
        <v>0</v>
      </c>
      <c r="H2" s="92" t="b">
        <v>0</v>
      </c>
      <c r="I2" s="92" t="b">
        <v>0</v>
      </c>
      <c r="J2" s="92" t="b">
        <v>0</v>
      </c>
      <c r="K2" s="92" t="b">
        <v>0</v>
      </c>
      <c r="L2" s="92" t="b">
        <v>0</v>
      </c>
    </row>
    <row r="3" spans="1:12" ht="15">
      <c r="A3" s="92" t="s">
        <v>418</v>
      </c>
      <c r="B3" s="92" t="s">
        <v>362</v>
      </c>
      <c r="C3" s="92">
        <v>2</v>
      </c>
      <c r="D3" s="122">
        <v>0.012058788141576897</v>
      </c>
      <c r="E3" s="122">
        <v>1.1832698436828046</v>
      </c>
      <c r="F3" s="92" t="s">
        <v>425</v>
      </c>
      <c r="G3" s="92" t="b">
        <v>0</v>
      </c>
      <c r="H3" s="92" t="b">
        <v>0</v>
      </c>
      <c r="I3" s="92" t="b">
        <v>0</v>
      </c>
      <c r="J3" s="92" t="b">
        <v>0</v>
      </c>
      <c r="K3" s="92" t="b">
        <v>0</v>
      </c>
      <c r="L3" s="92" t="b">
        <v>0</v>
      </c>
    </row>
    <row r="4" spans="1:12" ht="15">
      <c r="A4" s="92" t="s">
        <v>362</v>
      </c>
      <c r="B4" s="92" t="s">
        <v>361</v>
      </c>
      <c r="C4" s="92">
        <v>2</v>
      </c>
      <c r="D4" s="122">
        <v>0.012058788141576897</v>
      </c>
      <c r="E4" s="122">
        <v>1.0071785846271235</v>
      </c>
      <c r="F4" s="92" t="s">
        <v>425</v>
      </c>
      <c r="G4" s="92" t="b">
        <v>0</v>
      </c>
      <c r="H4" s="92" t="b">
        <v>0</v>
      </c>
      <c r="I4" s="92" t="b">
        <v>0</v>
      </c>
      <c r="J4" s="92" t="b">
        <v>0</v>
      </c>
      <c r="K4" s="92" t="b">
        <v>0</v>
      </c>
      <c r="L4" s="92" t="b">
        <v>0</v>
      </c>
    </row>
    <row r="5" spans="1:12" ht="15">
      <c r="A5" s="92" t="s">
        <v>361</v>
      </c>
      <c r="B5" s="92" t="s">
        <v>419</v>
      </c>
      <c r="C5" s="92">
        <v>2</v>
      </c>
      <c r="D5" s="122">
        <v>0.012058788141576897</v>
      </c>
      <c r="E5" s="122">
        <v>1.1832698436828046</v>
      </c>
      <c r="F5" s="92" t="s">
        <v>425</v>
      </c>
      <c r="G5" s="92" t="b">
        <v>0</v>
      </c>
      <c r="H5" s="92" t="b">
        <v>0</v>
      </c>
      <c r="I5" s="92" t="b">
        <v>0</v>
      </c>
      <c r="J5" s="92" t="b">
        <v>0</v>
      </c>
      <c r="K5" s="92" t="b">
        <v>0</v>
      </c>
      <c r="L5" s="92" t="b">
        <v>0</v>
      </c>
    </row>
    <row r="6" spans="1:12" ht="15">
      <c r="A6" s="92" t="s">
        <v>419</v>
      </c>
      <c r="B6" s="92" t="s">
        <v>363</v>
      </c>
      <c r="C6" s="92">
        <v>2</v>
      </c>
      <c r="D6" s="122">
        <v>0.012058788141576897</v>
      </c>
      <c r="E6" s="122">
        <v>1.4842998393467859</v>
      </c>
      <c r="F6" s="92" t="s">
        <v>425</v>
      </c>
      <c r="G6" s="92" t="b">
        <v>0</v>
      </c>
      <c r="H6" s="92" t="b">
        <v>0</v>
      </c>
      <c r="I6" s="92" t="b">
        <v>0</v>
      </c>
      <c r="J6" s="92" t="b">
        <v>0</v>
      </c>
      <c r="K6" s="92" t="b">
        <v>0</v>
      </c>
      <c r="L6" s="92" t="b">
        <v>0</v>
      </c>
    </row>
    <row r="7" spans="1:12" ht="15">
      <c r="A7" s="92" t="s">
        <v>363</v>
      </c>
      <c r="B7" s="92" t="s">
        <v>420</v>
      </c>
      <c r="C7" s="92">
        <v>2</v>
      </c>
      <c r="D7" s="122">
        <v>0.012058788141576897</v>
      </c>
      <c r="E7" s="122">
        <v>1.3082085802911045</v>
      </c>
      <c r="F7" s="92" t="s">
        <v>425</v>
      </c>
      <c r="G7" s="92" t="b">
        <v>0</v>
      </c>
      <c r="H7" s="92" t="b">
        <v>0</v>
      </c>
      <c r="I7" s="92" t="b">
        <v>0</v>
      </c>
      <c r="J7" s="92" t="b">
        <v>0</v>
      </c>
      <c r="K7" s="92" t="b">
        <v>0</v>
      </c>
      <c r="L7" s="92" t="b">
        <v>0</v>
      </c>
    </row>
    <row r="8" spans="1:12" ht="15">
      <c r="A8" s="92" t="s">
        <v>420</v>
      </c>
      <c r="B8" s="92" t="s">
        <v>421</v>
      </c>
      <c r="C8" s="92">
        <v>2</v>
      </c>
      <c r="D8" s="122">
        <v>0.012058788141576897</v>
      </c>
      <c r="E8" s="122">
        <v>1.4842998393467859</v>
      </c>
      <c r="F8" s="92" t="s">
        <v>425</v>
      </c>
      <c r="G8" s="92" t="b">
        <v>0</v>
      </c>
      <c r="H8" s="92" t="b">
        <v>0</v>
      </c>
      <c r="I8" s="92" t="b">
        <v>0</v>
      </c>
      <c r="J8" s="92" t="b">
        <v>0</v>
      </c>
      <c r="K8" s="92" t="b">
        <v>0</v>
      </c>
      <c r="L8" s="92" t="b">
        <v>0</v>
      </c>
    </row>
    <row r="9" spans="1:12" ht="15">
      <c r="A9" s="92" t="s">
        <v>421</v>
      </c>
      <c r="B9" s="92" t="s">
        <v>360</v>
      </c>
      <c r="C9" s="92">
        <v>2</v>
      </c>
      <c r="D9" s="122">
        <v>0.012058788141576897</v>
      </c>
      <c r="E9" s="122">
        <v>1.0863598306747482</v>
      </c>
      <c r="F9" s="92" t="s">
        <v>425</v>
      </c>
      <c r="G9" s="92" t="b">
        <v>0</v>
      </c>
      <c r="H9" s="92" t="b">
        <v>0</v>
      </c>
      <c r="I9" s="92" t="b">
        <v>0</v>
      </c>
      <c r="J9" s="92" t="b">
        <v>0</v>
      </c>
      <c r="K9" s="92" t="b">
        <v>0</v>
      </c>
      <c r="L9" s="92" t="b">
        <v>0</v>
      </c>
    </row>
    <row r="10" spans="1:12" ht="15">
      <c r="A10" s="92" t="s">
        <v>360</v>
      </c>
      <c r="B10" s="92" t="s">
        <v>365</v>
      </c>
      <c r="C10" s="92">
        <v>2</v>
      </c>
      <c r="D10" s="122">
        <v>0.012058788141576897</v>
      </c>
      <c r="E10" s="122">
        <v>0.910268571619067</v>
      </c>
      <c r="F10" s="92" t="s">
        <v>425</v>
      </c>
      <c r="G10" s="92" t="b">
        <v>0</v>
      </c>
      <c r="H10" s="92" t="b">
        <v>0</v>
      </c>
      <c r="I10" s="92" t="b">
        <v>0</v>
      </c>
      <c r="J10" s="92" t="b">
        <v>0</v>
      </c>
      <c r="K10" s="92" t="b">
        <v>0</v>
      </c>
      <c r="L10" s="92" t="b">
        <v>0</v>
      </c>
    </row>
    <row r="11" spans="1:12" ht="15">
      <c r="A11" s="92" t="s">
        <v>365</v>
      </c>
      <c r="B11" s="92" t="s">
        <v>214</v>
      </c>
      <c r="C11" s="92">
        <v>2</v>
      </c>
      <c r="D11" s="122">
        <v>0.012058788141576897</v>
      </c>
      <c r="E11" s="122">
        <v>1.0071785846271235</v>
      </c>
      <c r="F11" s="92" t="s">
        <v>425</v>
      </c>
      <c r="G11" s="92" t="b">
        <v>0</v>
      </c>
      <c r="H11" s="92" t="b">
        <v>0</v>
      </c>
      <c r="I11" s="92" t="b">
        <v>0</v>
      </c>
      <c r="J11" s="92" t="b">
        <v>0</v>
      </c>
      <c r="K11" s="92" t="b">
        <v>0</v>
      </c>
      <c r="L11" s="92" t="b">
        <v>0</v>
      </c>
    </row>
    <row r="12" spans="1:12" ht="15">
      <c r="A12" s="92" t="s">
        <v>362</v>
      </c>
      <c r="B12" s="92" t="s">
        <v>422</v>
      </c>
      <c r="C12" s="92">
        <v>2</v>
      </c>
      <c r="D12" s="122">
        <v>0.012058788141576897</v>
      </c>
      <c r="E12" s="122">
        <v>1.1832698436828046</v>
      </c>
      <c r="F12" s="92" t="s">
        <v>425</v>
      </c>
      <c r="G12" s="92" t="b">
        <v>0</v>
      </c>
      <c r="H12" s="92" t="b">
        <v>0</v>
      </c>
      <c r="I12" s="92" t="b">
        <v>0</v>
      </c>
      <c r="J12" s="92" t="b">
        <v>0</v>
      </c>
      <c r="K12" s="92" t="b">
        <v>0</v>
      </c>
      <c r="L12" s="92" t="b">
        <v>0</v>
      </c>
    </row>
    <row r="13" spans="1:12" ht="15">
      <c r="A13" s="92" t="s">
        <v>367</v>
      </c>
      <c r="B13" s="92" t="s">
        <v>368</v>
      </c>
      <c r="C13" s="92">
        <v>2</v>
      </c>
      <c r="D13" s="122">
        <v>0.012058788141576897</v>
      </c>
      <c r="E13" s="122">
        <v>1.4842998393467859</v>
      </c>
      <c r="F13" s="92" t="s">
        <v>425</v>
      </c>
      <c r="G13" s="92" t="b">
        <v>0</v>
      </c>
      <c r="H13" s="92" t="b">
        <v>0</v>
      </c>
      <c r="I13" s="92" t="b">
        <v>0</v>
      </c>
      <c r="J13" s="92" t="b">
        <v>0</v>
      </c>
      <c r="K13" s="92" t="b">
        <v>0</v>
      </c>
      <c r="L13" s="92" t="b">
        <v>0</v>
      </c>
    </row>
    <row r="14" spans="1:12" ht="15">
      <c r="A14" s="92" t="s">
        <v>368</v>
      </c>
      <c r="B14" s="92" t="s">
        <v>369</v>
      </c>
      <c r="C14" s="92">
        <v>2</v>
      </c>
      <c r="D14" s="122">
        <v>0.012058788141576897</v>
      </c>
      <c r="E14" s="122">
        <v>1.4842998393467859</v>
      </c>
      <c r="F14" s="92" t="s">
        <v>425</v>
      </c>
      <c r="G14" s="92" t="b">
        <v>0</v>
      </c>
      <c r="H14" s="92" t="b">
        <v>0</v>
      </c>
      <c r="I14" s="92" t="b">
        <v>0</v>
      </c>
      <c r="J14" s="92" t="b">
        <v>0</v>
      </c>
      <c r="K14" s="92" t="b">
        <v>1</v>
      </c>
      <c r="L14" s="92" t="b">
        <v>0</v>
      </c>
    </row>
    <row r="15" spans="1:12" ht="15">
      <c r="A15" s="92" t="s">
        <v>360</v>
      </c>
      <c r="B15" s="92" t="s">
        <v>214</v>
      </c>
      <c r="C15" s="92">
        <v>2</v>
      </c>
      <c r="D15" s="122">
        <v>0.012058788141576897</v>
      </c>
      <c r="E15" s="122">
        <v>0.785329835010767</v>
      </c>
      <c r="F15" s="92" t="s">
        <v>425</v>
      </c>
      <c r="G15" s="92" t="b">
        <v>0</v>
      </c>
      <c r="H15" s="92" t="b">
        <v>0</v>
      </c>
      <c r="I15" s="92" t="b">
        <v>0</v>
      </c>
      <c r="J15" s="92" t="b">
        <v>0</v>
      </c>
      <c r="K15" s="92" t="b">
        <v>0</v>
      </c>
      <c r="L15" s="92" t="b">
        <v>0</v>
      </c>
    </row>
    <row r="16" spans="1:12" ht="15">
      <c r="A16" s="92" t="s">
        <v>367</v>
      </c>
      <c r="B16" s="92" t="s">
        <v>368</v>
      </c>
      <c r="C16" s="92">
        <v>2</v>
      </c>
      <c r="D16" s="122">
        <v>0.012058788141576897</v>
      </c>
      <c r="E16" s="122">
        <v>1.4842998393467859</v>
      </c>
      <c r="F16" s="92" t="s">
        <v>334</v>
      </c>
      <c r="G16" s="92" t="b">
        <v>0</v>
      </c>
      <c r="H16" s="92" t="b">
        <v>0</v>
      </c>
      <c r="I16" s="92" t="b">
        <v>0</v>
      </c>
      <c r="J16" s="92" t="b">
        <v>0</v>
      </c>
      <c r="K16" s="92" t="b">
        <v>0</v>
      </c>
      <c r="L16" s="92" t="b">
        <v>0</v>
      </c>
    </row>
    <row r="17" spans="1:12" ht="15">
      <c r="A17" s="92" t="s">
        <v>368</v>
      </c>
      <c r="B17" s="92" t="s">
        <v>369</v>
      </c>
      <c r="C17" s="92">
        <v>2</v>
      </c>
      <c r="D17" s="122">
        <v>0.012058788141576897</v>
      </c>
      <c r="E17" s="122">
        <v>1.4842998393467859</v>
      </c>
      <c r="F17" s="92" t="s">
        <v>334</v>
      </c>
      <c r="G17" s="92" t="b">
        <v>0</v>
      </c>
      <c r="H17" s="92" t="b">
        <v>0</v>
      </c>
      <c r="I17" s="92" t="b">
        <v>0</v>
      </c>
      <c r="J17" s="92" t="b">
        <v>0</v>
      </c>
      <c r="K17" s="92" t="b">
        <v>1</v>
      </c>
      <c r="L17" s="92" t="b">
        <v>0</v>
      </c>
    </row>
    <row r="18" spans="1:12" ht="15">
      <c r="A18" s="92" t="s">
        <v>362</v>
      </c>
      <c r="B18" s="92" t="s">
        <v>422</v>
      </c>
      <c r="C18" s="92">
        <v>2</v>
      </c>
      <c r="D18" s="122">
        <v>0.012058788141576897</v>
      </c>
      <c r="E18" s="122">
        <v>1.1832698436828046</v>
      </c>
      <c r="F18" s="92" t="s">
        <v>334</v>
      </c>
      <c r="G18" s="92" t="b">
        <v>0</v>
      </c>
      <c r="H18" s="92" t="b">
        <v>0</v>
      </c>
      <c r="I18" s="92" t="b">
        <v>0</v>
      </c>
      <c r="J18" s="92" t="b">
        <v>0</v>
      </c>
      <c r="K18" s="92" t="b">
        <v>0</v>
      </c>
      <c r="L18" s="92" t="b">
        <v>0</v>
      </c>
    </row>
    <row r="19" spans="1:12" ht="15">
      <c r="A19" s="92" t="s">
        <v>360</v>
      </c>
      <c r="B19" s="92" t="s">
        <v>214</v>
      </c>
      <c r="C19" s="92">
        <v>2</v>
      </c>
      <c r="D19" s="122">
        <v>0.012058788141576897</v>
      </c>
      <c r="E19" s="122">
        <v>0.785329835010767</v>
      </c>
      <c r="F19" s="92" t="s">
        <v>334</v>
      </c>
      <c r="G19" s="92" t="b">
        <v>0</v>
      </c>
      <c r="H19" s="92" t="b">
        <v>0</v>
      </c>
      <c r="I19" s="92" t="b">
        <v>0</v>
      </c>
      <c r="J19" s="92" t="b">
        <v>0</v>
      </c>
      <c r="K19" s="92" t="b">
        <v>0</v>
      </c>
      <c r="L19" s="92" t="b">
        <v>0</v>
      </c>
    </row>
    <row r="20" spans="1:12" ht="15">
      <c r="A20" s="92" t="s">
        <v>361</v>
      </c>
      <c r="B20" s="92" t="s">
        <v>418</v>
      </c>
      <c r="C20" s="92">
        <v>2</v>
      </c>
      <c r="D20" s="122">
        <v>0.012058788141576897</v>
      </c>
      <c r="E20" s="122">
        <v>1.1832698436828046</v>
      </c>
      <c r="F20" s="92" t="s">
        <v>334</v>
      </c>
      <c r="G20" s="92" t="b">
        <v>0</v>
      </c>
      <c r="H20" s="92" t="b">
        <v>0</v>
      </c>
      <c r="I20" s="92" t="b">
        <v>0</v>
      </c>
      <c r="J20" s="92" t="b">
        <v>0</v>
      </c>
      <c r="K20" s="92" t="b">
        <v>0</v>
      </c>
      <c r="L20" s="92" t="b">
        <v>0</v>
      </c>
    </row>
    <row r="21" spans="1:12" ht="15">
      <c r="A21" s="92" t="s">
        <v>418</v>
      </c>
      <c r="B21" s="92" t="s">
        <v>362</v>
      </c>
      <c r="C21" s="92">
        <v>2</v>
      </c>
      <c r="D21" s="122">
        <v>0.012058788141576897</v>
      </c>
      <c r="E21" s="122">
        <v>1.1832698436828046</v>
      </c>
      <c r="F21" s="92" t="s">
        <v>334</v>
      </c>
      <c r="G21" s="92" t="b">
        <v>0</v>
      </c>
      <c r="H21" s="92" t="b">
        <v>0</v>
      </c>
      <c r="I21" s="92" t="b">
        <v>0</v>
      </c>
      <c r="J21" s="92" t="b">
        <v>0</v>
      </c>
      <c r="K21" s="92" t="b">
        <v>0</v>
      </c>
      <c r="L21" s="92" t="b">
        <v>0</v>
      </c>
    </row>
    <row r="22" spans="1:12" ht="15">
      <c r="A22" s="92" t="s">
        <v>362</v>
      </c>
      <c r="B22" s="92" t="s">
        <v>361</v>
      </c>
      <c r="C22" s="92">
        <v>2</v>
      </c>
      <c r="D22" s="122">
        <v>0.012058788141576897</v>
      </c>
      <c r="E22" s="122">
        <v>1.0071785846271235</v>
      </c>
      <c r="F22" s="92" t="s">
        <v>334</v>
      </c>
      <c r="G22" s="92" t="b">
        <v>0</v>
      </c>
      <c r="H22" s="92" t="b">
        <v>0</v>
      </c>
      <c r="I22" s="92" t="b">
        <v>0</v>
      </c>
      <c r="J22" s="92" t="b">
        <v>0</v>
      </c>
      <c r="K22" s="92" t="b">
        <v>0</v>
      </c>
      <c r="L22" s="92" t="b">
        <v>0</v>
      </c>
    </row>
    <row r="23" spans="1:12" ht="15">
      <c r="A23" s="92" t="s">
        <v>361</v>
      </c>
      <c r="B23" s="92" t="s">
        <v>419</v>
      </c>
      <c r="C23" s="92">
        <v>2</v>
      </c>
      <c r="D23" s="122">
        <v>0.012058788141576897</v>
      </c>
      <c r="E23" s="122">
        <v>1.1832698436828046</v>
      </c>
      <c r="F23" s="92" t="s">
        <v>334</v>
      </c>
      <c r="G23" s="92" t="b">
        <v>0</v>
      </c>
      <c r="H23" s="92" t="b">
        <v>0</v>
      </c>
      <c r="I23" s="92" t="b">
        <v>0</v>
      </c>
      <c r="J23" s="92" t="b">
        <v>0</v>
      </c>
      <c r="K23" s="92" t="b">
        <v>0</v>
      </c>
      <c r="L23" s="92" t="b">
        <v>0</v>
      </c>
    </row>
    <row r="24" spans="1:12" ht="15">
      <c r="A24" s="92" t="s">
        <v>419</v>
      </c>
      <c r="B24" s="92" t="s">
        <v>363</v>
      </c>
      <c r="C24" s="92">
        <v>2</v>
      </c>
      <c r="D24" s="122">
        <v>0.012058788141576897</v>
      </c>
      <c r="E24" s="122">
        <v>1.4842998393467859</v>
      </c>
      <c r="F24" s="92" t="s">
        <v>334</v>
      </c>
      <c r="G24" s="92" t="b">
        <v>0</v>
      </c>
      <c r="H24" s="92" t="b">
        <v>0</v>
      </c>
      <c r="I24" s="92" t="b">
        <v>0</v>
      </c>
      <c r="J24" s="92" t="b">
        <v>0</v>
      </c>
      <c r="K24" s="92" t="b">
        <v>0</v>
      </c>
      <c r="L24" s="92" t="b">
        <v>0</v>
      </c>
    </row>
    <row r="25" spans="1:12" ht="15">
      <c r="A25" s="92" t="s">
        <v>363</v>
      </c>
      <c r="B25" s="92" t="s">
        <v>420</v>
      </c>
      <c r="C25" s="92">
        <v>2</v>
      </c>
      <c r="D25" s="122">
        <v>0.012058788141576897</v>
      </c>
      <c r="E25" s="122">
        <v>1.3082085802911045</v>
      </c>
      <c r="F25" s="92" t="s">
        <v>334</v>
      </c>
      <c r="G25" s="92" t="b">
        <v>0</v>
      </c>
      <c r="H25" s="92" t="b">
        <v>0</v>
      </c>
      <c r="I25" s="92" t="b">
        <v>0</v>
      </c>
      <c r="J25" s="92" t="b">
        <v>0</v>
      </c>
      <c r="K25" s="92" t="b">
        <v>0</v>
      </c>
      <c r="L25" s="92" t="b">
        <v>0</v>
      </c>
    </row>
    <row r="26" spans="1:12" ht="15">
      <c r="A26" s="92" t="s">
        <v>420</v>
      </c>
      <c r="B26" s="92" t="s">
        <v>421</v>
      </c>
      <c r="C26" s="92">
        <v>2</v>
      </c>
      <c r="D26" s="122">
        <v>0.012058788141576897</v>
      </c>
      <c r="E26" s="122">
        <v>1.4842998393467859</v>
      </c>
      <c r="F26" s="92" t="s">
        <v>334</v>
      </c>
      <c r="G26" s="92" t="b">
        <v>0</v>
      </c>
      <c r="H26" s="92" t="b">
        <v>0</v>
      </c>
      <c r="I26" s="92" t="b">
        <v>0</v>
      </c>
      <c r="J26" s="92" t="b">
        <v>0</v>
      </c>
      <c r="K26" s="92" t="b">
        <v>0</v>
      </c>
      <c r="L26" s="92" t="b">
        <v>0</v>
      </c>
    </row>
    <row r="27" spans="1:12" ht="15">
      <c r="A27" s="92" t="s">
        <v>421</v>
      </c>
      <c r="B27" s="92" t="s">
        <v>360</v>
      </c>
      <c r="C27" s="92">
        <v>2</v>
      </c>
      <c r="D27" s="122">
        <v>0.012058788141576897</v>
      </c>
      <c r="E27" s="122">
        <v>1.0863598306747482</v>
      </c>
      <c r="F27" s="92" t="s">
        <v>334</v>
      </c>
      <c r="G27" s="92" t="b">
        <v>0</v>
      </c>
      <c r="H27" s="92" t="b">
        <v>0</v>
      </c>
      <c r="I27" s="92" t="b">
        <v>0</v>
      </c>
      <c r="J27" s="92" t="b">
        <v>0</v>
      </c>
      <c r="K27" s="92" t="b">
        <v>0</v>
      </c>
      <c r="L27" s="92" t="b">
        <v>0</v>
      </c>
    </row>
    <row r="28" spans="1:12" ht="15">
      <c r="A28" s="92" t="s">
        <v>360</v>
      </c>
      <c r="B28" s="92" t="s">
        <v>365</v>
      </c>
      <c r="C28" s="92">
        <v>2</v>
      </c>
      <c r="D28" s="122">
        <v>0.012058788141576897</v>
      </c>
      <c r="E28" s="122">
        <v>0.910268571619067</v>
      </c>
      <c r="F28" s="92" t="s">
        <v>334</v>
      </c>
      <c r="G28" s="92" t="b">
        <v>0</v>
      </c>
      <c r="H28" s="92" t="b">
        <v>0</v>
      </c>
      <c r="I28" s="92" t="b">
        <v>0</v>
      </c>
      <c r="J28" s="92" t="b">
        <v>0</v>
      </c>
      <c r="K28" s="92" t="b">
        <v>0</v>
      </c>
      <c r="L28" s="92" t="b">
        <v>0</v>
      </c>
    </row>
    <row r="29" spans="1:12" ht="15">
      <c r="A29" s="92" t="s">
        <v>365</v>
      </c>
      <c r="B29" s="92" t="s">
        <v>214</v>
      </c>
      <c r="C29" s="92">
        <v>2</v>
      </c>
      <c r="D29" s="122">
        <v>0.012058788141576897</v>
      </c>
      <c r="E29" s="122">
        <v>1.0071785846271235</v>
      </c>
      <c r="F29" s="92" t="s">
        <v>334</v>
      </c>
      <c r="G29" s="92" t="b">
        <v>0</v>
      </c>
      <c r="H29" s="92" t="b">
        <v>0</v>
      </c>
      <c r="I29" s="92" t="b">
        <v>0</v>
      </c>
      <c r="J29" s="92" t="b">
        <v>0</v>
      </c>
      <c r="K29" s="92" t="b">
        <v>0</v>
      </c>
      <c r="L2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449</v>
      </c>
      <c r="B2" s="125" t="s">
        <v>450</v>
      </c>
      <c r="C2" s="68" t="s">
        <v>451</v>
      </c>
    </row>
    <row r="3" spans="1:3" ht="15">
      <c r="A3" s="124" t="s">
        <v>334</v>
      </c>
      <c r="B3" s="124" t="s">
        <v>334</v>
      </c>
      <c r="C3" s="36">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457</v>
      </c>
      <c r="B1" s="13" t="s">
        <v>17</v>
      </c>
    </row>
    <row r="2" spans="1:2" ht="15">
      <c r="A2" s="86" t="s">
        <v>458</v>
      </c>
      <c r="B2" s="86" t="s">
        <v>464</v>
      </c>
    </row>
    <row r="3" spans="1:2" ht="15">
      <c r="A3" s="86" t="s">
        <v>459</v>
      </c>
      <c r="B3" s="86" t="s">
        <v>465</v>
      </c>
    </row>
    <row r="4" spans="1:2" ht="15">
      <c r="A4" s="86" t="s">
        <v>460</v>
      </c>
      <c r="B4" s="86" t="s">
        <v>466</v>
      </c>
    </row>
    <row r="5" spans="1:2" ht="15">
      <c r="A5" s="86" t="s">
        <v>461</v>
      </c>
      <c r="B5" s="86" t="s">
        <v>467</v>
      </c>
    </row>
    <row r="6" spans="1:2" ht="15">
      <c r="A6" s="86" t="s">
        <v>462</v>
      </c>
      <c r="B6" s="86" t="s">
        <v>468</v>
      </c>
    </row>
    <row r="7" spans="1:2" ht="15">
      <c r="A7" s="86" t="s">
        <v>463</v>
      </c>
      <c r="B7" s="86" t="s">
        <v>465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333</v>
      </c>
      <c r="BB2" s="13" t="s">
        <v>337</v>
      </c>
      <c r="BC2" s="13" t="s">
        <v>338</v>
      </c>
      <c r="BD2" s="68" t="s">
        <v>438</v>
      </c>
      <c r="BE2" s="68" t="s">
        <v>439</v>
      </c>
      <c r="BF2" s="68" t="s">
        <v>440</v>
      </c>
      <c r="BG2" s="68" t="s">
        <v>441</v>
      </c>
      <c r="BH2" s="68" t="s">
        <v>442</v>
      </c>
      <c r="BI2" s="68" t="s">
        <v>443</v>
      </c>
      <c r="BJ2" s="68" t="s">
        <v>444</v>
      </c>
      <c r="BK2" s="68" t="s">
        <v>445</v>
      </c>
      <c r="BL2" s="68" t="s">
        <v>446</v>
      </c>
    </row>
    <row r="3" spans="1:64" ht="15" customHeight="1">
      <c r="A3" s="85" t="s">
        <v>212</v>
      </c>
      <c r="B3" s="85" t="s">
        <v>214</v>
      </c>
      <c r="C3" s="53"/>
      <c r="D3" s="54"/>
      <c r="E3" s="66"/>
      <c r="F3" s="55"/>
      <c r="G3" s="53"/>
      <c r="H3" s="57"/>
      <c r="I3" s="56"/>
      <c r="J3" s="56"/>
      <c r="K3" s="36" t="s">
        <v>65</v>
      </c>
      <c r="L3" s="62">
        <v>3</v>
      </c>
      <c r="M3" s="62"/>
      <c r="N3" s="63"/>
      <c r="O3" s="86" t="s">
        <v>215</v>
      </c>
      <c r="P3" s="88">
        <v>43632.730520833335</v>
      </c>
      <c r="Q3" s="86" t="s">
        <v>217</v>
      </c>
      <c r="R3" s="86"/>
      <c r="S3" s="86"/>
      <c r="T3" s="86" t="s">
        <v>222</v>
      </c>
      <c r="U3" s="90" t="s">
        <v>226</v>
      </c>
      <c r="V3" s="90" t="s">
        <v>226</v>
      </c>
      <c r="W3" s="88">
        <v>43632.730520833335</v>
      </c>
      <c r="X3" s="90" t="s">
        <v>230</v>
      </c>
      <c r="Y3" s="86"/>
      <c r="Z3" s="86"/>
      <c r="AA3" s="92" t="s">
        <v>235</v>
      </c>
      <c r="AB3" s="86"/>
      <c r="AC3" s="86" t="b">
        <v>0</v>
      </c>
      <c r="AD3" s="86">
        <v>0</v>
      </c>
      <c r="AE3" s="92" t="s">
        <v>241</v>
      </c>
      <c r="AF3" s="86" t="b">
        <v>0</v>
      </c>
      <c r="AG3" s="86" t="s">
        <v>243</v>
      </c>
      <c r="AH3" s="86"/>
      <c r="AI3" s="92" t="s">
        <v>241</v>
      </c>
      <c r="AJ3" s="86" t="b">
        <v>0</v>
      </c>
      <c r="AK3" s="86">
        <v>1</v>
      </c>
      <c r="AL3" s="92" t="s">
        <v>238</v>
      </c>
      <c r="AM3" s="86" t="s">
        <v>244</v>
      </c>
      <c r="AN3" s="86" t="b">
        <v>0</v>
      </c>
      <c r="AO3" s="92" t="s">
        <v>238</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c r="BE3" s="52"/>
      <c r="BF3" s="51"/>
      <c r="BG3" s="52"/>
      <c r="BH3" s="51"/>
      <c r="BI3" s="52"/>
      <c r="BJ3" s="51"/>
      <c r="BK3" s="52"/>
      <c r="BL3" s="51"/>
    </row>
    <row r="4" spans="1:64" ht="15" customHeight="1">
      <c r="A4" s="85" t="s">
        <v>212</v>
      </c>
      <c r="B4" s="85" t="s">
        <v>213</v>
      </c>
      <c r="C4" s="53"/>
      <c r="D4" s="54"/>
      <c r="E4" s="66"/>
      <c r="F4" s="55"/>
      <c r="G4" s="53"/>
      <c r="H4" s="57"/>
      <c r="I4" s="56"/>
      <c r="J4" s="56"/>
      <c r="K4" s="36" t="s">
        <v>65</v>
      </c>
      <c r="L4" s="84">
        <v>4</v>
      </c>
      <c r="M4" s="84"/>
      <c r="N4" s="63"/>
      <c r="O4" s="87" t="s">
        <v>215</v>
      </c>
      <c r="P4" s="89">
        <v>43632.730520833335</v>
      </c>
      <c r="Q4" s="87" t="s">
        <v>217</v>
      </c>
      <c r="R4" s="87"/>
      <c r="S4" s="87"/>
      <c r="T4" s="87" t="s">
        <v>222</v>
      </c>
      <c r="U4" s="91" t="s">
        <v>226</v>
      </c>
      <c r="V4" s="91" t="s">
        <v>226</v>
      </c>
      <c r="W4" s="89">
        <v>43632.730520833335</v>
      </c>
      <c r="X4" s="91" t="s">
        <v>230</v>
      </c>
      <c r="Y4" s="87"/>
      <c r="Z4" s="87"/>
      <c r="AA4" s="93" t="s">
        <v>235</v>
      </c>
      <c r="AB4" s="87"/>
      <c r="AC4" s="87" t="b">
        <v>0</v>
      </c>
      <c r="AD4" s="87">
        <v>0</v>
      </c>
      <c r="AE4" s="93" t="s">
        <v>241</v>
      </c>
      <c r="AF4" s="87" t="b">
        <v>0</v>
      </c>
      <c r="AG4" s="87" t="s">
        <v>243</v>
      </c>
      <c r="AH4" s="87"/>
      <c r="AI4" s="93" t="s">
        <v>241</v>
      </c>
      <c r="AJ4" s="87" t="b">
        <v>0</v>
      </c>
      <c r="AK4" s="87">
        <v>1</v>
      </c>
      <c r="AL4" s="93" t="s">
        <v>238</v>
      </c>
      <c r="AM4" s="87" t="s">
        <v>244</v>
      </c>
      <c r="AN4" s="87" t="b">
        <v>0</v>
      </c>
      <c r="AO4" s="93" t="s">
        <v>238</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14</v>
      </c>
      <c r="BK4" s="52">
        <v>100</v>
      </c>
      <c r="BL4" s="51">
        <v>14</v>
      </c>
    </row>
    <row r="5" spans="1:64" ht="15">
      <c r="A5" s="85" t="s">
        <v>213</v>
      </c>
      <c r="B5" s="85" t="s">
        <v>214</v>
      </c>
      <c r="C5" s="53"/>
      <c r="D5" s="54"/>
      <c r="E5" s="66"/>
      <c r="F5" s="55"/>
      <c r="G5" s="53"/>
      <c r="H5" s="57"/>
      <c r="I5" s="56"/>
      <c r="J5" s="56"/>
      <c r="K5" s="36" t="s">
        <v>65</v>
      </c>
      <c r="L5" s="84">
        <v>5</v>
      </c>
      <c r="M5" s="84"/>
      <c r="N5" s="63"/>
      <c r="O5" s="87" t="s">
        <v>215</v>
      </c>
      <c r="P5" s="89">
        <v>43630.99081018518</v>
      </c>
      <c r="Q5" s="87" t="s">
        <v>218</v>
      </c>
      <c r="R5" s="87"/>
      <c r="S5" s="87"/>
      <c r="T5" s="87" t="s">
        <v>223</v>
      </c>
      <c r="U5" s="91" t="s">
        <v>227</v>
      </c>
      <c r="V5" s="91" t="s">
        <v>227</v>
      </c>
      <c r="W5" s="89">
        <v>43630.99081018518</v>
      </c>
      <c r="X5" s="91" t="s">
        <v>231</v>
      </c>
      <c r="Y5" s="87"/>
      <c r="Z5" s="87"/>
      <c r="AA5" s="93" t="s">
        <v>236</v>
      </c>
      <c r="AB5" s="87"/>
      <c r="AC5" s="87" t="b">
        <v>0</v>
      </c>
      <c r="AD5" s="87">
        <v>0</v>
      </c>
      <c r="AE5" s="93" t="s">
        <v>241</v>
      </c>
      <c r="AF5" s="87" t="b">
        <v>0</v>
      </c>
      <c r="AG5" s="87" t="s">
        <v>243</v>
      </c>
      <c r="AH5" s="87"/>
      <c r="AI5" s="93" t="s">
        <v>241</v>
      </c>
      <c r="AJ5" s="87" t="b">
        <v>0</v>
      </c>
      <c r="AK5" s="87">
        <v>0</v>
      </c>
      <c r="AL5" s="93" t="s">
        <v>241</v>
      </c>
      <c r="AM5" s="87" t="s">
        <v>245</v>
      </c>
      <c r="AN5" s="87" t="b">
        <v>0</v>
      </c>
      <c r="AO5" s="93" t="s">
        <v>236</v>
      </c>
      <c r="AP5" s="87" t="s">
        <v>176</v>
      </c>
      <c r="AQ5" s="87">
        <v>0</v>
      </c>
      <c r="AR5" s="87">
        <v>0</v>
      </c>
      <c r="AS5" s="87"/>
      <c r="AT5" s="87"/>
      <c r="AU5" s="87"/>
      <c r="AV5" s="87"/>
      <c r="AW5" s="87"/>
      <c r="AX5" s="87"/>
      <c r="AY5" s="87"/>
      <c r="AZ5" s="87"/>
      <c r="BA5">
        <v>3</v>
      </c>
      <c r="BB5" s="86" t="str">
        <f>REPLACE(INDEX(GroupVertices[Group],MATCH(Edges25[[#This Row],[Vertex 1]],GroupVertices[Vertex],0)),1,1,"")</f>
        <v>1</v>
      </c>
      <c r="BC5" s="86" t="str">
        <f>REPLACE(INDEX(GroupVertices[Group],MATCH(Edges25[[#This Row],[Vertex 2]],GroupVertices[Vertex],0)),1,1,"")</f>
        <v>1</v>
      </c>
      <c r="BD5" s="51">
        <v>2</v>
      </c>
      <c r="BE5" s="52">
        <v>7.6923076923076925</v>
      </c>
      <c r="BF5" s="51">
        <v>1</v>
      </c>
      <c r="BG5" s="52">
        <v>3.8461538461538463</v>
      </c>
      <c r="BH5" s="51">
        <v>0</v>
      </c>
      <c r="BI5" s="52">
        <v>0</v>
      </c>
      <c r="BJ5" s="51">
        <v>23</v>
      </c>
      <c r="BK5" s="52">
        <v>88.46153846153847</v>
      </c>
      <c r="BL5" s="51">
        <v>26</v>
      </c>
    </row>
    <row r="6" spans="1:64" ht="15">
      <c r="A6" s="85" t="s">
        <v>213</v>
      </c>
      <c r="B6" s="85" t="s">
        <v>214</v>
      </c>
      <c r="C6" s="53"/>
      <c r="D6" s="54"/>
      <c r="E6" s="66"/>
      <c r="F6" s="55"/>
      <c r="G6" s="53"/>
      <c r="H6" s="57"/>
      <c r="I6" s="56"/>
      <c r="J6" s="56"/>
      <c r="K6" s="36" t="s">
        <v>65</v>
      </c>
      <c r="L6" s="84">
        <v>6</v>
      </c>
      <c r="M6" s="84"/>
      <c r="N6" s="63"/>
      <c r="O6" s="87" t="s">
        <v>215</v>
      </c>
      <c r="P6" s="89">
        <v>43632.432280092595</v>
      </c>
      <c r="Q6" s="87" t="s">
        <v>219</v>
      </c>
      <c r="R6" s="87"/>
      <c r="S6" s="87"/>
      <c r="T6" s="87" t="s">
        <v>224</v>
      </c>
      <c r="U6" s="91" t="s">
        <v>228</v>
      </c>
      <c r="V6" s="91" t="s">
        <v>228</v>
      </c>
      <c r="W6" s="89">
        <v>43632.432280092595</v>
      </c>
      <c r="X6" s="91" t="s">
        <v>232</v>
      </c>
      <c r="Y6" s="87"/>
      <c r="Z6" s="87"/>
      <c r="AA6" s="93" t="s">
        <v>237</v>
      </c>
      <c r="AB6" s="87"/>
      <c r="AC6" s="87" t="b">
        <v>0</v>
      </c>
      <c r="AD6" s="87">
        <v>0</v>
      </c>
      <c r="AE6" s="93" t="s">
        <v>241</v>
      </c>
      <c r="AF6" s="87" t="b">
        <v>0</v>
      </c>
      <c r="AG6" s="87" t="s">
        <v>243</v>
      </c>
      <c r="AH6" s="87"/>
      <c r="AI6" s="93" t="s">
        <v>241</v>
      </c>
      <c r="AJ6" s="87" t="b">
        <v>0</v>
      </c>
      <c r="AK6" s="87">
        <v>0</v>
      </c>
      <c r="AL6" s="93" t="s">
        <v>241</v>
      </c>
      <c r="AM6" s="87" t="s">
        <v>245</v>
      </c>
      <c r="AN6" s="87" t="b">
        <v>0</v>
      </c>
      <c r="AO6" s="93" t="s">
        <v>237</v>
      </c>
      <c r="AP6" s="87" t="s">
        <v>176</v>
      </c>
      <c r="AQ6" s="87">
        <v>0</v>
      </c>
      <c r="AR6" s="87">
        <v>0</v>
      </c>
      <c r="AS6" s="87"/>
      <c r="AT6" s="87"/>
      <c r="AU6" s="87"/>
      <c r="AV6" s="87"/>
      <c r="AW6" s="87"/>
      <c r="AX6" s="87"/>
      <c r="AY6" s="87"/>
      <c r="AZ6" s="87"/>
      <c r="BA6">
        <v>3</v>
      </c>
      <c r="BB6" s="86" t="str">
        <f>REPLACE(INDEX(GroupVertices[Group],MATCH(Edges25[[#This Row],[Vertex 1]],GroupVertices[Vertex],0)),1,1,"")</f>
        <v>1</v>
      </c>
      <c r="BC6" s="86" t="str">
        <f>REPLACE(INDEX(GroupVertices[Group],MATCH(Edges25[[#This Row],[Vertex 2]],GroupVertices[Vertex],0)),1,1,"")</f>
        <v>1</v>
      </c>
      <c r="BD6" s="51">
        <v>0</v>
      </c>
      <c r="BE6" s="52">
        <v>0</v>
      </c>
      <c r="BF6" s="51">
        <v>1</v>
      </c>
      <c r="BG6" s="52">
        <v>9.090909090909092</v>
      </c>
      <c r="BH6" s="51">
        <v>0</v>
      </c>
      <c r="BI6" s="52">
        <v>0</v>
      </c>
      <c r="BJ6" s="51">
        <v>10</v>
      </c>
      <c r="BK6" s="52">
        <v>90.9090909090909</v>
      </c>
      <c r="BL6" s="51">
        <v>11</v>
      </c>
    </row>
    <row r="7" spans="1:64" ht="15">
      <c r="A7" s="85" t="s">
        <v>213</v>
      </c>
      <c r="B7" s="85" t="s">
        <v>214</v>
      </c>
      <c r="C7" s="53"/>
      <c r="D7" s="54"/>
      <c r="E7" s="66"/>
      <c r="F7" s="55"/>
      <c r="G7" s="53"/>
      <c r="H7" s="57"/>
      <c r="I7" s="56"/>
      <c r="J7" s="56"/>
      <c r="K7" s="36" t="s">
        <v>65</v>
      </c>
      <c r="L7" s="84">
        <v>7</v>
      </c>
      <c r="M7" s="84"/>
      <c r="N7" s="63"/>
      <c r="O7" s="87" t="s">
        <v>215</v>
      </c>
      <c r="P7" s="89">
        <v>43632.7244212963</v>
      </c>
      <c r="Q7" s="87" t="s">
        <v>220</v>
      </c>
      <c r="R7" s="87"/>
      <c r="S7" s="87"/>
      <c r="T7" s="87" t="s">
        <v>222</v>
      </c>
      <c r="U7" s="91" t="s">
        <v>226</v>
      </c>
      <c r="V7" s="91" t="s">
        <v>226</v>
      </c>
      <c r="W7" s="89">
        <v>43632.7244212963</v>
      </c>
      <c r="X7" s="91" t="s">
        <v>233</v>
      </c>
      <c r="Y7" s="87"/>
      <c r="Z7" s="87"/>
      <c r="AA7" s="93" t="s">
        <v>238</v>
      </c>
      <c r="AB7" s="87"/>
      <c r="AC7" s="87" t="b">
        <v>0</v>
      </c>
      <c r="AD7" s="87">
        <v>0</v>
      </c>
      <c r="AE7" s="93" t="s">
        <v>241</v>
      </c>
      <c r="AF7" s="87" t="b">
        <v>0</v>
      </c>
      <c r="AG7" s="87" t="s">
        <v>243</v>
      </c>
      <c r="AH7" s="87"/>
      <c r="AI7" s="93" t="s">
        <v>241</v>
      </c>
      <c r="AJ7" s="87" t="b">
        <v>0</v>
      </c>
      <c r="AK7" s="87">
        <v>1</v>
      </c>
      <c r="AL7" s="93" t="s">
        <v>241</v>
      </c>
      <c r="AM7" s="87" t="s">
        <v>245</v>
      </c>
      <c r="AN7" s="87" t="b">
        <v>0</v>
      </c>
      <c r="AO7" s="93" t="s">
        <v>238</v>
      </c>
      <c r="AP7" s="87" t="s">
        <v>176</v>
      </c>
      <c r="AQ7" s="87">
        <v>0</v>
      </c>
      <c r="AR7" s="87">
        <v>0</v>
      </c>
      <c r="AS7" s="87"/>
      <c r="AT7" s="87"/>
      <c r="AU7" s="87"/>
      <c r="AV7" s="87"/>
      <c r="AW7" s="87"/>
      <c r="AX7" s="87"/>
      <c r="AY7" s="87"/>
      <c r="AZ7" s="87"/>
      <c r="BA7">
        <v>3</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12</v>
      </c>
      <c r="BK7" s="52">
        <v>100</v>
      </c>
      <c r="BL7" s="51">
        <v>12</v>
      </c>
    </row>
    <row r="8" spans="1:64" ht="15">
      <c r="A8" s="85" t="s">
        <v>213</v>
      </c>
      <c r="B8" s="85" t="s">
        <v>214</v>
      </c>
      <c r="C8" s="53"/>
      <c r="D8" s="54"/>
      <c r="E8" s="66"/>
      <c r="F8" s="55"/>
      <c r="G8" s="53"/>
      <c r="H8" s="57"/>
      <c r="I8" s="56"/>
      <c r="J8" s="56"/>
      <c r="K8" s="36" t="s">
        <v>65</v>
      </c>
      <c r="L8" s="84">
        <v>8</v>
      </c>
      <c r="M8" s="84"/>
      <c r="N8" s="63"/>
      <c r="O8" s="87" t="s">
        <v>216</v>
      </c>
      <c r="P8" s="89">
        <v>43642.629537037035</v>
      </c>
      <c r="Q8" s="87" t="s">
        <v>221</v>
      </c>
      <c r="R8" s="87"/>
      <c r="S8" s="87"/>
      <c r="T8" s="87" t="s">
        <v>225</v>
      </c>
      <c r="U8" s="87"/>
      <c r="V8" s="91" t="s">
        <v>229</v>
      </c>
      <c r="W8" s="89">
        <v>43642.629537037035</v>
      </c>
      <c r="X8" s="91" t="s">
        <v>234</v>
      </c>
      <c r="Y8" s="87"/>
      <c r="Z8" s="87"/>
      <c r="AA8" s="93" t="s">
        <v>239</v>
      </c>
      <c r="AB8" s="93" t="s">
        <v>240</v>
      </c>
      <c r="AC8" s="87" t="b">
        <v>0</v>
      </c>
      <c r="AD8" s="87">
        <v>0</v>
      </c>
      <c r="AE8" s="93" t="s">
        <v>242</v>
      </c>
      <c r="AF8" s="87" t="b">
        <v>0</v>
      </c>
      <c r="AG8" s="87" t="s">
        <v>243</v>
      </c>
      <c r="AH8" s="87"/>
      <c r="AI8" s="93" t="s">
        <v>241</v>
      </c>
      <c r="AJ8" s="87" t="b">
        <v>0</v>
      </c>
      <c r="AK8" s="87">
        <v>0</v>
      </c>
      <c r="AL8" s="93" t="s">
        <v>241</v>
      </c>
      <c r="AM8" s="87" t="s">
        <v>246</v>
      </c>
      <c r="AN8" s="87" t="b">
        <v>0</v>
      </c>
      <c r="AO8" s="93" t="s">
        <v>240</v>
      </c>
      <c r="AP8" s="87" t="s">
        <v>176</v>
      </c>
      <c r="AQ8" s="87">
        <v>0</v>
      </c>
      <c r="AR8" s="87">
        <v>0</v>
      </c>
      <c r="AS8" s="87"/>
      <c r="AT8" s="87"/>
      <c r="AU8" s="87"/>
      <c r="AV8" s="87"/>
      <c r="AW8" s="87"/>
      <c r="AX8" s="87"/>
      <c r="AY8" s="87"/>
      <c r="AZ8" s="87"/>
      <c r="BA8">
        <v>1</v>
      </c>
      <c r="BB8" s="86" t="str">
        <f>REPLACE(INDEX(GroupVertices[Group],MATCH(Edges25[[#This Row],[Vertex 1]],GroupVertices[Vertex],0)),1,1,"")</f>
        <v>1</v>
      </c>
      <c r="BC8" s="86" t="str">
        <f>REPLACE(INDEX(GroupVertices[Group],MATCH(Edges25[[#This Row],[Vertex 2]],GroupVertices[Vertex],0)),1,1,"")</f>
        <v>1</v>
      </c>
      <c r="BD8" s="51">
        <v>3</v>
      </c>
      <c r="BE8" s="52">
        <v>12.5</v>
      </c>
      <c r="BF8" s="51">
        <v>0</v>
      </c>
      <c r="BG8" s="52">
        <v>0</v>
      </c>
      <c r="BH8" s="51">
        <v>0</v>
      </c>
      <c r="BI8" s="52">
        <v>0</v>
      </c>
      <c r="BJ8" s="51">
        <v>21</v>
      </c>
      <c r="BK8" s="52">
        <v>87.5</v>
      </c>
      <c r="BL8"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U3" r:id="rId1" display="https://pbs.twimg.com/media/D9Mw25jXUAIx0P4.jpg"/>
    <hyperlink ref="U4" r:id="rId2" display="https://pbs.twimg.com/media/D9Mw25jXUAIx0P4.jpg"/>
    <hyperlink ref="U5" r:id="rId3" display="https://pbs.twimg.com/media/D9D1eWVXYAAeUAR.jpg"/>
    <hyperlink ref="U6" r:id="rId4" display="https://pbs.twimg.com/media/D9LQkfVX4AAGlJR.jpg"/>
    <hyperlink ref="U7" r:id="rId5" display="https://pbs.twimg.com/media/D9Mw25jXUAIx0P4.jpg"/>
    <hyperlink ref="V3" r:id="rId6" display="https://pbs.twimg.com/media/D9Mw25jXUAIx0P4.jpg"/>
    <hyperlink ref="V4" r:id="rId7" display="https://pbs.twimg.com/media/D9Mw25jXUAIx0P4.jpg"/>
    <hyperlink ref="V5" r:id="rId8" display="https://pbs.twimg.com/media/D9D1eWVXYAAeUAR.jpg"/>
    <hyperlink ref="V6" r:id="rId9" display="https://pbs.twimg.com/media/D9LQkfVX4AAGlJR.jpg"/>
    <hyperlink ref="V7" r:id="rId10" display="https://pbs.twimg.com/media/D9Mw25jXUAIx0P4.jpg"/>
    <hyperlink ref="V8" r:id="rId11" display="http://pbs.twimg.com/profile_images/710564996342800384/mlfe1CfG_normal.jpg"/>
    <hyperlink ref="X3" r:id="rId12" display="https://twitter.com/#!/beerandpizzaday/status/1140311062308278272"/>
    <hyperlink ref="X4" r:id="rId13" display="https://twitter.com/#!/beerandpizzaday/status/1140311062308278272"/>
    <hyperlink ref="X5" r:id="rId14" display="https://twitter.com/#!/chrismoralesto/status/1139680609469493248"/>
    <hyperlink ref="X6" r:id="rId15" display="https://twitter.com/#!/chrismoralesto/status/1140202982753091585"/>
    <hyperlink ref="X7" r:id="rId16" display="https://twitter.com/#!/chrismoralesto/status/1140308852119887872"/>
    <hyperlink ref="X8" r:id="rId17" display="https://twitter.com/#!/chrismoralesto/status/1143898343845838848"/>
  </hyperlinks>
  <printOptions/>
  <pageMargins left="0.7" right="0.7" top="0.75" bottom="0.75" header="0.3" footer="0.3"/>
  <pageSetup horizontalDpi="600" verticalDpi="600" orientation="portrait" r:id="rId21"/>
  <legacyDrawing r:id="rId19"/>
  <tableParts>
    <tablePart r:id="rId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469</v>
      </c>
      <c r="B1" s="13" t="s">
        <v>34</v>
      </c>
    </row>
    <row r="2" spans="1:2" ht="15">
      <c r="A2" s="117" t="s">
        <v>213</v>
      </c>
      <c r="B2" s="86">
        <v>0</v>
      </c>
    </row>
    <row r="3" spans="1:2" ht="15">
      <c r="A3" s="117" t="s">
        <v>214</v>
      </c>
      <c r="B3" s="86">
        <v>0</v>
      </c>
    </row>
    <row r="4" spans="1:2" ht="15">
      <c r="A4" s="117" t="s">
        <v>212</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471</v>
      </c>
      <c r="B25" t="s">
        <v>470</v>
      </c>
    </row>
    <row r="26" spans="1:2" ht="15">
      <c r="A26" s="128">
        <v>43630.99081018518</v>
      </c>
      <c r="B26" s="3">
        <v>1</v>
      </c>
    </row>
    <row r="27" spans="1:2" ht="15">
      <c r="A27" s="128">
        <v>43632.432280092595</v>
      </c>
      <c r="B27" s="3">
        <v>1</v>
      </c>
    </row>
    <row r="28" spans="1:2" ht="15">
      <c r="A28" s="128">
        <v>43632.7244212963</v>
      </c>
      <c r="B28" s="3">
        <v>1</v>
      </c>
    </row>
    <row r="29" spans="1:2" ht="15">
      <c r="A29" s="128">
        <v>43632.730520833335</v>
      </c>
      <c r="B29" s="3">
        <v>2</v>
      </c>
    </row>
    <row r="30" spans="1:2" ht="15">
      <c r="A30" s="128">
        <v>43642.629537037035</v>
      </c>
      <c r="B30" s="3">
        <v>1</v>
      </c>
    </row>
    <row r="31" spans="1:2" ht="15">
      <c r="A31" s="128" t="s">
        <v>472</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192</v>
      </c>
      <c r="AT2" s="13" t="s">
        <v>262</v>
      </c>
      <c r="AU2" s="13" t="s">
        <v>263</v>
      </c>
      <c r="AV2" s="13" t="s">
        <v>264</v>
      </c>
      <c r="AW2" s="13" t="s">
        <v>265</v>
      </c>
      <c r="AX2" s="13" t="s">
        <v>266</v>
      </c>
      <c r="AY2" s="13" t="s">
        <v>267</v>
      </c>
      <c r="AZ2" s="13" t="s">
        <v>336</v>
      </c>
      <c r="BA2" s="119" t="s">
        <v>401</v>
      </c>
      <c r="BB2" s="119" t="s">
        <v>402</v>
      </c>
      <c r="BC2" s="119" t="s">
        <v>403</v>
      </c>
      <c r="BD2" s="119" t="s">
        <v>404</v>
      </c>
      <c r="BE2" s="119" t="s">
        <v>405</v>
      </c>
      <c r="BF2" s="119" t="s">
        <v>406</v>
      </c>
      <c r="BG2" s="119" t="s">
        <v>408</v>
      </c>
      <c r="BH2" s="119" t="s">
        <v>411</v>
      </c>
      <c r="BI2" s="119" t="s">
        <v>413</v>
      </c>
      <c r="BJ2" s="119" t="s">
        <v>416</v>
      </c>
      <c r="BK2" s="119" t="s">
        <v>438</v>
      </c>
      <c r="BL2" s="119" t="s">
        <v>439</v>
      </c>
      <c r="BM2" s="119" t="s">
        <v>440</v>
      </c>
      <c r="BN2" s="119" t="s">
        <v>441</v>
      </c>
      <c r="BO2" s="119" t="s">
        <v>442</v>
      </c>
      <c r="BP2" s="119" t="s">
        <v>443</v>
      </c>
      <c r="BQ2" s="119" t="s">
        <v>444</v>
      </c>
      <c r="BR2" s="119" t="s">
        <v>445</v>
      </c>
      <c r="BS2" s="119" t="s">
        <v>447</v>
      </c>
      <c r="BT2" s="3"/>
      <c r="BU2" s="3"/>
    </row>
    <row r="3" spans="1:73" ht="15" customHeight="1">
      <c r="A3" s="50" t="s">
        <v>212</v>
      </c>
      <c r="B3" s="53"/>
      <c r="C3" s="53" t="s">
        <v>64</v>
      </c>
      <c r="D3" s="54">
        <v>1000</v>
      </c>
      <c r="E3" s="55"/>
      <c r="F3" s="113" t="s">
        <v>286</v>
      </c>
      <c r="G3" s="53"/>
      <c r="H3" s="57" t="s">
        <v>212</v>
      </c>
      <c r="I3" s="56"/>
      <c r="J3" s="56"/>
      <c r="K3" s="115" t="s">
        <v>292</v>
      </c>
      <c r="L3" s="59">
        <v>1</v>
      </c>
      <c r="M3" s="60">
        <v>610.7251586914062</v>
      </c>
      <c r="N3" s="60">
        <v>8893.228515625</v>
      </c>
      <c r="O3" s="58"/>
      <c r="P3" s="61"/>
      <c r="Q3" s="61"/>
      <c r="R3" s="51"/>
      <c r="S3" s="51">
        <v>0</v>
      </c>
      <c r="T3" s="51">
        <v>2</v>
      </c>
      <c r="U3" s="52">
        <v>0</v>
      </c>
      <c r="V3" s="52">
        <v>0.5</v>
      </c>
      <c r="W3" s="52">
        <v>0.333333</v>
      </c>
      <c r="X3" s="52">
        <v>0.999832</v>
      </c>
      <c r="Y3" s="52">
        <v>0.5</v>
      </c>
      <c r="Z3" s="52">
        <v>0</v>
      </c>
      <c r="AA3" s="62">
        <v>3</v>
      </c>
      <c r="AB3" s="62"/>
      <c r="AC3" s="63"/>
      <c r="AD3" s="86" t="s">
        <v>268</v>
      </c>
      <c r="AE3" s="86">
        <v>698</v>
      </c>
      <c r="AF3" s="86">
        <v>3605</v>
      </c>
      <c r="AG3" s="86">
        <v>113025</v>
      </c>
      <c r="AH3" s="86">
        <v>2980</v>
      </c>
      <c r="AI3" s="86"/>
      <c r="AJ3" s="86" t="s">
        <v>271</v>
      </c>
      <c r="AK3" s="86" t="s">
        <v>274</v>
      </c>
      <c r="AL3" s="90" t="s">
        <v>277</v>
      </c>
      <c r="AM3" s="86"/>
      <c r="AN3" s="88">
        <v>42418.18287037037</v>
      </c>
      <c r="AO3" s="90" t="s">
        <v>280</v>
      </c>
      <c r="AP3" s="86" t="b">
        <v>0</v>
      </c>
      <c r="AQ3" s="86" t="b">
        <v>0</v>
      </c>
      <c r="AR3" s="86" t="b">
        <v>1</v>
      </c>
      <c r="AS3" s="86"/>
      <c r="AT3" s="86">
        <v>576</v>
      </c>
      <c r="AU3" s="90" t="s">
        <v>283</v>
      </c>
      <c r="AV3" s="86" t="b">
        <v>0</v>
      </c>
      <c r="AW3" s="86" t="s">
        <v>288</v>
      </c>
      <c r="AX3" s="90" t="s">
        <v>289</v>
      </c>
      <c r="AY3" s="86" t="s">
        <v>66</v>
      </c>
      <c r="AZ3" s="86" t="str">
        <f>REPLACE(INDEX(GroupVertices[Group],MATCH(Vertices[[#This Row],[Vertex]],GroupVertices[Vertex],0)),1,1,"")</f>
        <v>1</v>
      </c>
      <c r="BA3" s="51"/>
      <c r="BB3" s="51"/>
      <c r="BC3" s="51"/>
      <c r="BD3" s="51"/>
      <c r="BE3" s="51" t="s">
        <v>222</v>
      </c>
      <c r="BF3" s="51" t="s">
        <v>222</v>
      </c>
      <c r="BG3" s="120" t="s">
        <v>409</v>
      </c>
      <c r="BH3" s="120" t="s">
        <v>409</v>
      </c>
      <c r="BI3" s="120" t="s">
        <v>414</v>
      </c>
      <c r="BJ3" s="120" t="s">
        <v>414</v>
      </c>
      <c r="BK3" s="120">
        <v>0</v>
      </c>
      <c r="BL3" s="123">
        <v>0</v>
      </c>
      <c r="BM3" s="120">
        <v>0</v>
      </c>
      <c r="BN3" s="123">
        <v>0</v>
      </c>
      <c r="BO3" s="120">
        <v>0</v>
      </c>
      <c r="BP3" s="123">
        <v>0</v>
      </c>
      <c r="BQ3" s="120">
        <v>14</v>
      </c>
      <c r="BR3" s="123">
        <v>100</v>
      </c>
      <c r="BS3" s="120">
        <v>14</v>
      </c>
      <c r="BT3" s="3"/>
      <c r="BU3" s="3"/>
    </row>
    <row r="4" spans="1:76" ht="15">
      <c r="A4" s="14" t="s">
        <v>214</v>
      </c>
      <c r="B4" s="15"/>
      <c r="C4" s="15" t="s">
        <v>64</v>
      </c>
      <c r="D4" s="94">
        <v>1000</v>
      </c>
      <c r="E4" s="82"/>
      <c r="F4" s="113" t="s">
        <v>287</v>
      </c>
      <c r="G4" s="15"/>
      <c r="H4" s="16" t="s">
        <v>214</v>
      </c>
      <c r="I4" s="67"/>
      <c r="J4" s="67"/>
      <c r="K4" s="115" t="s">
        <v>293</v>
      </c>
      <c r="L4" s="95">
        <v>1</v>
      </c>
      <c r="M4" s="96">
        <v>4999.5</v>
      </c>
      <c r="N4" s="96">
        <v>4999.5</v>
      </c>
      <c r="O4" s="78"/>
      <c r="P4" s="97"/>
      <c r="Q4" s="97"/>
      <c r="R4" s="98"/>
      <c r="S4" s="51">
        <v>2</v>
      </c>
      <c r="T4" s="51">
        <v>0</v>
      </c>
      <c r="U4" s="52">
        <v>0</v>
      </c>
      <c r="V4" s="52">
        <v>0.5</v>
      </c>
      <c r="W4" s="52">
        <v>0.333333</v>
      </c>
      <c r="X4" s="52">
        <v>0.999832</v>
      </c>
      <c r="Y4" s="52">
        <v>0.5</v>
      </c>
      <c r="Z4" s="52">
        <v>0</v>
      </c>
      <c r="AA4" s="83">
        <v>4</v>
      </c>
      <c r="AB4" s="83"/>
      <c r="AC4" s="99"/>
      <c r="AD4" s="86" t="s">
        <v>269</v>
      </c>
      <c r="AE4" s="86">
        <v>5213</v>
      </c>
      <c r="AF4" s="86">
        <v>19440</v>
      </c>
      <c r="AG4" s="86">
        <v>19535</v>
      </c>
      <c r="AH4" s="86">
        <v>13939</v>
      </c>
      <c r="AI4" s="86"/>
      <c r="AJ4" s="86" t="s">
        <v>272</v>
      </c>
      <c r="AK4" s="86" t="s">
        <v>275</v>
      </c>
      <c r="AL4" s="90" t="s">
        <v>278</v>
      </c>
      <c r="AM4" s="86"/>
      <c r="AN4" s="88">
        <v>39738.722592592596</v>
      </c>
      <c r="AO4" s="90" t="s">
        <v>281</v>
      </c>
      <c r="AP4" s="86" t="b">
        <v>0</v>
      </c>
      <c r="AQ4" s="86" t="b">
        <v>0</v>
      </c>
      <c r="AR4" s="86" t="b">
        <v>1</v>
      </c>
      <c r="AS4" s="86"/>
      <c r="AT4" s="86">
        <v>340</v>
      </c>
      <c r="AU4" s="90" t="s">
        <v>284</v>
      </c>
      <c r="AV4" s="86" t="b">
        <v>0</v>
      </c>
      <c r="AW4" s="86" t="s">
        <v>288</v>
      </c>
      <c r="AX4" s="90" t="s">
        <v>290</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00" t="s">
        <v>213</v>
      </c>
      <c r="B5" s="101"/>
      <c r="C5" s="101" t="s">
        <v>64</v>
      </c>
      <c r="D5" s="102">
        <v>162</v>
      </c>
      <c r="E5" s="103"/>
      <c r="F5" s="114" t="s">
        <v>229</v>
      </c>
      <c r="G5" s="101"/>
      <c r="H5" s="104" t="s">
        <v>213</v>
      </c>
      <c r="I5" s="105"/>
      <c r="J5" s="105"/>
      <c r="K5" s="116" t="s">
        <v>294</v>
      </c>
      <c r="L5" s="106">
        <v>1</v>
      </c>
      <c r="M5" s="107">
        <v>9696.88671875</v>
      </c>
      <c r="N5" s="107">
        <v>547.0040893554688</v>
      </c>
      <c r="O5" s="108"/>
      <c r="P5" s="109"/>
      <c r="Q5" s="109"/>
      <c r="R5" s="110"/>
      <c r="S5" s="51">
        <v>1</v>
      </c>
      <c r="T5" s="51">
        <v>1</v>
      </c>
      <c r="U5" s="52">
        <v>0</v>
      </c>
      <c r="V5" s="52">
        <v>0.5</v>
      </c>
      <c r="W5" s="52">
        <v>0.333333</v>
      </c>
      <c r="X5" s="52">
        <v>0.999832</v>
      </c>
      <c r="Y5" s="52">
        <v>0.5</v>
      </c>
      <c r="Z5" s="52">
        <v>0</v>
      </c>
      <c r="AA5" s="111">
        <v>5</v>
      </c>
      <c r="AB5" s="111"/>
      <c r="AC5" s="112"/>
      <c r="AD5" s="86" t="s">
        <v>270</v>
      </c>
      <c r="AE5" s="86">
        <v>821</v>
      </c>
      <c r="AF5" s="86">
        <v>533</v>
      </c>
      <c r="AG5" s="86">
        <v>5330</v>
      </c>
      <c r="AH5" s="86">
        <v>96</v>
      </c>
      <c r="AI5" s="86"/>
      <c r="AJ5" s="86" t="s">
        <v>273</v>
      </c>
      <c r="AK5" s="86" t="s">
        <v>276</v>
      </c>
      <c r="AL5" s="90" t="s">
        <v>279</v>
      </c>
      <c r="AM5" s="86"/>
      <c r="AN5" s="88">
        <v>41003.57944444445</v>
      </c>
      <c r="AO5" s="90" t="s">
        <v>282</v>
      </c>
      <c r="AP5" s="86" t="b">
        <v>0</v>
      </c>
      <c r="AQ5" s="86" t="b">
        <v>0</v>
      </c>
      <c r="AR5" s="86" t="b">
        <v>1</v>
      </c>
      <c r="AS5" s="86"/>
      <c r="AT5" s="86">
        <v>142</v>
      </c>
      <c r="AU5" s="90" t="s">
        <v>285</v>
      </c>
      <c r="AV5" s="86" t="b">
        <v>0</v>
      </c>
      <c r="AW5" s="86" t="s">
        <v>288</v>
      </c>
      <c r="AX5" s="90" t="s">
        <v>291</v>
      </c>
      <c r="AY5" s="86" t="s">
        <v>66</v>
      </c>
      <c r="AZ5" s="86" t="str">
        <f>REPLACE(INDEX(GroupVertices[Group],MATCH(Vertices[[#This Row],[Vertex]],GroupVertices[Vertex],0)),1,1,"")</f>
        <v>1</v>
      </c>
      <c r="BA5" s="51"/>
      <c r="BB5" s="51"/>
      <c r="BC5" s="51"/>
      <c r="BD5" s="51"/>
      <c r="BE5" s="51" t="s">
        <v>353</v>
      </c>
      <c r="BF5" s="51" t="s">
        <v>407</v>
      </c>
      <c r="BG5" s="120" t="s">
        <v>410</v>
      </c>
      <c r="BH5" s="120" t="s">
        <v>412</v>
      </c>
      <c r="BI5" s="120" t="s">
        <v>415</v>
      </c>
      <c r="BJ5" s="120" t="s">
        <v>415</v>
      </c>
      <c r="BK5" s="120">
        <v>5</v>
      </c>
      <c r="BL5" s="123">
        <v>6.8493150684931505</v>
      </c>
      <c r="BM5" s="120">
        <v>2</v>
      </c>
      <c r="BN5" s="123">
        <v>2.73972602739726</v>
      </c>
      <c r="BO5" s="120">
        <v>0</v>
      </c>
      <c r="BP5" s="123">
        <v>0</v>
      </c>
      <c r="BQ5" s="120">
        <v>66</v>
      </c>
      <c r="BR5" s="123">
        <v>90.41095890410959</v>
      </c>
      <c r="BS5" s="120">
        <v>73</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beerandpizzaday.com/"/>
    <hyperlink ref="AL4" r:id="rId2" display="https://t.co/8KFC4wBUJs"/>
    <hyperlink ref="AL5" r:id="rId3" display="https://t.co/53M80CbiGs"/>
    <hyperlink ref="AO3" r:id="rId4" display="https://pbs.twimg.com/profile_banners/4923786180/1456471440"/>
    <hyperlink ref="AO4" r:id="rId5" display="https://pbs.twimg.com/profile_banners/16827492/1543603189"/>
    <hyperlink ref="AO5" r:id="rId6" display="https://pbs.twimg.com/profile_banners/545228562/1563209398"/>
    <hyperlink ref="AU3" r:id="rId7" display="http://abs.twimg.com/images/themes/theme1/bg.png"/>
    <hyperlink ref="AU4" r:id="rId8" display="http://abs.twimg.com/images/themes/theme9/bg.gif"/>
    <hyperlink ref="AU5" r:id="rId9" display="http://abs.twimg.com/images/themes/theme14/bg.gif"/>
    <hyperlink ref="F3" r:id="rId10" display="http://pbs.twimg.com/profile_images/779678988847448064/mNI0Kq2k_normal.jpg"/>
    <hyperlink ref="F4" r:id="rId11" display="http://pbs.twimg.com/profile_images/753606995077435392/0XRI28kj_normal.jpg"/>
    <hyperlink ref="F5" r:id="rId12" display="http://pbs.twimg.com/profile_images/710564996342800384/mlfe1CfG_normal.jpg"/>
    <hyperlink ref="AX3" r:id="rId13" display="https://twitter.com/beerandpizzaday"/>
    <hyperlink ref="AX4" r:id="rId14" display="https://twitter.com/thepmcf"/>
    <hyperlink ref="AX5" r:id="rId15" display="https://twitter.com/chrismoralesto"/>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343</v>
      </c>
      <c r="Z2" s="13" t="s">
        <v>346</v>
      </c>
      <c r="AA2" s="13" t="s">
        <v>352</v>
      </c>
      <c r="AB2" s="13" t="s">
        <v>370</v>
      </c>
      <c r="AC2" s="13" t="s">
        <v>388</v>
      </c>
      <c r="AD2" s="13" t="s">
        <v>394</v>
      </c>
      <c r="AE2" s="13" t="s">
        <v>395</v>
      </c>
      <c r="AF2" s="13" t="s">
        <v>399</v>
      </c>
      <c r="AG2" s="68" t="s">
        <v>438</v>
      </c>
      <c r="AH2" s="68" t="s">
        <v>439</v>
      </c>
      <c r="AI2" s="68" t="s">
        <v>440</v>
      </c>
      <c r="AJ2" s="68" t="s">
        <v>441</v>
      </c>
      <c r="AK2" s="68" t="s">
        <v>442</v>
      </c>
      <c r="AL2" s="68" t="s">
        <v>443</v>
      </c>
      <c r="AM2" s="68" t="s">
        <v>444</v>
      </c>
      <c r="AN2" s="68" t="s">
        <v>445</v>
      </c>
      <c r="AO2" s="68" t="s">
        <v>448</v>
      </c>
    </row>
    <row r="3" spans="1:41" ht="15">
      <c r="A3" s="85" t="s">
        <v>334</v>
      </c>
      <c r="B3" s="118" t="s">
        <v>335</v>
      </c>
      <c r="C3" s="118" t="s">
        <v>56</v>
      </c>
      <c r="D3" s="15"/>
      <c r="E3" s="15"/>
      <c r="F3" s="16" t="s">
        <v>475</v>
      </c>
      <c r="G3" s="78"/>
      <c r="H3" s="78"/>
      <c r="I3" s="64">
        <v>3</v>
      </c>
      <c r="J3" s="64"/>
      <c r="K3" s="51">
        <v>3</v>
      </c>
      <c r="L3" s="51">
        <v>2</v>
      </c>
      <c r="M3" s="51">
        <v>4</v>
      </c>
      <c r="N3" s="51">
        <v>6</v>
      </c>
      <c r="O3" s="51">
        <v>0</v>
      </c>
      <c r="P3" s="52">
        <v>0</v>
      </c>
      <c r="Q3" s="52">
        <v>0</v>
      </c>
      <c r="R3" s="51">
        <v>1</v>
      </c>
      <c r="S3" s="51">
        <v>0</v>
      </c>
      <c r="T3" s="51">
        <v>3</v>
      </c>
      <c r="U3" s="51">
        <v>6</v>
      </c>
      <c r="V3" s="51">
        <v>1</v>
      </c>
      <c r="W3" s="52">
        <v>0.666667</v>
      </c>
      <c r="X3" s="52">
        <v>0.5</v>
      </c>
      <c r="Y3" s="86"/>
      <c r="Z3" s="86"/>
      <c r="AA3" s="86" t="s">
        <v>353</v>
      </c>
      <c r="AB3" s="92" t="s">
        <v>371</v>
      </c>
      <c r="AC3" s="92" t="s">
        <v>389</v>
      </c>
      <c r="AD3" s="92" t="s">
        <v>214</v>
      </c>
      <c r="AE3" s="92" t="s">
        <v>396</v>
      </c>
      <c r="AF3" s="92" t="s">
        <v>400</v>
      </c>
      <c r="AG3" s="120">
        <v>5</v>
      </c>
      <c r="AH3" s="123">
        <v>5.747126436781609</v>
      </c>
      <c r="AI3" s="120">
        <v>2</v>
      </c>
      <c r="AJ3" s="123">
        <v>2.2988505747126435</v>
      </c>
      <c r="AK3" s="120">
        <v>0</v>
      </c>
      <c r="AL3" s="123">
        <v>0</v>
      </c>
      <c r="AM3" s="120">
        <v>80</v>
      </c>
      <c r="AN3" s="123">
        <v>91.95402298850574</v>
      </c>
      <c r="AO3" s="120">
        <v>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334</v>
      </c>
      <c r="B2" s="92" t="s">
        <v>213</v>
      </c>
      <c r="C2" s="86">
        <f>VLOOKUP(GroupVertices[[#This Row],[Vertex]],Vertices[],MATCH("ID",Vertices[[#Headers],[Vertex]:[Vertex Content Word Count]],0),FALSE)</f>
        <v>5</v>
      </c>
    </row>
    <row r="3" spans="1:3" ht="15">
      <c r="A3" s="86" t="s">
        <v>334</v>
      </c>
      <c r="B3" s="92" t="s">
        <v>214</v>
      </c>
      <c r="C3" s="86">
        <f>VLOOKUP(GroupVertices[[#This Row],[Vertex]],Vertices[],MATCH("ID",Vertices[[#Headers],[Vertex]:[Vertex Content Word Count]],0),FALSE)</f>
        <v>4</v>
      </c>
    </row>
    <row r="4" spans="1:3" ht="15">
      <c r="A4" s="86" t="s">
        <v>334</v>
      </c>
      <c r="B4" s="92" t="s">
        <v>212</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452</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0.5</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0.5</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453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216</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215</v>
      </c>
      <c r="B13" s="36">
        <v>5</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157</v>
      </c>
      <c r="B26" s="36">
        <v>0.666667</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v>
      </c>
      <c r="K26" s="40">
        <f>COUNTIF(Vertices[Betweenness Centrality],"&gt;= "&amp;J26)-COUNTIF(Vertices[Betweenness Centrality],"&gt;="&amp;J28)</f>
        <v>0</v>
      </c>
      <c r="L26" s="39">
        <f t="shared" si="5"/>
        <v>0.5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v>
      </c>
      <c r="K28" s="42">
        <f>COUNTIF(Vertices[Betweenness Centrality],"&gt;= "&amp;J28)-COUNTIF(Vertices[Betweenness Centrality],"&gt;="&amp;J40)</f>
        <v>0</v>
      </c>
      <c r="L28" s="41">
        <f>L26+($L$57-$L$2)/BinDivisor</f>
        <v>0.5</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0.5</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454</v>
      </c>
      <c r="B29" s="36">
        <v>0.25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455</v>
      </c>
      <c r="B31" s="36" t="s">
        <v>456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-2</v>
      </c>
      <c r="J38" s="79"/>
      <c r="K38" s="80">
        <f>COUNTIF(Vertices[Betweenness Centrality],"&gt;= "&amp;J38)-COUNTIF(Vertices[Betweenness Centrality],"&gt;="&amp;J40)</f>
        <v>-3</v>
      </c>
      <c r="L38" s="79"/>
      <c r="M38" s="80">
        <f>COUNTIF(Vertices[Closeness Centrality],"&gt;= "&amp;L38)-COUNTIF(Vertices[Closeness Centrality],"&gt;="&amp;L40)</f>
        <v>-3</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-2</v>
      </c>
      <c r="J39" s="79"/>
      <c r="K39" s="80">
        <f>COUNTIF(Vertices[Betweenness Centrality],"&gt;= "&amp;J39)-COUNTIF(Vertices[Betweenness Centrality],"&gt;="&amp;J40)</f>
        <v>-3</v>
      </c>
      <c r="L39" s="79"/>
      <c r="M39" s="80">
        <f>COUNTIF(Vertices[Closeness Centrality],"&gt;= "&amp;L39)-COUNTIF(Vertices[Closeness Centrality],"&gt;="&amp;L40)</f>
        <v>-3</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v>
      </c>
      <c r="K40" s="40">
        <f>COUNTIF(Vertices[Betweenness Centrality],"&gt;= "&amp;J40)-COUNTIF(Vertices[Betweenness Centrality],"&gt;="&amp;J41)</f>
        <v>0</v>
      </c>
      <c r="L40" s="39">
        <f>L28+($L$57-$L$2)/BinDivisor</f>
        <v>0.5</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0.5</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0.981818181818182</v>
      </c>
      <c r="I41" s="42">
        <f>COUNTIF(Vertices[Out-Degree],"&gt;= "&amp;H41)-COUNTIF(Vertices[Out-Degree],"&gt;="&amp;H42)</f>
        <v>1</v>
      </c>
      <c r="J41" s="41">
        <f aca="true" t="shared" si="13" ref="J41:J56">J40+($J$57-$J$2)/BinDivisor</f>
        <v>0</v>
      </c>
      <c r="K41" s="42">
        <f>COUNTIF(Vertices[Betweenness Centrality],"&gt;= "&amp;J41)-COUNTIF(Vertices[Betweenness Centrality],"&gt;="&amp;J42)</f>
        <v>0</v>
      </c>
      <c r="L41" s="41">
        <f aca="true" t="shared" si="14" ref="L41:L56">L40+($L$57-$L$2)/BinDivisor</f>
        <v>0.5</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0</v>
      </c>
      <c r="K42" s="40">
        <f>COUNTIF(Vertices[Betweenness Centrality],"&gt;= "&amp;J42)-COUNTIF(Vertices[Betweenness Centrality],"&gt;="&amp;J43)</f>
        <v>0</v>
      </c>
      <c r="L42" s="39">
        <f t="shared" si="14"/>
        <v>0.5</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0</v>
      </c>
      <c r="K43" s="42">
        <f>COUNTIF(Vertices[Betweenness Centrality],"&gt;= "&amp;J43)-COUNTIF(Vertices[Betweenness Centrality],"&gt;="&amp;J44)</f>
        <v>0</v>
      </c>
      <c r="L43" s="41">
        <f t="shared" si="14"/>
        <v>0.5</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0.5</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0</v>
      </c>
      <c r="K44" s="40">
        <f>COUNTIF(Vertices[Betweenness Centrality],"&gt;= "&amp;J44)-COUNTIF(Vertices[Betweenness Centrality],"&gt;="&amp;J45)</f>
        <v>0</v>
      </c>
      <c r="L44" s="39">
        <f t="shared" si="14"/>
        <v>0.5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0</v>
      </c>
      <c r="K45" s="42">
        <f>COUNTIF(Vertices[Betweenness Centrality],"&gt;= "&amp;J45)-COUNTIF(Vertices[Betweenness Centrality],"&gt;="&amp;J46)</f>
        <v>0</v>
      </c>
      <c r="L45" s="41">
        <f t="shared" si="14"/>
        <v>0.5</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0</v>
      </c>
      <c r="K46" s="40">
        <f>COUNTIF(Vertices[Betweenness Centrality],"&gt;= "&amp;J46)-COUNTIF(Vertices[Betweenness Centrality],"&gt;="&amp;J47)</f>
        <v>0</v>
      </c>
      <c r="L46" s="39">
        <f t="shared" si="14"/>
        <v>0.5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0</v>
      </c>
      <c r="K47" s="42">
        <f>COUNTIF(Vertices[Betweenness Centrality],"&gt;= "&amp;J47)-COUNTIF(Vertices[Betweenness Centrality],"&gt;="&amp;J48)</f>
        <v>0</v>
      </c>
      <c r="L47" s="41">
        <f t="shared" si="14"/>
        <v>0.5</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0</v>
      </c>
      <c r="K48" s="40">
        <f>COUNTIF(Vertices[Betweenness Centrality],"&gt;= "&amp;J48)-COUNTIF(Vertices[Betweenness Centrality],"&gt;="&amp;J49)</f>
        <v>0</v>
      </c>
      <c r="L48" s="39">
        <f t="shared" si="14"/>
        <v>0.5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0</v>
      </c>
      <c r="K49" s="42">
        <f>COUNTIF(Vertices[Betweenness Centrality],"&gt;= "&amp;J49)-COUNTIF(Vertices[Betweenness Centrality],"&gt;="&amp;J50)</f>
        <v>0</v>
      </c>
      <c r="L49" s="41">
        <f t="shared" si="14"/>
        <v>0.5</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0</v>
      </c>
      <c r="K50" s="40">
        <f>COUNTIF(Vertices[Betweenness Centrality],"&gt;= "&amp;J50)-COUNTIF(Vertices[Betweenness Centrality],"&gt;="&amp;J51)</f>
        <v>0</v>
      </c>
      <c r="L50" s="39">
        <f t="shared" si="14"/>
        <v>0.5</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0.5</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0</v>
      </c>
      <c r="K51" s="42">
        <f>COUNTIF(Vertices[Betweenness Centrality],"&gt;= "&amp;J51)-COUNTIF(Vertices[Betweenness Centrality],"&gt;="&amp;J52)</f>
        <v>0</v>
      </c>
      <c r="L51" s="41">
        <f t="shared" si="14"/>
        <v>0.5</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0.5</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0</v>
      </c>
      <c r="K52" s="40">
        <f>COUNTIF(Vertices[Betweenness Centrality],"&gt;= "&amp;J52)-COUNTIF(Vertices[Betweenness Centrality],"&gt;="&amp;J53)</f>
        <v>0</v>
      </c>
      <c r="L52" s="39">
        <f t="shared" si="14"/>
        <v>0.5</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0</v>
      </c>
      <c r="K53" s="42">
        <f>COUNTIF(Vertices[Betweenness Centrality],"&gt;= "&amp;J53)-COUNTIF(Vertices[Betweenness Centrality],"&gt;="&amp;J54)</f>
        <v>0</v>
      </c>
      <c r="L53" s="41">
        <f t="shared" si="14"/>
        <v>0.5</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0</v>
      </c>
      <c r="K54" s="40">
        <f>COUNTIF(Vertices[Betweenness Centrality],"&gt;= "&amp;J54)-COUNTIF(Vertices[Betweenness Centrality],"&gt;="&amp;J55)</f>
        <v>0</v>
      </c>
      <c r="L54" s="39">
        <f t="shared" si="14"/>
        <v>0.5</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0.5</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0</v>
      </c>
      <c r="K55" s="42">
        <f>COUNTIF(Vertices[Betweenness Centrality],"&gt;= "&amp;J55)-COUNTIF(Vertices[Betweenness Centrality],"&gt;="&amp;J56)</f>
        <v>0</v>
      </c>
      <c r="L55" s="41">
        <f t="shared" si="14"/>
        <v>0.5</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0.5</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0</v>
      </c>
      <c r="K56" s="40">
        <f>COUNTIF(Vertices[Betweenness Centrality],"&gt;= "&amp;J56)-COUNTIF(Vertices[Betweenness Centrality],"&gt;="&amp;J57)</f>
        <v>0</v>
      </c>
      <c r="L56" s="39">
        <f t="shared" si="14"/>
        <v>0.5</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0</v>
      </c>
      <c r="K57" s="44">
        <f>COUNTIF(Vertices[Betweenness Centrality],"&gt;= "&amp;J57)-COUNTIF(Vertices[Betweenness Centrality],"&gt;="&amp;J58)</f>
        <v>3</v>
      </c>
      <c r="L57" s="43">
        <f>MAX(Vertices[Closeness Centrality])</f>
        <v>0.5</v>
      </c>
      <c r="M57" s="44">
        <f>COUNTIF(Vertices[Closeness Centrality],"&gt;= "&amp;L57)-COUNTIF(Vertices[Closeness Centrality],"&gt;="&amp;L58)</f>
        <v>3</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0.5</v>
      </c>
    </row>
    <row r="112" spans="1:2" ht="15">
      <c r="A112" s="35" t="s">
        <v>107</v>
      </c>
      <c r="B112" s="49">
        <f>IF(COUNT(Vertices[Closeness Centrality])&gt;0,L57,NoMetricMessage)</f>
        <v>0.5</v>
      </c>
    </row>
    <row r="113" spans="1:2" ht="15">
      <c r="A113" s="35" t="s">
        <v>108</v>
      </c>
      <c r="B113" s="49">
        <f>_xlfn.IFERROR(AVERAGE(Vertices[Closeness Centrality]),NoMetricMessage)</f>
        <v>0.5</v>
      </c>
    </row>
    <row r="114" spans="1:2" ht="15">
      <c r="A114" s="35" t="s">
        <v>109</v>
      </c>
      <c r="B114" s="49">
        <f>_xlfn.IFERROR(MEDIAN(Vertices[Closeness Centrality]),NoMetricMessage)</f>
        <v>0.5</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0.5</v>
      </c>
    </row>
    <row r="154" spans="1:2" ht="15">
      <c r="A154" s="35" t="s">
        <v>119</v>
      </c>
      <c r="B154" s="49">
        <f>IF(COUNT(Vertices[Clustering Coefficient])&gt;0,R57,NoMetricMessage)</f>
        <v>0.5</v>
      </c>
    </row>
    <row r="155" spans="1:2" ht="15">
      <c r="A155" s="35" t="s">
        <v>120</v>
      </c>
      <c r="B155" s="49">
        <f>_xlfn.IFERROR(AVERAGE(Vertices[Clustering Coefficient]),NoMetricMessage)</f>
        <v>0.5</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330</v>
      </c>
    </row>
    <row r="24" spans="10:11" ht="409.5">
      <c r="J24" t="s">
        <v>331</v>
      </c>
      <c r="K24" s="13" t="s">
        <v>478</v>
      </c>
    </row>
    <row r="25" spans="10:11" ht="15">
      <c r="J25" t="s">
        <v>332</v>
      </c>
      <c r="K25" t="b">
        <v>0</v>
      </c>
    </row>
    <row r="26" spans="10:11" ht="15">
      <c r="J26" t="s">
        <v>476</v>
      </c>
      <c r="K26" t="s">
        <v>477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339</v>
      </c>
      <c r="B1" s="86" t="s">
        <v>340</v>
      </c>
      <c r="C1" s="86" t="s">
        <v>341</v>
      </c>
      <c r="D1" s="86" t="s">
        <v>342</v>
      </c>
    </row>
    <row r="2" spans="1:4" ht="15">
      <c r="A2" s="86"/>
      <c r="B2" s="86"/>
      <c r="C2" s="86"/>
      <c r="D2" s="86"/>
    </row>
    <row r="4" spans="1:4" ht="15" customHeight="1">
      <c r="A4" s="86" t="s">
        <v>344</v>
      </c>
      <c r="B4" s="86" t="s">
        <v>340</v>
      </c>
      <c r="C4" s="86" t="s">
        <v>345</v>
      </c>
      <c r="D4" s="86" t="s">
        <v>342</v>
      </c>
    </row>
    <row r="5" spans="1:4" ht="15">
      <c r="A5" s="86"/>
      <c r="B5" s="86"/>
      <c r="C5" s="86"/>
      <c r="D5" s="86"/>
    </row>
    <row r="7" spans="1:4" ht="15" customHeight="1">
      <c r="A7" s="13" t="s">
        <v>347</v>
      </c>
      <c r="B7" s="13" t="s">
        <v>340</v>
      </c>
      <c r="C7" s="13" t="s">
        <v>351</v>
      </c>
      <c r="D7" s="13" t="s">
        <v>342</v>
      </c>
    </row>
    <row r="8" spans="1:4" ht="15">
      <c r="A8" s="86" t="s">
        <v>214</v>
      </c>
      <c r="B8" s="86">
        <v>5</v>
      </c>
      <c r="C8" s="86" t="s">
        <v>214</v>
      </c>
      <c r="D8" s="86">
        <v>5</v>
      </c>
    </row>
    <row r="9" spans="1:4" ht="15">
      <c r="A9" s="86" t="s">
        <v>348</v>
      </c>
      <c r="B9" s="86">
        <v>3</v>
      </c>
      <c r="C9" s="86" t="s">
        <v>348</v>
      </c>
      <c r="D9" s="86">
        <v>3</v>
      </c>
    </row>
    <row r="10" spans="1:4" ht="15">
      <c r="A10" s="86" t="s">
        <v>349</v>
      </c>
      <c r="B10" s="86">
        <v>1</v>
      </c>
      <c r="C10" s="86" t="s">
        <v>349</v>
      </c>
      <c r="D10" s="86">
        <v>1</v>
      </c>
    </row>
    <row r="11" spans="1:4" ht="15">
      <c r="A11" s="86" t="s">
        <v>350</v>
      </c>
      <c r="B11" s="86">
        <v>1</v>
      </c>
      <c r="C11" s="86" t="s">
        <v>350</v>
      </c>
      <c r="D11" s="86">
        <v>1</v>
      </c>
    </row>
    <row r="14" spans="1:4" ht="15" customHeight="1">
      <c r="A14" s="13" t="s">
        <v>354</v>
      </c>
      <c r="B14" s="13" t="s">
        <v>340</v>
      </c>
      <c r="C14" s="13" t="s">
        <v>364</v>
      </c>
      <c r="D14" s="13" t="s">
        <v>342</v>
      </c>
    </row>
    <row r="15" spans="1:4" ht="15">
      <c r="A15" s="92" t="s">
        <v>355</v>
      </c>
      <c r="B15" s="92">
        <v>5</v>
      </c>
      <c r="C15" s="92" t="s">
        <v>214</v>
      </c>
      <c r="D15" s="92">
        <v>5</v>
      </c>
    </row>
    <row r="16" spans="1:4" ht="15">
      <c r="A16" s="92" t="s">
        <v>356</v>
      </c>
      <c r="B16" s="92">
        <v>2</v>
      </c>
      <c r="C16" s="92" t="s">
        <v>360</v>
      </c>
      <c r="D16" s="92">
        <v>5</v>
      </c>
    </row>
    <row r="17" spans="1:4" ht="15">
      <c r="A17" s="92" t="s">
        <v>357</v>
      </c>
      <c r="B17" s="92">
        <v>0</v>
      </c>
      <c r="C17" s="92" t="s">
        <v>362</v>
      </c>
      <c r="D17" s="92">
        <v>4</v>
      </c>
    </row>
    <row r="18" spans="1:4" ht="15">
      <c r="A18" s="92" t="s">
        <v>358</v>
      </c>
      <c r="B18" s="92">
        <v>80</v>
      </c>
      <c r="C18" s="92" t="s">
        <v>361</v>
      </c>
      <c r="D18" s="92">
        <v>4</v>
      </c>
    </row>
    <row r="19" spans="1:4" ht="15">
      <c r="A19" s="92" t="s">
        <v>359</v>
      </c>
      <c r="B19" s="92">
        <v>87</v>
      </c>
      <c r="C19" s="92" t="s">
        <v>363</v>
      </c>
      <c r="D19" s="92">
        <v>3</v>
      </c>
    </row>
    <row r="20" spans="1:4" ht="15">
      <c r="A20" s="92" t="s">
        <v>214</v>
      </c>
      <c r="B20" s="92">
        <v>5</v>
      </c>
      <c r="C20" s="92" t="s">
        <v>365</v>
      </c>
      <c r="D20" s="92">
        <v>3</v>
      </c>
    </row>
    <row r="21" spans="1:4" ht="15">
      <c r="A21" s="92" t="s">
        <v>360</v>
      </c>
      <c r="B21" s="92">
        <v>5</v>
      </c>
      <c r="C21" s="92" t="s">
        <v>366</v>
      </c>
      <c r="D21" s="92">
        <v>2</v>
      </c>
    </row>
    <row r="22" spans="1:4" ht="15">
      <c r="A22" s="92" t="s">
        <v>361</v>
      </c>
      <c r="B22" s="92">
        <v>4</v>
      </c>
      <c r="C22" s="92" t="s">
        <v>367</v>
      </c>
      <c r="D22" s="92">
        <v>2</v>
      </c>
    </row>
    <row r="23" spans="1:4" ht="15">
      <c r="A23" s="92" t="s">
        <v>362</v>
      </c>
      <c r="B23" s="92">
        <v>4</v>
      </c>
      <c r="C23" s="92" t="s">
        <v>368</v>
      </c>
      <c r="D23" s="92">
        <v>2</v>
      </c>
    </row>
    <row r="24" spans="1:4" ht="15">
      <c r="A24" s="92" t="s">
        <v>363</v>
      </c>
      <c r="B24" s="92">
        <v>3</v>
      </c>
      <c r="C24" s="92" t="s">
        <v>369</v>
      </c>
      <c r="D24" s="92">
        <v>2</v>
      </c>
    </row>
    <row r="27" spans="1:4" ht="15" customHeight="1">
      <c r="A27" s="13" t="s">
        <v>372</v>
      </c>
      <c r="B27" s="13" t="s">
        <v>340</v>
      </c>
      <c r="C27" s="13" t="s">
        <v>383</v>
      </c>
      <c r="D27" s="13" t="s">
        <v>342</v>
      </c>
    </row>
    <row r="28" spans="1:4" ht="15">
      <c r="A28" s="92" t="s">
        <v>373</v>
      </c>
      <c r="B28" s="92">
        <v>2</v>
      </c>
      <c r="C28" s="92" t="s">
        <v>384</v>
      </c>
      <c r="D28" s="92">
        <v>2</v>
      </c>
    </row>
    <row r="29" spans="1:4" ht="15">
      <c r="A29" s="92" t="s">
        <v>374</v>
      </c>
      <c r="B29" s="92">
        <v>2</v>
      </c>
      <c r="C29" s="92" t="s">
        <v>385</v>
      </c>
      <c r="D29" s="92">
        <v>2</v>
      </c>
    </row>
    <row r="30" spans="1:4" ht="15">
      <c r="A30" s="92" t="s">
        <v>375</v>
      </c>
      <c r="B30" s="92">
        <v>2</v>
      </c>
      <c r="C30" s="92" t="s">
        <v>386</v>
      </c>
      <c r="D30" s="92">
        <v>2</v>
      </c>
    </row>
    <row r="31" spans="1:4" ht="15">
      <c r="A31" s="92" t="s">
        <v>376</v>
      </c>
      <c r="B31" s="92">
        <v>2</v>
      </c>
      <c r="C31" s="92" t="s">
        <v>387</v>
      </c>
      <c r="D31" s="92">
        <v>2</v>
      </c>
    </row>
    <row r="32" spans="1:4" ht="15">
      <c r="A32" s="92" t="s">
        <v>377</v>
      </c>
      <c r="B32" s="92">
        <v>2</v>
      </c>
      <c r="C32" s="92" t="s">
        <v>373</v>
      </c>
      <c r="D32" s="92">
        <v>2</v>
      </c>
    </row>
    <row r="33" spans="1:4" ht="15">
      <c r="A33" s="92" t="s">
        <v>378</v>
      </c>
      <c r="B33" s="92">
        <v>2</v>
      </c>
      <c r="C33" s="92" t="s">
        <v>374</v>
      </c>
      <c r="D33" s="92">
        <v>2</v>
      </c>
    </row>
    <row r="34" spans="1:4" ht="15">
      <c r="A34" s="92" t="s">
        <v>379</v>
      </c>
      <c r="B34" s="92">
        <v>2</v>
      </c>
      <c r="C34" s="92" t="s">
        <v>375</v>
      </c>
      <c r="D34" s="92">
        <v>2</v>
      </c>
    </row>
    <row r="35" spans="1:4" ht="15">
      <c r="A35" s="92" t="s">
        <v>380</v>
      </c>
      <c r="B35" s="92">
        <v>2</v>
      </c>
      <c r="C35" s="92" t="s">
        <v>376</v>
      </c>
      <c r="D35" s="92">
        <v>2</v>
      </c>
    </row>
    <row r="36" spans="1:4" ht="15">
      <c r="A36" s="92" t="s">
        <v>381</v>
      </c>
      <c r="B36" s="92">
        <v>2</v>
      </c>
      <c r="C36" s="92" t="s">
        <v>377</v>
      </c>
      <c r="D36" s="92">
        <v>2</v>
      </c>
    </row>
    <row r="37" spans="1:4" ht="15">
      <c r="A37" s="92" t="s">
        <v>382</v>
      </c>
      <c r="B37" s="92">
        <v>2</v>
      </c>
      <c r="C37" s="92" t="s">
        <v>378</v>
      </c>
      <c r="D37" s="92">
        <v>2</v>
      </c>
    </row>
    <row r="40" spans="1:4" ht="15" customHeight="1">
      <c r="A40" s="13" t="s">
        <v>390</v>
      </c>
      <c r="B40" s="13" t="s">
        <v>340</v>
      </c>
      <c r="C40" s="13" t="s">
        <v>392</v>
      </c>
      <c r="D40" s="13" t="s">
        <v>342</v>
      </c>
    </row>
    <row r="41" spans="1:4" ht="15">
      <c r="A41" s="86" t="s">
        <v>214</v>
      </c>
      <c r="B41" s="86">
        <v>1</v>
      </c>
      <c r="C41" s="86" t="s">
        <v>214</v>
      </c>
      <c r="D41" s="86">
        <v>1</v>
      </c>
    </row>
    <row r="44" spans="1:4" ht="15" customHeight="1">
      <c r="A44" s="13" t="s">
        <v>391</v>
      </c>
      <c r="B44" s="13" t="s">
        <v>340</v>
      </c>
      <c r="C44" s="13" t="s">
        <v>393</v>
      </c>
      <c r="D44" s="13" t="s">
        <v>342</v>
      </c>
    </row>
    <row r="45" spans="1:4" ht="15">
      <c r="A45" s="86" t="s">
        <v>214</v>
      </c>
      <c r="B45" s="86">
        <v>4</v>
      </c>
      <c r="C45" s="86" t="s">
        <v>214</v>
      </c>
      <c r="D45" s="86">
        <v>4</v>
      </c>
    </row>
    <row r="46" spans="1:4" ht="15">
      <c r="A46" s="86" t="s">
        <v>213</v>
      </c>
      <c r="B46" s="86">
        <v>1</v>
      </c>
      <c r="C46" s="86" t="s">
        <v>213</v>
      </c>
      <c r="D46" s="86">
        <v>1</v>
      </c>
    </row>
    <row r="49" spans="1:4" ht="15" customHeight="1">
      <c r="A49" s="13" t="s">
        <v>397</v>
      </c>
      <c r="B49" s="13" t="s">
        <v>340</v>
      </c>
      <c r="C49" s="13" t="s">
        <v>398</v>
      </c>
      <c r="D49" s="13" t="s">
        <v>342</v>
      </c>
    </row>
    <row r="50" spans="1:4" ht="15">
      <c r="A50" s="117" t="s">
        <v>212</v>
      </c>
      <c r="B50" s="86">
        <v>113025</v>
      </c>
      <c r="C50" s="117" t="s">
        <v>212</v>
      </c>
      <c r="D50" s="86">
        <v>113025</v>
      </c>
    </row>
    <row r="51" spans="1:4" ht="15">
      <c r="A51" s="117" t="s">
        <v>214</v>
      </c>
      <c r="B51" s="86">
        <v>19535</v>
      </c>
      <c r="C51" s="117" t="s">
        <v>214</v>
      </c>
      <c r="D51" s="86">
        <v>19535</v>
      </c>
    </row>
    <row r="52" spans="1:4" ht="15">
      <c r="A52" s="117" t="s">
        <v>213</v>
      </c>
      <c r="B52" s="86">
        <v>5330</v>
      </c>
      <c r="C52" s="117" t="s">
        <v>213</v>
      </c>
      <c r="D52" s="86">
        <v>5330</v>
      </c>
    </row>
  </sheetData>
  <printOptions/>
  <pageMargins left="0.7" right="0.7" top="0.75" bottom="0.75" header="0.3" footer="0.3"/>
  <pageSetup orientation="portrait" paperSize="9"/>
  <tableParts>
    <tablePart r:id="rId1"/>
    <tablePart r:id="rId2"/>
    <tablePart r:id="rId5"/>
    <tablePart r:id="rId3"/>
    <tablePart r:id="rId4"/>
    <tablePart r:id="rId8"/>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v>
      </c>
      <c r="B1" s="13" t="s">
        <v>423</v>
      </c>
      <c r="C1" s="13" t="s">
        <v>424</v>
      </c>
      <c r="D1" s="13" t="s">
        <v>144</v>
      </c>
      <c r="E1" s="13" t="s">
        <v>426</v>
      </c>
      <c r="F1" s="13" t="s">
        <v>427</v>
      </c>
      <c r="G1" s="13" t="s">
        <v>428</v>
      </c>
    </row>
    <row r="2" spans="1:7" ht="15">
      <c r="A2" s="86" t="s">
        <v>355</v>
      </c>
      <c r="B2" s="86">
        <v>5</v>
      </c>
      <c r="C2" s="121">
        <v>0.05747126436781609</v>
      </c>
      <c r="D2" s="86" t="s">
        <v>425</v>
      </c>
      <c r="E2" s="86"/>
      <c r="F2" s="86"/>
      <c r="G2" s="86"/>
    </row>
    <row r="3" spans="1:7" ht="15">
      <c r="A3" s="86" t="s">
        <v>356</v>
      </c>
      <c r="B3" s="86">
        <v>2</v>
      </c>
      <c r="C3" s="121">
        <v>0.022988505747126436</v>
      </c>
      <c r="D3" s="86" t="s">
        <v>425</v>
      </c>
      <c r="E3" s="86"/>
      <c r="F3" s="86"/>
      <c r="G3" s="86"/>
    </row>
    <row r="4" spans="1:7" ht="15">
      <c r="A4" s="86" t="s">
        <v>357</v>
      </c>
      <c r="B4" s="86">
        <v>0</v>
      </c>
      <c r="C4" s="121">
        <v>0</v>
      </c>
      <c r="D4" s="86" t="s">
        <v>425</v>
      </c>
      <c r="E4" s="86"/>
      <c r="F4" s="86"/>
      <c r="G4" s="86"/>
    </row>
    <row r="5" spans="1:7" ht="15">
      <c r="A5" s="86" t="s">
        <v>358</v>
      </c>
      <c r="B5" s="86">
        <v>80</v>
      </c>
      <c r="C5" s="121">
        <v>0.9195402298850575</v>
      </c>
      <c r="D5" s="86" t="s">
        <v>425</v>
      </c>
      <c r="E5" s="86"/>
      <c r="F5" s="86"/>
      <c r="G5" s="86"/>
    </row>
    <row r="6" spans="1:7" ht="15">
      <c r="A6" s="86" t="s">
        <v>359</v>
      </c>
      <c r="B6" s="86">
        <v>87</v>
      </c>
      <c r="C6" s="121">
        <v>1</v>
      </c>
      <c r="D6" s="86" t="s">
        <v>425</v>
      </c>
      <c r="E6" s="86"/>
      <c r="F6" s="86"/>
      <c r="G6" s="86"/>
    </row>
    <row r="7" spans="1:7" ht="15">
      <c r="A7" s="92" t="s">
        <v>214</v>
      </c>
      <c r="B7" s="92">
        <v>5</v>
      </c>
      <c r="C7" s="122">
        <v>0</v>
      </c>
      <c r="D7" s="92" t="s">
        <v>425</v>
      </c>
      <c r="E7" s="92" t="b">
        <v>0</v>
      </c>
      <c r="F7" s="92" t="b">
        <v>0</v>
      </c>
      <c r="G7" s="92" t="b">
        <v>0</v>
      </c>
    </row>
    <row r="8" spans="1:7" ht="15">
      <c r="A8" s="92" t="s">
        <v>360</v>
      </c>
      <c r="B8" s="92">
        <v>5</v>
      </c>
      <c r="C8" s="122">
        <v>0</v>
      </c>
      <c r="D8" s="92" t="s">
        <v>425</v>
      </c>
      <c r="E8" s="92" t="b">
        <v>0</v>
      </c>
      <c r="F8" s="92" t="b">
        <v>0</v>
      </c>
      <c r="G8" s="92" t="b">
        <v>0</v>
      </c>
    </row>
    <row r="9" spans="1:7" ht="15">
      <c r="A9" s="92" t="s">
        <v>361</v>
      </c>
      <c r="B9" s="92">
        <v>4</v>
      </c>
      <c r="C9" s="122">
        <v>0.024117576283153794</v>
      </c>
      <c r="D9" s="92" t="s">
        <v>425</v>
      </c>
      <c r="E9" s="92" t="b">
        <v>0</v>
      </c>
      <c r="F9" s="92" t="b">
        <v>0</v>
      </c>
      <c r="G9" s="92" t="b">
        <v>0</v>
      </c>
    </row>
    <row r="10" spans="1:7" ht="15">
      <c r="A10" s="92" t="s">
        <v>362</v>
      </c>
      <c r="B10" s="92">
        <v>4</v>
      </c>
      <c r="C10" s="122">
        <v>0.005873334121700389</v>
      </c>
      <c r="D10" s="92" t="s">
        <v>425</v>
      </c>
      <c r="E10" s="92" t="b">
        <v>0</v>
      </c>
      <c r="F10" s="92" t="b">
        <v>0</v>
      </c>
      <c r="G10" s="92" t="b">
        <v>0</v>
      </c>
    </row>
    <row r="11" spans="1:7" ht="15">
      <c r="A11" s="92" t="s">
        <v>363</v>
      </c>
      <c r="B11" s="92">
        <v>3</v>
      </c>
      <c r="C11" s="122">
        <v>0.010084034073470746</v>
      </c>
      <c r="D11" s="92" t="s">
        <v>425</v>
      </c>
      <c r="E11" s="92" t="b">
        <v>0</v>
      </c>
      <c r="F11" s="92" t="b">
        <v>0</v>
      </c>
      <c r="G11" s="92" t="b">
        <v>0</v>
      </c>
    </row>
    <row r="12" spans="1:7" ht="15">
      <c r="A12" s="92" t="s">
        <v>365</v>
      </c>
      <c r="B12" s="92">
        <v>3</v>
      </c>
      <c r="C12" s="122">
        <v>0.010084034073470746</v>
      </c>
      <c r="D12" s="92" t="s">
        <v>425</v>
      </c>
      <c r="E12" s="92" t="b">
        <v>0</v>
      </c>
      <c r="F12" s="92" t="b">
        <v>0</v>
      </c>
      <c r="G12" s="92" t="b">
        <v>0</v>
      </c>
    </row>
    <row r="13" spans="1:7" ht="15">
      <c r="A13" s="92" t="s">
        <v>418</v>
      </c>
      <c r="B13" s="92">
        <v>2</v>
      </c>
      <c r="C13" s="122">
        <v>0.012058788141576897</v>
      </c>
      <c r="D13" s="92" t="s">
        <v>425</v>
      </c>
      <c r="E13" s="92" t="b">
        <v>0</v>
      </c>
      <c r="F13" s="92" t="b">
        <v>0</v>
      </c>
      <c r="G13" s="92" t="b">
        <v>0</v>
      </c>
    </row>
    <row r="14" spans="1:7" ht="15">
      <c r="A14" s="92" t="s">
        <v>419</v>
      </c>
      <c r="B14" s="92">
        <v>2</v>
      </c>
      <c r="C14" s="122">
        <v>0.012058788141576897</v>
      </c>
      <c r="D14" s="92" t="s">
        <v>425</v>
      </c>
      <c r="E14" s="92" t="b">
        <v>0</v>
      </c>
      <c r="F14" s="92" t="b">
        <v>0</v>
      </c>
      <c r="G14" s="92" t="b">
        <v>0</v>
      </c>
    </row>
    <row r="15" spans="1:7" ht="15">
      <c r="A15" s="92" t="s">
        <v>420</v>
      </c>
      <c r="B15" s="92">
        <v>2</v>
      </c>
      <c r="C15" s="122">
        <v>0.012058788141576897</v>
      </c>
      <c r="D15" s="92" t="s">
        <v>425</v>
      </c>
      <c r="E15" s="92" t="b">
        <v>0</v>
      </c>
      <c r="F15" s="92" t="b">
        <v>0</v>
      </c>
      <c r="G15" s="92" t="b">
        <v>0</v>
      </c>
    </row>
    <row r="16" spans="1:7" ht="15">
      <c r="A16" s="92" t="s">
        <v>421</v>
      </c>
      <c r="B16" s="92">
        <v>2</v>
      </c>
      <c r="C16" s="122">
        <v>0.012058788141576897</v>
      </c>
      <c r="D16" s="92" t="s">
        <v>425</v>
      </c>
      <c r="E16" s="92" t="b">
        <v>0</v>
      </c>
      <c r="F16" s="92" t="b">
        <v>0</v>
      </c>
      <c r="G16" s="92" t="b">
        <v>0</v>
      </c>
    </row>
    <row r="17" spans="1:7" ht="15">
      <c r="A17" s="92" t="s">
        <v>366</v>
      </c>
      <c r="B17" s="92">
        <v>2</v>
      </c>
      <c r="C17" s="122">
        <v>0.012058788141576897</v>
      </c>
      <c r="D17" s="92" t="s">
        <v>425</v>
      </c>
      <c r="E17" s="92" t="b">
        <v>0</v>
      </c>
      <c r="F17" s="92" t="b">
        <v>0</v>
      </c>
      <c r="G17" s="92" t="b">
        <v>0</v>
      </c>
    </row>
    <row r="18" spans="1:7" ht="15">
      <c r="A18" s="92" t="s">
        <v>422</v>
      </c>
      <c r="B18" s="92">
        <v>2</v>
      </c>
      <c r="C18" s="122">
        <v>0.012058788141576897</v>
      </c>
      <c r="D18" s="92" t="s">
        <v>425</v>
      </c>
      <c r="E18" s="92" t="b">
        <v>0</v>
      </c>
      <c r="F18" s="92" t="b">
        <v>0</v>
      </c>
      <c r="G18" s="92" t="b">
        <v>0</v>
      </c>
    </row>
    <row r="19" spans="1:7" ht="15">
      <c r="A19" s="92" t="s">
        <v>367</v>
      </c>
      <c r="B19" s="92">
        <v>2</v>
      </c>
      <c r="C19" s="122">
        <v>0.012058788141576897</v>
      </c>
      <c r="D19" s="92" t="s">
        <v>425</v>
      </c>
      <c r="E19" s="92" t="b">
        <v>0</v>
      </c>
      <c r="F19" s="92" t="b">
        <v>0</v>
      </c>
      <c r="G19" s="92" t="b">
        <v>0</v>
      </c>
    </row>
    <row r="20" spans="1:7" ht="15">
      <c r="A20" s="92" t="s">
        <v>368</v>
      </c>
      <c r="B20" s="92">
        <v>2</v>
      </c>
      <c r="C20" s="122">
        <v>0.012058788141576897</v>
      </c>
      <c r="D20" s="92" t="s">
        <v>425</v>
      </c>
      <c r="E20" s="92" t="b">
        <v>0</v>
      </c>
      <c r="F20" s="92" t="b">
        <v>0</v>
      </c>
      <c r="G20" s="92" t="b">
        <v>0</v>
      </c>
    </row>
    <row r="21" spans="1:7" ht="15">
      <c r="A21" s="92" t="s">
        <v>369</v>
      </c>
      <c r="B21" s="92">
        <v>2</v>
      </c>
      <c r="C21" s="122">
        <v>0.012058788141576897</v>
      </c>
      <c r="D21" s="92" t="s">
        <v>425</v>
      </c>
      <c r="E21" s="92" t="b">
        <v>0</v>
      </c>
      <c r="F21" s="92" t="b">
        <v>1</v>
      </c>
      <c r="G21" s="92" t="b">
        <v>0</v>
      </c>
    </row>
    <row r="22" spans="1:7" ht="15">
      <c r="A22" s="92" t="s">
        <v>214</v>
      </c>
      <c r="B22" s="92">
        <v>5</v>
      </c>
      <c r="C22" s="122">
        <v>0</v>
      </c>
      <c r="D22" s="92" t="s">
        <v>334</v>
      </c>
      <c r="E22" s="92" t="b">
        <v>0</v>
      </c>
      <c r="F22" s="92" t="b">
        <v>0</v>
      </c>
      <c r="G22" s="92" t="b">
        <v>0</v>
      </c>
    </row>
    <row r="23" spans="1:7" ht="15">
      <c r="A23" s="92" t="s">
        <v>360</v>
      </c>
      <c r="B23" s="92">
        <v>5</v>
      </c>
      <c r="C23" s="122">
        <v>0</v>
      </c>
      <c r="D23" s="92" t="s">
        <v>334</v>
      </c>
      <c r="E23" s="92" t="b">
        <v>0</v>
      </c>
      <c r="F23" s="92" t="b">
        <v>0</v>
      </c>
      <c r="G23" s="92" t="b">
        <v>0</v>
      </c>
    </row>
    <row r="24" spans="1:7" ht="15">
      <c r="A24" s="92" t="s">
        <v>362</v>
      </c>
      <c r="B24" s="92">
        <v>4</v>
      </c>
      <c r="C24" s="122">
        <v>0.005873334121700389</v>
      </c>
      <c r="D24" s="92" t="s">
        <v>334</v>
      </c>
      <c r="E24" s="92" t="b">
        <v>0</v>
      </c>
      <c r="F24" s="92" t="b">
        <v>0</v>
      </c>
      <c r="G24" s="92" t="b">
        <v>0</v>
      </c>
    </row>
    <row r="25" spans="1:7" ht="15">
      <c r="A25" s="92" t="s">
        <v>361</v>
      </c>
      <c r="B25" s="92">
        <v>4</v>
      </c>
      <c r="C25" s="122">
        <v>0.024117576283153794</v>
      </c>
      <c r="D25" s="92" t="s">
        <v>334</v>
      </c>
      <c r="E25" s="92" t="b">
        <v>0</v>
      </c>
      <c r="F25" s="92" t="b">
        <v>0</v>
      </c>
      <c r="G25" s="92" t="b">
        <v>0</v>
      </c>
    </row>
    <row r="26" spans="1:7" ht="15">
      <c r="A26" s="92" t="s">
        <v>363</v>
      </c>
      <c r="B26" s="92">
        <v>3</v>
      </c>
      <c r="C26" s="122">
        <v>0.010084034073470746</v>
      </c>
      <c r="D26" s="92" t="s">
        <v>334</v>
      </c>
      <c r="E26" s="92" t="b">
        <v>0</v>
      </c>
      <c r="F26" s="92" t="b">
        <v>0</v>
      </c>
      <c r="G26" s="92" t="b">
        <v>0</v>
      </c>
    </row>
    <row r="27" spans="1:7" ht="15">
      <c r="A27" s="92" t="s">
        <v>365</v>
      </c>
      <c r="B27" s="92">
        <v>3</v>
      </c>
      <c r="C27" s="122">
        <v>0.010084034073470746</v>
      </c>
      <c r="D27" s="92" t="s">
        <v>334</v>
      </c>
      <c r="E27" s="92" t="b">
        <v>0</v>
      </c>
      <c r="F27" s="92" t="b">
        <v>0</v>
      </c>
      <c r="G27" s="92" t="b">
        <v>0</v>
      </c>
    </row>
    <row r="28" spans="1:7" ht="15">
      <c r="A28" s="92" t="s">
        <v>366</v>
      </c>
      <c r="B28" s="92">
        <v>2</v>
      </c>
      <c r="C28" s="122">
        <v>0.012058788141576897</v>
      </c>
      <c r="D28" s="92" t="s">
        <v>334</v>
      </c>
      <c r="E28" s="92" t="b">
        <v>0</v>
      </c>
      <c r="F28" s="92" t="b">
        <v>0</v>
      </c>
      <c r="G28" s="92" t="b">
        <v>0</v>
      </c>
    </row>
    <row r="29" spans="1:7" ht="15">
      <c r="A29" s="92" t="s">
        <v>367</v>
      </c>
      <c r="B29" s="92">
        <v>2</v>
      </c>
      <c r="C29" s="122">
        <v>0.012058788141576897</v>
      </c>
      <c r="D29" s="92" t="s">
        <v>334</v>
      </c>
      <c r="E29" s="92" t="b">
        <v>0</v>
      </c>
      <c r="F29" s="92" t="b">
        <v>0</v>
      </c>
      <c r="G29" s="92" t="b">
        <v>0</v>
      </c>
    </row>
    <row r="30" spans="1:7" ht="15">
      <c r="A30" s="92" t="s">
        <v>368</v>
      </c>
      <c r="B30" s="92">
        <v>2</v>
      </c>
      <c r="C30" s="122">
        <v>0.012058788141576897</v>
      </c>
      <c r="D30" s="92" t="s">
        <v>334</v>
      </c>
      <c r="E30" s="92" t="b">
        <v>0</v>
      </c>
      <c r="F30" s="92" t="b">
        <v>0</v>
      </c>
      <c r="G30" s="92" t="b">
        <v>0</v>
      </c>
    </row>
    <row r="31" spans="1:7" ht="15">
      <c r="A31" s="92" t="s">
        <v>369</v>
      </c>
      <c r="B31" s="92">
        <v>2</v>
      </c>
      <c r="C31" s="122">
        <v>0.012058788141576897</v>
      </c>
      <c r="D31" s="92" t="s">
        <v>334</v>
      </c>
      <c r="E31" s="92" t="b">
        <v>0</v>
      </c>
      <c r="F31" s="92" t="b">
        <v>1</v>
      </c>
      <c r="G31" s="92" t="b">
        <v>0</v>
      </c>
    </row>
    <row r="32" spans="1:7" ht="15">
      <c r="A32" s="92" t="s">
        <v>422</v>
      </c>
      <c r="B32" s="92">
        <v>2</v>
      </c>
      <c r="C32" s="122">
        <v>0.012058788141576897</v>
      </c>
      <c r="D32" s="92" t="s">
        <v>334</v>
      </c>
      <c r="E32" s="92" t="b">
        <v>0</v>
      </c>
      <c r="F32" s="92" t="b">
        <v>0</v>
      </c>
      <c r="G32" s="92" t="b">
        <v>0</v>
      </c>
    </row>
    <row r="33" spans="1:7" ht="15">
      <c r="A33" s="92" t="s">
        <v>418</v>
      </c>
      <c r="B33" s="92">
        <v>2</v>
      </c>
      <c r="C33" s="122">
        <v>0.012058788141576897</v>
      </c>
      <c r="D33" s="92" t="s">
        <v>334</v>
      </c>
      <c r="E33" s="92" t="b">
        <v>0</v>
      </c>
      <c r="F33" s="92" t="b">
        <v>0</v>
      </c>
      <c r="G33" s="92" t="b">
        <v>0</v>
      </c>
    </row>
    <row r="34" spans="1:7" ht="15">
      <c r="A34" s="92" t="s">
        <v>419</v>
      </c>
      <c r="B34" s="92">
        <v>2</v>
      </c>
      <c r="C34" s="122">
        <v>0.012058788141576897</v>
      </c>
      <c r="D34" s="92" t="s">
        <v>334</v>
      </c>
      <c r="E34" s="92" t="b">
        <v>0</v>
      </c>
      <c r="F34" s="92" t="b">
        <v>0</v>
      </c>
      <c r="G34" s="92" t="b">
        <v>0</v>
      </c>
    </row>
    <row r="35" spans="1:7" ht="15">
      <c r="A35" s="92" t="s">
        <v>420</v>
      </c>
      <c r="B35" s="92">
        <v>2</v>
      </c>
      <c r="C35" s="122">
        <v>0.012058788141576897</v>
      </c>
      <c r="D35" s="92" t="s">
        <v>334</v>
      </c>
      <c r="E35" s="92" t="b">
        <v>0</v>
      </c>
      <c r="F35" s="92" t="b">
        <v>0</v>
      </c>
      <c r="G35" s="92" t="b">
        <v>0</v>
      </c>
    </row>
    <row r="36" spans="1:7" ht="15">
      <c r="A36" s="92" t="s">
        <v>421</v>
      </c>
      <c r="B36" s="92">
        <v>2</v>
      </c>
      <c r="C36" s="122">
        <v>0.012058788141576897</v>
      </c>
      <c r="D36" s="92" t="s">
        <v>334</v>
      </c>
      <c r="E36" s="92" t="b">
        <v>0</v>
      </c>
      <c r="F36" s="92" t="b">
        <v>0</v>
      </c>
      <c r="G3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2019-08-24T21:09:17Z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