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6" yWindow="65426" windowWidth="19420" windowHeight="1042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<sst xmlns="http://schemas.openxmlformats.org/spreadsheetml/2006/main" count="6736" uniqueCount="2188">
  <si>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</si>
  <si>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</si>
  <si>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</si>
  <si>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</si>
  <si>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</si>
  <si>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</si>
  <si>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</si>
  <si>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</si>
  <si>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</si>
  <si>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</si>
  <si>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</si>
  <si>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</si>
  <si>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</si>
  <si>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</si>
  <si>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</si>
  <si>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</si>
  <si>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</si>
  <si>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</si>
  <si>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</si>
  <si>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</si>
  <si>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</si>
  <si>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</si>
  <si>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</si>
  <si>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</si>
  <si>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</si>
  <si>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</si>
  <si>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</si>
  <si>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</si>
  <si>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</si>
  <si>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</si>
  <si>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</si>
  <si>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</si>
  <si>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</si>
  <si>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</si>
  <si>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</si>
  <si>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</si>
  <si>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</si>
  <si>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</si>
  <si>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</si>
  <si>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</si>
  <si>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</si>
  <si>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</si>
  <si>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</si>
  <si>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</si>
  <si>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</si>
  <si>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</si>
  <si>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</si>
  <si>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</si>
  <si>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</si>
  <si>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</si>
  <si>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</si>
  <si>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</si>
  <si>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</si>
  <si>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</si>
  <si>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</si>
  <si>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</si>
  <si>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</si>
  <si>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</si>
  <si>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</si>
  <si>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</si>
  <si>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</si>
  <si>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</si>
  <si>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</si>
  <si>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</si>
  <si>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</si>
  <si>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</si>
  <si>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</si>
  <si>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</si>
  <si>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</si>
  <si>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</si>
  <si>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</si>
  <si>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</si>
  <si>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</si>
  <si>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</si>
  <si>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</si>
  <si>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</si>
  <si>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</si>
  <si>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</si>
  <si>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</si>
  <si>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</si>
  <si>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</si>
  <si>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</si>
  <si>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</si>
  <si>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</si>
  <si>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</si>
  <si>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</si>
  <si>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</si>
  <si>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</si>
  <si>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</si>
  <si>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</si>
  <si>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</si>
  <si>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</si>
  <si>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</si>
  <si>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</si>
  <si>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</si>
  <si>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</si>
  <si>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</si>
  <si>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</si>
  <si>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</si>
  <si>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</si>
  <si>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</si>
  <si>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</si>
  <si>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</si>
  <si>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</si>
  <si>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</si>
  <si>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</si>
  <si>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</si>
  <si>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</si>
  <si>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</si>
  <si>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</si>
  <si>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</si>
  <si>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</si>
  <si>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</si>
  <si>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</si>
  <si>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</si>
  <si>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</si>
  <si>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</si>
  <si>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</si>
  <si>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</si>
  <si>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</si>
  <si>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</si>
  <si>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</si>
  <si>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</si>
  <si>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</si>
  <si>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</si>
  <si>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</si>
  <si>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</si>
  <si>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</si>
  <si>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</si>
  <si>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</si>
  <si>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</si>
  <si>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</si>
  <si>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</si>
  <si>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</si>
  <si>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</si>
  <si>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</si>
  <si>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</si>
  <si>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</si>
  <si>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</si>
  <si>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</si>
  <si>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</si>
  <si>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</si>
  <si>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</si>
  <si>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</si>
  <si>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</si>
  <si>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</si>
  <si>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</si>
  <si>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</si>
  <si>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</si>
  <si>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</si>
  <si>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</si>
  <si>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</si>
  <si>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</si>
  <si>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</si>
  <si>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</si>
  <si>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</si>
  <si>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</si>
  <si>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</si>
  <si>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</si>
  <si>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</si>
  <si>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</si>
  <si>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</si>
  <si>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</si>
  <si>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</si>
  <si>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</si>
  <si>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</si>
  <si>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</si>
  <si>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</si>
  <si>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</si>
  <si>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</si>
  <si>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</si>
  <si>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</si>
  <si>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</si>
  <si>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</si>
  <si>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</si>
  <si>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</si>
  <si>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</si>
  <si>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</si>
  <si>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</si>
  <si>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</si>
  <si>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</si>
  <si>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</si>
  <si>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</si>
  <si>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</si>
  <si>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</si>
  <si>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</si>
  <si>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</si>
  <si>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emanalhattab</t>
  </si>
  <si>
    <t>corradotopi</t>
  </si>
  <si>
    <t>auber_fichess</t>
  </si>
  <si>
    <t>rware7</t>
  </si>
  <si>
    <t>r_kopplung</t>
  </si>
  <si>
    <t>recyclingmania2</t>
  </si>
  <si>
    <t>xrtoronto</t>
  </si>
  <si>
    <t>alejandra1804</t>
  </si>
  <si>
    <t>majedredha</t>
  </si>
  <si>
    <t>climate_4_all</t>
  </si>
  <si>
    <t>st_martin_sb</t>
  </si>
  <si>
    <t>sianmarged</t>
  </si>
  <si>
    <t>coolgrey</t>
  </si>
  <si>
    <t>tigershen069</t>
  </si>
  <si>
    <t>malvernkite</t>
  </si>
  <si>
    <t>dawnroseturner</t>
  </si>
  <si>
    <t>henriqueip</t>
  </si>
  <si>
    <t>ralstonch</t>
  </si>
  <si>
    <t>vivienbrown54</t>
  </si>
  <si>
    <t>lawrencekipkem</t>
  </si>
  <si>
    <t>hamisiwalusimbi</t>
  </si>
  <si>
    <t>peterg4nes2019</t>
  </si>
  <si>
    <t>tkobusiingye</t>
  </si>
  <si>
    <t>musisiwily</t>
  </si>
  <si>
    <t>rydbomjohn</t>
  </si>
  <si>
    <t>melodielapot</t>
  </si>
  <si>
    <t>louiskyle_</t>
  </si>
  <si>
    <t>davovia</t>
  </si>
  <si>
    <t>blackarrowxv</t>
  </si>
  <si>
    <t>gildasdev</t>
  </si>
  <si>
    <t>naturalezagay</t>
  </si>
  <si>
    <t>aifeuganda</t>
  </si>
  <si>
    <t>peoplefuturede</t>
  </si>
  <si>
    <t>brigidhart</t>
  </si>
  <si>
    <t>saleemulhuq</t>
  </si>
  <si>
    <t>funintherun</t>
  </si>
  <si>
    <t>lisa19270487</t>
  </si>
  <si>
    <t>realjoshwhiting</t>
  </si>
  <si>
    <t>peaceblossom4</t>
  </si>
  <si>
    <t>cefestellita1</t>
  </si>
  <si>
    <t>kaitesijessica1</t>
  </si>
  <si>
    <t>crom20182</t>
  </si>
  <si>
    <t>jemangelepain</t>
  </si>
  <si>
    <t>tobecarey</t>
  </si>
  <si>
    <t>robert_ursache</t>
  </si>
  <si>
    <t>munyermilton</t>
  </si>
  <si>
    <t>retoske_andrew</t>
  </si>
  <si>
    <t>antonymarcil</t>
  </si>
  <si>
    <t>cloudykant</t>
  </si>
  <si>
    <t>cj4africa</t>
  </si>
  <si>
    <t>clinton85101</t>
  </si>
  <si>
    <t>kyounoyuusyoku</t>
  </si>
  <si>
    <t>circularindia</t>
  </si>
  <si>
    <t>pratyushpanda</t>
  </si>
  <si>
    <t>montana_matta</t>
  </si>
  <si>
    <t>kimberleytighe</t>
  </si>
  <si>
    <t>didarling</t>
  </si>
  <si>
    <t>murphydes1</t>
  </si>
  <si>
    <t>mquattrocchi</t>
  </si>
  <si>
    <t>jessicasfishman</t>
  </si>
  <si>
    <t>rovanzon</t>
  </si>
  <si>
    <t>nicknuttgens</t>
  </si>
  <si>
    <t>imani_angeline</t>
  </si>
  <si>
    <t>kabilaobbo</t>
  </si>
  <si>
    <t>jutsuryu</t>
  </si>
  <si>
    <t>pammellajo</t>
  </si>
  <si>
    <t>cmenttor</t>
  </si>
  <si>
    <t>jnharkeraus</t>
  </si>
  <si>
    <t>jan_skoberne</t>
  </si>
  <si>
    <t>lookaround___</t>
  </si>
  <si>
    <t>markspecter1</t>
  </si>
  <si>
    <t>riseupmovdrc</t>
  </si>
  <si>
    <t>5786michael</t>
  </si>
  <si>
    <t>theartappeal</t>
  </si>
  <si>
    <t>kevindande</t>
  </si>
  <si>
    <t>youdonotnotice</t>
  </si>
  <si>
    <t>bencachola</t>
  </si>
  <si>
    <t>mjdillane</t>
  </si>
  <si>
    <t>gazalaeli</t>
  </si>
  <si>
    <t>echelonsky1</t>
  </si>
  <si>
    <t>mooninanansi</t>
  </si>
  <si>
    <t>proletariel</t>
  </si>
  <si>
    <t>iamkaykingz</t>
  </si>
  <si>
    <t>bredsedatelmjao</t>
  </si>
  <si>
    <t>freerussia2018</t>
  </si>
  <si>
    <t>ericmoorephoto</t>
  </si>
  <si>
    <t>xr_gpsandelders</t>
  </si>
  <si>
    <t>jlefevere65</t>
  </si>
  <si>
    <t>naytdx</t>
  </si>
  <si>
    <t>damien_thanam</t>
  </si>
  <si>
    <t>wildcat14804474</t>
  </si>
  <si>
    <t>marilynjoy14</t>
  </si>
  <si>
    <t>greenassam</t>
  </si>
  <si>
    <t>realgitonga</t>
  </si>
  <si>
    <t>generalsiqueira</t>
  </si>
  <si>
    <t>heclubmmu</t>
  </si>
  <si>
    <t>thewholeshebang</t>
  </si>
  <si>
    <t>hamonetf</t>
  </si>
  <si>
    <t>ichalphin</t>
  </si>
  <si>
    <t>tk9710</t>
  </si>
  <si>
    <t>edinamsolopa</t>
  </si>
  <si>
    <t>lesliepriestley</t>
  </si>
  <si>
    <t>likeitsays</t>
  </si>
  <si>
    <t>ethicsgirls</t>
  </si>
  <si>
    <t>magicreichel</t>
  </si>
  <si>
    <t>cathy_weissca</t>
  </si>
  <si>
    <t>thebearofcarbon</t>
  </si>
  <si>
    <t>eastsidesister</t>
  </si>
  <si>
    <t>r1revolutionist</t>
  </si>
  <si>
    <t>jadesmi72331199</t>
  </si>
  <si>
    <t>mathengehannah</t>
  </si>
  <si>
    <t>sandeeppatel04</t>
  </si>
  <si>
    <t>save0urforests</t>
  </si>
  <si>
    <t>dyland1496</t>
  </si>
  <si>
    <t>fffbot1</t>
  </si>
  <si>
    <t>182cmcom</t>
  </si>
  <si>
    <t>artists4futurem</t>
  </si>
  <si>
    <t>beatehaubrock</t>
  </si>
  <si>
    <t>charlot12028012</t>
  </si>
  <si>
    <t>stevesilent</t>
  </si>
  <si>
    <t>emi_ny7hsc</t>
  </si>
  <si>
    <t>caitlin60255389</t>
  </si>
  <si>
    <t>peervanhelmond</t>
  </si>
  <si>
    <t>greennewdeal_eu</t>
  </si>
  <si>
    <t>marianallen</t>
  </si>
  <si>
    <t>batuichiami</t>
  </si>
  <si>
    <t>comolevi_</t>
  </si>
  <si>
    <t>madlove_love</t>
  </si>
  <si>
    <t>tluway</t>
  </si>
  <si>
    <t>austinoluoch5</t>
  </si>
  <si>
    <t>jrobert_nl</t>
  </si>
  <si>
    <t>guest045_</t>
  </si>
  <si>
    <t>penguinjunk</t>
  </si>
  <si>
    <t>abunchanumbers</t>
  </si>
  <si>
    <t>andreasnohsia</t>
  </si>
  <si>
    <t>galatea321</t>
  </si>
  <si>
    <t>tonepersson</t>
  </si>
  <si>
    <t>ericthelemming</t>
  </si>
  <si>
    <t>kam13794794</t>
  </si>
  <si>
    <t>666ernie</t>
  </si>
  <si>
    <t>asano_ooo</t>
  </si>
  <si>
    <t>leon_mugisho</t>
  </si>
  <si>
    <t>semoxp</t>
  </si>
  <si>
    <t>wildwil58303192</t>
  </si>
  <si>
    <t>upmaghreb</t>
  </si>
  <si>
    <t>michaelmannspc</t>
  </si>
  <si>
    <t>iantpaul</t>
  </si>
  <si>
    <t>mosescharityor1</t>
  </si>
  <si>
    <t>ickearbetare</t>
  </si>
  <si>
    <t>davidpmerriam</t>
  </si>
  <si>
    <t>mayaozbayoglu</t>
  </si>
  <si>
    <t>bgkmsc</t>
  </si>
  <si>
    <t>lauramuwanguzi</t>
  </si>
  <si>
    <t>knieuwhuis</t>
  </si>
  <si>
    <t>nature_yoshiro</t>
  </si>
  <si>
    <t>riseupmtburundi</t>
  </si>
  <si>
    <t>elvira_lange</t>
  </si>
  <si>
    <t>verfranzt</t>
  </si>
  <si>
    <t>tukwa2</t>
  </si>
  <si>
    <t>savesoliii</t>
  </si>
  <si>
    <t>conserve4earth</t>
  </si>
  <si>
    <t>climatepub</t>
  </si>
  <si>
    <t>gecc_initiative</t>
  </si>
  <si>
    <t>ecowarriorss</t>
  </si>
  <si>
    <t>karajarina</t>
  </si>
  <si>
    <t>grimnien</t>
  </si>
  <si>
    <t>clintonebill</t>
  </si>
  <si>
    <t>gretathunberg</t>
  </si>
  <si>
    <t>patriciakombo</t>
  </si>
  <si>
    <t>edwinnamakanga</t>
  </si>
  <si>
    <t>petrochina</t>
  </si>
  <si>
    <t>conocophillips</t>
  </si>
  <si>
    <t>chevron</t>
  </si>
  <si>
    <t>exxonmobil</t>
  </si>
  <si>
    <t>bp_uk</t>
  </si>
  <si>
    <t>shell</t>
  </si>
  <si>
    <t>Mentions</t>
  </si>
  <si>
    <t>Replies to</t>
  </si>
  <si>
    <t>RT @tukwa2: #savetheplanet
#saveRainforest
#savemauforest
#savetheAmazoniaRainForest
#savethewildlife
#ClimateStrikeOnline 
#ClimateCrisis…</t>
  </si>
  <si>
    <t>RT @MayaOzbayoglu: Week 71 of #climatestrikeonline 
#StopEACOP - the East African Crude Oil Pipeline which would stretch for nearly 1,445 k…</t>
  </si>
  <si>
    <t>RT @nature_yoshiro: My 95 weeks.
#climatestrikeonline 
#fridaysforfuture #climateaction                                
#ClimateEmergency
#…</t>
  </si>
  <si>
    <t>RT @davidpmerriam: #DigitalStrike week 107
 #OilCompanies, #CoalCompanies we can wait no longer! #GHG emissions need to peak before 2025 to…</t>
  </si>
  <si>
    <t>RT @ericthelemming: Climate justice now!
#ClimateStrikeOnline #Linköping week 109
#DigitalStrike #FridaysForFuture #ClimateStrike #klimat…</t>
  </si>
  <si>
    <t>RT @elvira_lange: Miljöministern tror att det är "nästan omöjligt" att åstadkomma det som krävs för att nå upp till 1,5-gradersmålet.
 #phy…</t>
  </si>
  <si>
    <t>RT @elvira_lange: En positiv nyhet på långfredagen: om löften från senaste klimattoppmötet hålls finns en chans att klara 2-graders uppvärm…</t>
  </si>
  <si>
    <t>RT @Dyland1496: #climatestrikeonline Week 114
The oceans act as a bit of a sink for CO2. With the continued release of CO2 from ourselves…</t>
  </si>
  <si>
    <t>@ClintoneBill @Grimnien @KaraJarina @ECOWARRIORSS @GECC_Initiative @ClimatePub @Conserve4Earth @SaveSolIII If we do… https://t.co/KWoA1j4rXg</t>
  </si>
  <si>
    <t>RT @patriciakombo: School strike week 65.
Trees have a life.
We need them to survive.
  #ClimateStrikeOnline.
@GretaThunberg
#fridaysforfut…</t>
  </si>
  <si>
    <t>RT @edwinNamakanga: We fear that the Congo rain forest could be on the verge of a massive increase in deforestation for palm oil, rubber, a…</t>
  </si>
  <si>
    <t>#climatestrikeonline Week 114
The oceans act as a bit of a sink for CO2. With the continued release of CO2 from ou… https://t.co/UZLINUjYmn</t>
  </si>
  <si>
    <t>RT @comolevi_: Week 51.
気候変動に関心を持とう。
#ClimateStrikeOnline
#FridaysForFuture 
#NoWar
#StandWithUkraine
#気候危機みんなで動けば怖くない
#FridaysForFuture…</t>
  </si>
  <si>
    <t>RT @ickearbetare: #FridaysForFuture
#ClimateStrike 
#DigitalStrike
#ClimateStrikeOnline
#FightFor1Point5
#PeopleNotProfit
#TippingPoi…</t>
  </si>
  <si>
    <t>RT @verfranzt: It's Friday and my support goes to #FridaysForFuture #ClimateStrikeOnline #ClimateStrike</t>
  </si>
  <si>
    <t>RT @EMI_ny7hsc: https://t.co/uZC4urKJay
地球の平均気温 2度の気温上昇によって、住む家を追われるとして挙げられている都市の中に、日本も含まれています。
日本の名古屋（27％）と大阪（26％）
#温室効果ガス10年で半減せよ
#化石燃料文明…</t>
  </si>
  <si>
    <t>RT @EMI_ny7hsc: 今世界は希望が必要です。
一人ひとり何が出来るか考え、
少しずつ良い未来へ向け歩んでいきたいですね_xD83C__xDF0F_✨
未来のために
「#SowingSeedsOfHope #希望のタネを蒔こう 」
#温室効果ガス10年で半減せよ
#化石燃料文明から卒業…</t>
  </si>
  <si>
    <t>RT @Artists4futureM: #Osterpaket #klimawandelstoppen #nomoreemptypromises #fightforonepointfive #makeparisreal #climatecrisis #actnow #face…</t>
  </si>
  <si>
    <t>#Osterpaket #klimawandelstoppen #nomoreemptypromises #fightforonepointfive #makeparisreal #climatecrisis #actnow… https://t.co/ejhSIvSmCZ</t>
  </si>
  <si>
    <t>RT @EMI_ny7hsc: 世界が困窮した時レイシズムや分断等様々な要因から起こる紛争に対処する為にも、人権に対する意識向上も必要だと思います。
先の混乱を予防するため、災害など予測に基づいた早期な移住計画・防災対策も必要かと思います。
#想像力で世界を救え
#循環型社会へ…</t>
  </si>
  <si>
    <t>RT @EMI_ny7hsc: 国連の報告書によると海面の上昇速度も加速しており、この10年で過去100年間の3倍近くに増大しているという。
国連「気候変動に関する政府間パネル（IPCC）」報告書によると、人類が世界の気温上昇幅を産業革命前の水準から2度未満に抑えても海水面は約…</t>
  </si>
  <si>
    <t>RT @EMI_ny7hsc: 欧州科学アカデミー諮問委員会（EASAC）によると、１９８０年から洪水は４倍、２００４年からでも２倍に増えているという。アメリカ東海岸では、「控えめな予測」でも２１００年には高潮が「１日おきに」発生するようになるそうです。
#化石燃料文明から卒業…</t>
  </si>
  <si>
    <t>RT @EMI_ny7hsc: 大きな山が動くと嬉しいですね☺✨
力がない無名の個人でも、けして諦めずコツコツ継続すれば、それがいずれ大きなうねりとなり強い想いが届くということを証明できたと思います。
私はバタフライエフェクトの力を信じています_xD83E__xDD8B__xD83C__xDF0F_✨
#ClimateStrik…</t>
  </si>
  <si>
    <t>RT @EMI_ny7hsc: Back to the Future III - ending scene
「つまりだね、君の未来はまだ決まってないということ。誰のでもそうだ。未来は自分で切り開くものなんだよ！だから頑張るんだ！」
#ClimateStrikeOnline
#F…</t>
  </si>
  <si>
    <t>RT @EMI_ny7hsc: 私はバタフライエフェクトの力を信じています_xD83E__xDD8B__xD83C__xDF0F_✨
奇跡を起こせば困難は乗り越えられると思います。
✨_xD83C__xDF0F__xD83E__xDD8B__xD83D__xDC97__xD83E__xDD1D__xD83C__xDF31__xD83D__xDC28__xD83C__xDF1E_✨
未来のために
「#SowingSeedsOfHope #希望のタネを蒔こう 」
#ClimateStrikeOnline…</t>
  </si>
  <si>
    <t>Wake up and climatestrikeonline for humanity https://t.co/HVDHBhqQdP</t>
  </si>
  <si>
    <t>Wake up and survival for climatestrikeonline https://t.co/qTAKrpqwXZ</t>
  </si>
  <si>
    <t>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</si>
  <si>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RT @semoxp: Destruction of the environment to build a pipeline will do more harm than good to us and to the future generations.We shud not…</t>
  </si>
  <si>
    <t>But Is It Important? #Fridays4Future #ClimateStrikeOnline https://t.co/UrQW0RnOFG</t>
  </si>
  <si>
    <t>Who Cares? #Fridays4Future #ClimateStrikeOnline https://t.co/Tpjd213cQi</t>
  </si>
  <si>
    <t>RT @nature_yoshiro: My 96 weeks.
#climatestrikeonline 
#fridaysforfuture #climateaction                                
#ClimateEmergency
#…</t>
  </si>
  <si>
    <t>Week 51.
気候変動に関心を持とう。
#ClimateStrikeOnline
#FridaysForFuture 
#NoWar
#StandWithUkraine
#気候危機みんなで動けば怖くない… https://t.co/Lx8kb21rJx</t>
  </si>
  <si>
    <t>Week 52.
気候変動に関心を持とう。
#ClimateStrikeOnline
#FridaysForFuture 
#NoWar
#StandWithUkraine
#気候危機みんなで動けば怖くない… https://t.co/F78CRjej7d</t>
  </si>
  <si>
    <t>RT @comolevi_: Week 52.
気候変動に関心を持とう。
#ClimateStrikeOnline
#FridaysForFuture 
#NoWar
#StandWithUkraine
#気候危機みんなで動けば怖くない
#FridaysForFuture…</t>
  </si>
  <si>
    <t>Week 71 of #climatestrikeonline
Today my demand is simple: #StopEACOP - the
East African Crude Oil Pipeline which w… https://t.co/lzIRPV12Mv</t>
  </si>
  <si>
    <t>RT @tluway: Week 71 of #climatestrikeonline
Today my demand is simple: #StopEACOP - the
East African Crude Oil Pipeline which would
stretch…</t>
  </si>
  <si>
    <t>RT @TonePersson: Reminding myself that if this inspires even one person is worth me posting it
#climatestrikeonline #FridaysForFuture https…</t>
  </si>
  <si>
    <t>Use the fire inside to stop the fires outside
#DemandDegrowth 
#ClimateStrike 
#ClimateStrikeOnline 
#MindTheGap… https://t.co/RubrHY3p6Z</t>
  </si>
  <si>
    <t>Am I the only one who's hungry? _xD83D__xDC68_‍_xD83C__xDF73__xD83D__xDCB0__xD83D__xDE08_
#DemandDegrowth 
#ClimateStrike 
#ClimateStrikeOnline 
#MindTheGap… https://t.co/0DMno6ClkH</t>
  </si>
  <si>
    <t>Save Bees Save Trees Save Flowers Save Earth 
_xD83D__xDC90__xD83C__xDF38__xD83C__xDF39__xD83C__xDF3A__xD83C__xDF3B__xD83C__xDF3C__xD83C__xDF37__xD83D__xDCAE__xD83C__xDFF5_️_xD83C__xDF0E__xD83C__xDF0D__xD83C__xDF0F_
#FridaysForFuture #ClimateStrikeOnline #ClimateStrike… https://t.co/pyNVpGV8PW</t>
  </si>
  <si>
    <t>Save Bees Save Trees Save Flowers Save Earth 
_xD83D__xDC90__xD83C__xDF38__xD83C__xDF39__xD83C__xDF3A__xD83C__xDF3B__xD83C__xDF3C__xD83C__xDF37__xD83D__xDCAE__xD83C__xDFF5_️_xD83C__xDF0E__xD83C__xDF0D__xD83C__xDF0F_
#FridaysForFuture #ClimateStrikeOnline #ClimateStrike… https://t.co/A0DjkqXhVO</t>
  </si>
  <si>
    <t>Reminding myself that if this inspires even one person is worth me posting it
#climatestrikeonline #FridaysForFuture https://t.co/s5BdxITsoq</t>
  </si>
  <si>
    <t>Climate justice now!
#ClimateStrikeOnline #Linköping week 109
#DigitalStrike #FridaysForFuture #ClimateStrike… https://t.co/FeHhXPpLUJ</t>
  </si>
  <si>
    <t>No more empty promises!
#ClimateStrikeOnline #Linköping week 110
#DigitalStrike #FridaysForFuture #ClimateStrike… https://t.co/zly3Au6JOH</t>
  </si>
  <si>
    <t>Destruction of the environment to build a pipeline will do more harm than good to us and to the future generations.… https://t.co/P0IuwDHK1V</t>
  </si>
  <si>
    <t>#FridaysForFuture
#ClimateStrike 
#DigitalStrike
#ClimateStrikeOnline
#FightFor1Point5
#PeopleNotProfit… https://t.co/rM2O2amnNH</t>
  </si>
  <si>
    <t>#FridaysForFuture
#ClimateStrike 
#DigitalStrike
#ClimateStrikeOnline
#FightFor1Point5
#PeopleNotProfit… https://t.co/8z8lcQJC1D</t>
  </si>
  <si>
    <t>Week 71 of #climatestrikeonline 
#StopEACOP - the East African Crude Oil Pipeline which would stretch for nearly 1,… https://t.co/8kounpPRwB</t>
  </si>
  <si>
    <t>RT @davidpmerriam: #DigitalStrike week 108
 @shell @bp_uk @ExxonMobil @chevron @ConocoPhillips @PetroChina
#OilCompanies, YOUR time is runn…</t>
  </si>
  <si>
    <t>#DigitalStrike week 108
 @shell @bp_uk @ExxonMobil @chevron @ConocoPhillips @PetroChina
#OilCompanies, YOUR time is… https://t.co/3C5lT3B9bR</t>
  </si>
  <si>
    <t>My 95 weeks.
#climatestrikeonline 
#fridaysforfuture #climateaction                               … https://t.co/s1wNglVpmk</t>
  </si>
  <si>
    <t>My 96 weeks.
#climatestrikeonline 
#fridaysforfuture #climateaction                               … https://t.co/Zduz5lcr4b</t>
  </si>
  <si>
    <t>Den  2-3 juni kommer makthavare från hela världen till Stockholm för att diskutera klimatkrisen och Parisavtalet un… https://t.co/7U9lWSWPSN</t>
  </si>
  <si>
    <t>It's Friday and my support goes to #FridaysForFuture #ClimateStrikeOnline #ClimateStrike</t>
  </si>
  <si>
    <t>https://twitter.com/i/web/status/1527932885042446336</t>
  </si>
  <si>
    <t>https://twitter.com/i/web/status/1527862624049930240</t>
  </si>
  <si>
    <t>https://www.afpbb.com/articles/-/3246019</t>
  </si>
  <si>
    <t>https://twitter.com/i/web/status/1528686568780832768</t>
  </si>
  <si>
    <t>https://marianallen.com/2022/05/but-is-it-important-fridays4future-climatestrikeonline/</t>
  </si>
  <si>
    <t>https://marianallen.com/2022/05/who-cares-fridays4future-climatestrikeonline/</t>
  </si>
  <si>
    <t>https://twitter.com/i/web/status/1527498260981891072</t>
  </si>
  <si>
    <t>https://twitter.com/i/web/status/1530088053376958464</t>
  </si>
  <si>
    <t>https://twitter.com/i/web/status/1529552571769167881</t>
  </si>
  <si>
    <t>https://twitter.com/i/web/status/1527647015428972544</t>
  </si>
  <si>
    <t>https://twitter.com/i/web/status/1530183538162552832</t>
  </si>
  <si>
    <t>https://twitter.com/i/web/status/1527527560552275968</t>
  </si>
  <si>
    <t>https://twitter.com/i/web/status/1530078696123539456</t>
  </si>
  <si>
    <t>https://twitter.com/i/web/status/1527656935880892419</t>
  </si>
  <si>
    <t>https://twitter.com/i/web/status/1530198991010504705</t>
  </si>
  <si>
    <t>https://twitter.com/i/web/status/1529811816297242625</t>
  </si>
  <si>
    <t>https://twitter.com/i/web/status/1527584643410690052</t>
  </si>
  <si>
    <t>https://twitter.com/i/web/status/1530115610390188033</t>
  </si>
  <si>
    <t>https://twitter.com/i/web/status/1527648448983572483</t>
  </si>
  <si>
    <t>https://twitter.com/i/web/status/1530241879643660288</t>
  </si>
  <si>
    <t>https://twitter.com/i/web/status/1527652401158963200</t>
  </si>
  <si>
    <t>https://twitter.com/i/web/status/1530173497204678656</t>
  </si>
  <si>
    <t>https://twitter.com/i/web/status/1530254995752472578</t>
  </si>
  <si>
    <t>twitter.com</t>
  </si>
  <si>
    <t>afpbb.com</t>
  </si>
  <si>
    <t>marianallen.com</t>
  </si>
  <si>
    <t>savetheplanet saverainforest savemauforest savetheamazoniarainforest savethewildlife climatestrikeonline climatecrisis</t>
  </si>
  <si>
    <t>climatestrikeonline stopeacop</t>
  </si>
  <si>
    <t>climatestrikeonline fridaysforfuture climateaction climateemergency</t>
  </si>
  <si>
    <t>digitalstrike oilcompanies coalcompanies ghg</t>
  </si>
  <si>
    <t>climatestrikeonline linköping digitalstrike fridaysforfuture climatestrike</t>
  </si>
  <si>
    <t>climatestrikeonline</t>
  </si>
  <si>
    <t>climatestrikeonline fridaysforfuture nowar standwithukraine 気候危機みんなで動けば怖くない fridaysforfuture</t>
  </si>
  <si>
    <t>fridaysforfuture climatestrike digitalstrike climatestrikeonline fightfor1point5 peoplenotprofit</t>
  </si>
  <si>
    <t>fridaysforfuture climatestrikeonline climatestrike</t>
  </si>
  <si>
    <t>温室効果ガス10年で半減せよ</t>
  </si>
  <si>
    <t>sowingseedsofhope 希望のタネを蒔こう 温室効果ガス10年で半減せよ 化石燃料文明から卒業</t>
  </si>
  <si>
    <t>osterpaket klimawandelstoppen nomoreemptypromises fightforonepointfive makeparisreal climatecrisis actnow</t>
  </si>
  <si>
    <t>想像力で世界を救え</t>
  </si>
  <si>
    <t>化石燃料文明から卒業</t>
  </si>
  <si>
    <t>sowingseedsofhope 希望のタネを蒔こう climatestrikeonline</t>
  </si>
  <si>
    <t>fridays4future climatestrikeonline</t>
  </si>
  <si>
    <t>climatestrikeonline fridaysforfuture nowar standwithukraine 気候危機みんなで動けば怖くない</t>
  </si>
  <si>
    <t>climatestrikeonline fridaysforfuture</t>
  </si>
  <si>
    <t>demanddegrowth climatestrike climatestrikeonline mindthegap</t>
  </si>
  <si>
    <t>digitalstrike oilcompanies</t>
  </si>
  <si>
    <t>climatestrikeonline fridaysforfuture climateaction</t>
  </si>
  <si>
    <t>https://twitter.com/#!/emanalhattab/status/1527453722422517760</t>
  </si>
  <si>
    <t>https://twitter.com/#!/corradotopi/status/1527467899497103360</t>
  </si>
  <si>
    <t>https://twitter.com/#!/auber_fichess/status/1527648749052379136</t>
  </si>
  <si>
    <t>https://twitter.com/#!/rware7/status/1527652668340162562</t>
  </si>
  <si>
    <t>https://twitter.com/#!/r_kopplung/status/1527655329193988099</t>
  </si>
  <si>
    <t>https://twitter.com/#!/recyclingmania2/status/1527655642571235329</t>
  </si>
  <si>
    <t>https://twitter.com/#!/xrtoronto/status/1527658246001070089</t>
  </si>
  <si>
    <t>https://twitter.com/#!/alejandra1804/status/1527665083404455943</t>
  </si>
  <si>
    <t>https://twitter.com/#!/majedredha/status/1527667280007634944</t>
  </si>
  <si>
    <t>https://twitter.com/#!/climate_4_all/status/1527668622763646976</t>
  </si>
  <si>
    <t>https://twitter.com/#!/st_martin_sb/status/1527668966394667008</t>
  </si>
  <si>
    <t>https://twitter.com/#!/sianmarged/status/1527669924784504832</t>
  </si>
  <si>
    <t>https://twitter.com/#!/coolgrey/status/1527670031051390976</t>
  </si>
  <si>
    <t>https://twitter.com/#!/tigershen069/status/1527674831138848773</t>
  </si>
  <si>
    <t>https://twitter.com/#!/malvernkite/status/1527679953663311875</t>
  </si>
  <si>
    <t>https://twitter.com/#!/dawnroseturner/status/1527688895868981248</t>
  </si>
  <si>
    <t>https://twitter.com/#!/henriqueip/status/1527694781891203072</t>
  </si>
  <si>
    <t>https://twitter.com/#!/ralstonch/status/1527713697476517889</t>
  </si>
  <si>
    <t>https://twitter.com/#!/ralstonch/status/1527716202012975104</t>
  </si>
  <si>
    <t>https://twitter.com/#!/vivienbrown54/status/1527718960262746113</t>
  </si>
  <si>
    <t>https://twitter.com/#!/lawrencekipkem/status/1527719155553689600</t>
  </si>
  <si>
    <t>https://twitter.com/#!/hamisiwalusimbi/status/1527667926026932225</t>
  </si>
  <si>
    <t>https://twitter.com/#!/hamisiwalusimbi/status/1527719856858140673</t>
  </si>
  <si>
    <t>https://twitter.com/#!/peterg4nes2019/status/1527720076371189766</t>
  </si>
  <si>
    <t>https://twitter.com/#!/tkobusiingye/status/1527725350192664582</t>
  </si>
  <si>
    <t>https://twitter.com/#!/musisiwily/status/1527737300834258945</t>
  </si>
  <si>
    <t>https://twitter.com/#!/rydbomjohn/status/1527737943305109504</t>
  </si>
  <si>
    <t>https://twitter.com/#!/melodielapot/status/1527753841071951872</t>
  </si>
  <si>
    <t>https://twitter.com/#!/louiskyle_/status/1527755413344907264</t>
  </si>
  <si>
    <t>https://twitter.com/#!/davovia/status/1527758998249869312</t>
  </si>
  <si>
    <t>https://twitter.com/#!/blackarrowxv/status/1527760873380532224</t>
  </si>
  <si>
    <t>https://twitter.com/#!/gildasdev/status/1527761822409007104</t>
  </si>
  <si>
    <t>https://twitter.com/#!/naturalezagay/status/1527762636510732288</t>
  </si>
  <si>
    <t>https://twitter.com/#!/aifeuganda/status/1527765979261980674</t>
  </si>
  <si>
    <t>https://twitter.com/#!/peoplefuturede/status/1527662053296676865</t>
  </si>
  <si>
    <t>https://twitter.com/#!/peoplefuturede/status/1527662718664204292</t>
  </si>
  <si>
    <t>https://twitter.com/#!/peoplefuturede/status/1527664687936053248</t>
  </si>
  <si>
    <t>https://twitter.com/#!/peoplefuturede/status/1527767654915788801</t>
  </si>
  <si>
    <t>https://twitter.com/#!/peoplefuturede/status/1527767682447249410</t>
  </si>
  <si>
    <t>https://twitter.com/#!/brigidhart/status/1527769503177768961</t>
  </si>
  <si>
    <t>https://twitter.com/#!/brigidhart/status/1527770181166149633</t>
  </si>
  <si>
    <t>https://twitter.com/#!/saleemulhuq/status/1527771924394557440</t>
  </si>
  <si>
    <t>https://twitter.com/#!/funintherun/status/1527775633241423872</t>
  </si>
  <si>
    <t>https://twitter.com/#!/lisa19270487/status/1527781068069187585</t>
  </si>
  <si>
    <t>https://twitter.com/#!/realjoshwhiting/status/1527786330511507460</t>
  </si>
  <si>
    <t>https://twitter.com/#!/peaceblossom4/status/1527787485597782021</t>
  </si>
  <si>
    <t>https://twitter.com/#!/cefestellita1/status/1527789757203374080</t>
  </si>
  <si>
    <t>https://twitter.com/#!/kaitesijessica1/status/1527801422590386177</t>
  </si>
  <si>
    <t>https://twitter.com/#!/crom20182/status/1527808066195963904</t>
  </si>
  <si>
    <t>https://twitter.com/#!/jemangelepain/status/1527817838513139712</t>
  </si>
  <si>
    <t>https://twitter.com/#!/tobecarey/status/1527746221246402563</t>
  </si>
  <si>
    <t>https://twitter.com/#!/tobecarey/status/1527830808907612160</t>
  </si>
  <si>
    <t>https://twitter.com/#!/robert_ursache/status/1527862397922418689</t>
  </si>
  <si>
    <t>https://twitter.com/#!/munyermilton/status/1527863133653508102</t>
  </si>
  <si>
    <t>https://twitter.com/#!/retoske_andrew/status/1527870828355809280</t>
  </si>
  <si>
    <t>https://twitter.com/#!/antonymarcil/status/1527872299633938432</t>
  </si>
  <si>
    <t>https://twitter.com/#!/cloudykant/status/1527873290676617221</t>
  </si>
  <si>
    <t>https://twitter.com/#!/cj4africa/status/1527885309404295168</t>
  </si>
  <si>
    <t>https://twitter.com/#!/clinton85101/status/1527886041260208128</t>
  </si>
  <si>
    <t>https://twitter.com/#!/clinton85101/status/1527886306918932481</t>
  </si>
  <si>
    <t>https://twitter.com/#!/kyounoyuusyoku/status/1527887700266987520</t>
  </si>
  <si>
    <t>https://twitter.com/#!/circularindia/status/1527888574682910720</t>
  </si>
  <si>
    <t>https://twitter.com/#!/pratyushpanda/status/1527889257267724288</t>
  </si>
  <si>
    <t>https://twitter.com/#!/montana_matta/status/1527896963076734982</t>
  </si>
  <si>
    <t>https://twitter.com/#!/kimberleytighe/status/1527905373864308737</t>
  </si>
  <si>
    <t>https://twitter.com/#!/didarling/status/1527912954791964677</t>
  </si>
  <si>
    <t>https://twitter.com/#!/murphydes1/status/1527913260296675337</t>
  </si>
  <si>
    <t>https://twitter.com/#!/mquattrocchi/status/1527914278958899201</t>
  </si>
  <si>
    <t>https://twitter.com/#!/jessicasfishman/status/1527916822070038528</t>
  </si>
  <si>
    <t>https://twitter.com/#!/rovanzon/status/1527921185039818753</t>
  </si>
  <si>
    <t>https://twitter.com/#!/nicknuttgens/status/1527924439064760320</t>
  </si>
  <si>
    <t>https://twitter.com/#!/imani_angeline/status/1527932885042446336</t>
  </si>
  <si>
    <t>https://twitter.com/#!/kabilaobbo/status/1527718026233126915</t>
  </si>
  <si>
    <t>https://twitter.com/#!/kabilaobbo/status/1527936247011938305</t>
  </si>
  <si>
    <t>https://twitter.com/#!/jutsuryu/status/1527936575828807680</t>
  </si>
  <si>
    <t>https://twitter.com/#!/jutsuryu/status/1527936654929178624</t>
  </si>
  <si>
    <t>https://twitter.com/#!/pammellajo/status/1527937921658912769</t>
  </si>
  <si>
    <t>https://twitter.com/#!/cmenttor/status/1527946517042044930</t>
  </si>
  <si>
    <t>https://twitter.com/#!/jnharkeraus/status/1527947690184941568</t>
  </si>
  <si>
    <t>https://twitter.com/#!/jan_skoberne/status/1527948986501500928</t>
  </si>
  <si>
    <t>https://twitter.com/#!/lookaround___/status/1527949520298029056</t>
  </si>
  <si>
    <t>https://twitter.com/#!/markspecter1/status/1527955053918801921</t>
  </si>
  <si>
    <t>https://twitter.com/#!/riseupmovdrc/status/1527950872117919745</t>
  </si>
  <si>
    <t>https://twitter.com/#!/riseupmovdrc/status/1527956159172329472</t>
  </si>
  <si>
    <t>https://twitter.com/#!/5786michael/status/1527960829110386688</t>
  </si>
  <si>
    <t>https://twitter.com/#!/theartappeal/status/1527964610422267911</t>
  </si>
  <si>
    <t>https://twitter.com/#!/kevindande/status/1527976958394515457</t>
  </si>
  <si>
    <t>https://twitter.com/#!/youdonotnotice/status/1527983699156951040</t>
  </si>
  <si>
    <t>https://twitter.com/#!/bencachola/status/1527989808043331584</t>
  </si>
  <si>
    <t>https://twitter.com/#!/mjdillane/status/1527991851281678336</t>
  </si>
  <si>
    <t>https://twitter.com/#!/gazalaeli/status/1528001962796630017</t>
  </si>
  <si>
    <t>https://twitter.com/#!/echelonsky1/status/1528004249300238338</t>
  </si>
  <si>
    <t>https://twitter.com/#!/mooninanansi/status/1528006573041254401</t>
  </si>
  <si>
    <t>https://twitter.com/#!/proletariel/status/1528010614496538625</t>
  </si>
  <si>
    <t>https://twitter.com/#!/iamkaykingz/status/1528012045056090114</t>
  </si>
  <si>
    <t>https://twitter.com/#!/bredsedatelmjao/status/1528015583022833666</t>
  </si>
  <si>
    <t>https://twitter.com/#!/freerussia2018/status/1528015591654686720</t>
  </si>
  <si>
    <t>https://twitter.com/#!/ericmoorephoto/status/1528021943688962050</t>
  </si>
  <si>
    <t>https://twitter.com/#!/xr_gpsandelders/status/1528024470526562309</t>
  </si>
  <si>
    <t>https://twitter.com/#!/jlefevere65/status/1528031684792303617</t>
  </si>
  <si>
    <t>https://twitter.com/#!/naytdx/status/1528035441861136384</t>
  </si>
  <si>
    <t>https://twitter.com/#!/damien_thanam/status/1528036933959839744</t>
  </si>
  <si>
    <t>https://twitter.com/#!/wildcat14804474/status/1528037692885417985</t>
  </si>
  <si>
    <t>https://twitter.com/#!/marilynjoy14/status/1528039638597783552</t>
  </si>
  <si>
    <t>https://twitter.com/#!/greenassam/status/1528068251128803329</t>
  </si>
  <si>
    <t>https://twitter.com/#!/realgitonga/status/1528070323551277056</t>
  </si>
  <si>
    <t>https://twitter.com/#!/generalsiqueira/status/1528077622030254080</t>
  </si>
  <si>
    <t>https://twitter.com/#!/heclubmmu/status/1528078560128380930</t>
  </si>
  <si>
    <t>https://twitter.com/#!/thewholeshebang/status/1528101295336341505</t>
  </si>
  <si>
    <t>https://twitter.com/#!/hamonetf/status/1528102639099121664</t>
  </si>
  <si>
    <t>https://twitter.com/#!/ichalphin/status/1528150079495979009</t>
  </si>
  <si>
    <t>https://twitter.com/#!/tk9710/status/1528230687098167296</t>
  </si>
  <si>
    <t>https://twitter.com/#!/edinamsolopa/status/1528263676645543936</t>
  </si>
  <si>
    <t>https://twitter.com/#!/lesliepriestley/status/1528264354977796096</t>
  </si>
  <si>
    <t>https://twitter.com/#!/likeitsays/status/1528273218183782401</t>
  </si>
  <si>
    <t>https://twitter.com/#!/ethicsgirls/status/1528293502135713792</t>
  </si>
  <si>
    <t>https://twitter.com/#!/magicreichel/status/1528323042946031616</t>
  </si>
  <si>
    <t>https://twitter.com/#!/cathy_weissca/status/1528336752397656064</t>
  </si>
  <si>
    <t>https://twitter.com/#!/thebearofcarbon/status/1528349157399855107</t>
  </si>
  <si>
    <t>https://twitter.com/#!/eastsidesister/status/1528354413730856961</t>
  </si>
  <si>
    <t>https://twitter.com/#!/r1revolutionist/status/1528415606076329985</t>
  </si>
  <si>
    <t>https://twitter.com/#!/jadesmi72331199/status/1528541199631630337</t>
  </si>
  <si>
    <t>https://twitter.com/#!/mathengehannah/status/1528588664388870144</t>
  </si>
  <si>
    <t>https://twitter.com/#!/sandeeppatel04/status/1528592165164568577</t>
  </si>
  <si>
    <t>https://twitter.com/#!/save0urforests/status/1528593795759198208</t>
  </si>
  <si>
    <t>https://twitter.com/#!/dyland1496/status/1527862624049930240</t>
  </si>
  <si>
    <t>https://twitter.com/#!/fffbot1/status/1527862652453658628</t>
  </si>
  <si>
    <t>https://twitter.com/#!/fffbot1/status/1528541219617374208</t>
  </si>
  <si>
    <t>https://twitter.com/#!/fffbot1/status/1528592174425817090</t>
  </si>
  <si>
    <t>https://twitter.com/#!/fffbot1/status/1527498272335699968</t>
  </si>
  <si>
    <t>https://twitter.com/#!/fffbot1/status/1527584657939759104</t>
  </si>
  <si>
    <t>https://twitter.com/#!/fffbot1/status/1527652425393483778</t>
  </si>
  <si>
    <t>https://twitter.com/#!/fffbot1/status/1527664702859403266</t>
  </si>
  <si>
    <t>https://twitter.com/#!/fffbot1/status/1527669948394483713</t>
  </si>
  <si>
    <t>https://twitter.com/#!/fffbot1/status/1527718407772200963</t>
  </si>
  <si>
    <t>https://twitter.com/#!/fffbot1/status/1527767707340484609</t>
  </si>
  <si>
    <t>https://twitter.com/#!/fffbot1/status/1528186737285013504</t>
  </si>
  <si>
    <t>https://twitter.com/#!/fffbot1/status/1528192823450910720</t>
  </si>
  <si>
    <t>https://twitter.com/#!/fffbot1/status/1528686584329027588</t>
  </si>
  <si>
    <t>https://twitter.com/#!/182cmcom/status/1528687432568217601</t>
  </si>
  <si>
    <t>https://twitter.com/#!/artists4futurem/status/1528686568780832768</t>
  </si>
  <si>
    <t>https://twitter.com/#!/beatehaubrock/status/1528694460393181185</t>
  </si>
  <si>
    <t>https://twitter.com/#!/charlot12028012/status/1528750775077425153</t>
  </si>
  <si>
    <t>https://twitter.com/#!/stevesilent/status/1528751156826185728</t>
  </si>
  <si>
    <t>https://twitter.com/#!/emi_ny7hsc/status/1528186228914282496</t>
  </si>
  <si>
    <t>https://twitter.com/#!/emi_ny7hsc/status/1528186728606904320</t>
  </si>
  <si>
    <t>https://twitter.com/#!/emi_ny7hsc/status/1528186736807145472</t>
  </si>
  <si>
    <t>https://twitter.com/#!/emi_ny7hsc/status/1528186748651851776</t>
  </si>
  <si>
    <t>https://twitter.com/#!/emi_ny7hsc/status/1528192800122015745</t>
  </si>
  <si>
    <t>https://twitter.com/#!/emi_ny7hsc/status/1529106102733877248</t>
  </si>
  <si>
    <t>https://twitter.com/#!/emi_ny7hsc/status/1529106824359596032</t>
  </si>
  <si>
    <t>https://twitter.com/#!/emi_ny7hsc/status/1529110543872585728</t>
  </si>
  <si>
    <t>https://twitter.com/#!/caitlin60255389/status/1529577090160373761</t>
  </si>
  <si>
    <t>https://twitter.com/#!/caitlin60255389/status/1529939405648957440</t>
  </si>
  <si>
    <t>https://twitter.com/#!/peervanhelmond/status/1530087005266358272</t>
  </si>
  <si>
    <t>https://twitter.com/#!/greennewdeal_eu/status/1527655461037690880</t>
  </si>
  <si>
    <t>https://twitter.com/#!/greennewdeal_eu/status/1529814702225866753</t>
  </si>
  <si>
    <t>https://twitter.com/#!/greennewdeal_eu/status/1530116654595817473</t>
  </si>
  <si>
    <t>https://twitter.com/#!/marianallen/status/1527608018048897027</t>
  </si>
  <si>
    <t>https://twitter.com/#!/marianallen/status/1530140301360259072</t>
  </si>
  <si>
    <t>https://twitter.com/#!/batuichiami/status/1527679121605550081</t>
  </si>
  <si>
    <t>https://twitter.com/#!/batuichiami/status/1530176544064167936</t>
  </si>
  <si>
    <t>https://twitter.com/#!/comolevi_/status/1527498260981891072</t>
  </si>
  <si>
    <t>https://twitter.com/#!/comolevi_/status/1530088053376958464</t>
  </si>
  <si>
    <t>https://twitter.com/#!/madlove_love/status/1530176523759759360</t>
  </si>
  <si>
    <t>https://twitter.com/#!/tluway/status/1529552571769167881</t>
  </si>
  <si>
    <t>https://twitter.com/#!/madlove_love/status/1530176580386967553</t>
  </si>
  <si>
    <t>https://twitter.com/#!/madlove_love/status/1530176381920940035</t>
  </si>
  <si>
    <t>https://twitter.com/#!/madlove_love/status/1530176481363693570</t>
  </si>
  <si>
    <t>https://twitter.com/#!/madlove_love/status/1530176511277514753</t>
  </si>
  <si>
    <t>https://twitter.com/#!/madlove_love/status/1530176540734066690</t>
  </si>
  <si>
    <t>https://twitter.com/#!/madlove_love/status/1530176562947039237</t>
  </si>
  <si>
    <t>https://twitter.com/#!/austinoluoch5/status/1530178169558511616</t>
  </si>
  <si>
    <t>https://twitter.com/#!/jrobert_nl/status/1527654059829776386</t>
  </si>
  <si>
    <t>https://twitter.com/#!/jrobert_nl/status/1530179184525561860</t>
  </si>
  <si>
    <t>https://twitter.com/#!/guest045_/status/1527679402540437505</t>
  </si>
  <si>
    <t>https://twitter.com/#!/guest045_/status/1530179912316792834</t>
  </si>
  <si>
    <t>https://twitter.com/#!/penguinjunk/status/1530183341403779072</t>
  </si>
  <si>
    <t>https://twitter.com/#!/abunchanumbers/status/1527647015428972544</t>
  </si>
  <si>
    <t>https://twitter.com/#!/abunchanumbers/status/1530183538162552832</t>
  </si>
  <si>
    <t>https://twitter.com/#!/andreasnohsia/status/1527527560552275968</t>
  </si>
  <si>
    <t>https://twitter.com/#!/andreasnohsia/status/1530078696123539456</t>
  </si>
  <si>
    <t>https://twitter.com/#!/galatea321/status/1530188750969573377</t>
  </si>
  <si>
    <t>https://twitter.com/#!/tonepersson/status/1530138259447332864</t>
  </si>
  <si>
    <t>https://twitter.com/#!/ericthelemming/status/1530199578179510278</t>
  </si>
  <si>
    <t>https://twitter.com/#!/ericthelemming/status/1527656935880892419</t>
  </si>
  <si>
    <t>https://twitter.com/#!/ericthelemming/status/1527660036272562177</t>
  </si>
  <si>
    <t>https://twitter.com/#!/ericthelemming/status/1530198991010504705</t>
  </si>
  <si>
    <t>https://twitter.com/#!/ericthelemming/status/1530199589927755784</t>
  </si>
  <si>
    <t>https://twitter.com/#!/ericthelemming/status/1530199620361527298</t>
  </si>
  <si>
    <t>https://twitter.com/#!/kam13794794/status/1527666157968293893</t>
  </si>
  <si>
    <t>https://twitter.com/#!/kam13794794/status/1530200721433497600</t>
  </si>
  <si>
    <t>https://twitter.com/#!/666ernie/status/1530214009345040387</t>
  </si>
  <si>
    <t>https://twitter.com/#!/asano_ooo/status/1530218596001267715</t>
  </si>
  <si>
    <t>https://twitter.com/#!/leon_mugisho/status/1528277269889921024</t>
  </si>
  <si>
    <t>https://twitter.com/#!/leon_mugisho/status/1530220081338269697</t>
  </si>
  <si>
    <t>https://twitter.com/#!/semoxp/status/1529811816297242625</t>
  </si>
  <si>
    <t>https://twitter.com/#!/wildwil58303192/status/1530226452641243139</t>
  </si>
  <si>
    <t>https://twitter.com/#!/upmaghreb/status/1530228208464961538</t>
  </si>
  <si>
    <t>https://twitter.com/#!/michaelmannspc/status/1530232105220726785</t>
  </si>
  <si>
    <t>https://twitter.com/#!/iantpaul/status/1530237718311075842</t>
  </si>
  <si>
    <t>https://twitter.com/#!/mosescharityor1/status/1530241782927220736</t>
  </si>
  <si>
    <t>https://twitter.com/#!/ickearbetare/status/1527584643410690052</t>
  </si>
  <si>
    <t>https://twitter.com/#!/ickearbetare/status/1530115610390188033</t>
  </si>
  <si>
    <t>https://twitter.com/#!/davidpmerriam/status/1530224638294228994</t>
  </si>
  <si>
    <t>https://twitter.com/#!/mayaozbayoglu/status/1527648448983572483</t>
  </si>
  <si>
    <t>https://twitter.com/#!/bgkmsc/status/1527744379359612928</t>
  </si>
  <si>
    <t>https://twitter.com/#!/bgkmsc/status/1530242353889411073</t>
  </si>
  <si>
    <t>https://twitter.com/#!/lauramuwanguzi/status/1530243457410801665</t>
  </si>
  <si>
    <t>https://twitter.com/#!/davidpmerriam/status/1530241879643660288</t>
  </si>
  <si>
    <t>https://twitter.com/#!/knieuwhuis/status/1530244811307028480</t>
  </si>
  <si>
    <t>https://twitter.com/#!/nature_yoshiro/status/1527652401158963200</t>
  </si>
  <si>
    <t>https://twitter.com/#!/nature_yoshiro/status/1530173497204678656</t>
  </si>
  <si>
    <t>https://twitter.com/#!/riseupmtburundi/status/1530248568677842946</t>
  </si>
  <si>
    <t>https://twitter.com/#!/elvira_lange/status/1530254995752472578</t>
  </si>
  <si>
    <t>https://twitter.com/#!/verfranzt/status/1527718393771704325</t>
  </si>
  <si>
    <t>https://twitter.com/#!/verfranzt/status/1530255174081687553</t>
  </si>
  <si>
    <t>1527453722422517760</t>
  </si>
  <si>
    <t>1527467899497103360</t>
  </si>
  <si>
    <t>1527648749052379136</t>
  </si>
  <si>
    <t>1527652668340162562</t>
  </si>
  <si>
    <t>1527655329193988099</t>
  </si>
  <si>
    <t>1527655642571235329</t>
  </si>
  <si>
    <t>1527658246001070089</t>
  </si>
  <si>
    <t>1527665083404455943</t>
  </si>
  <si>
    <t>1527667280007634944</t>
  </si>
  <si>
    <t>1527668622763646976</t>
  </si>
  <si>
    <t>1527668966394667008</t>
  </si>
  <si>
    <t>1527669924784504832</t>
  </si>
  <si>
    <t>1527670031051390976</t>
  </si>
  <si>
    <t>1527674831138848773</t>
  </si>
  <si>
    <t>1527679953663311875</t>
  </si>
  <si>
    <t>1527688895868981248</t>
  </si>
  <si>
    <t>1527694781891203072</t>
  </si>
  <si>
    <t>1527713697476517889</t>
  </si>
  <si>
    <t>1527716202012975104</t>
  </si>
  <si>
    <t>1527718960262746113</t>
  </si>
  <si>
    <t>1527719155553689600</t>
  </si>
  <si>
    <t>1527667926026932225</t>
  </si>
  <si>
    <t>1527719856858140673</t>
  </si>
  <si>
    <t>1527720076371189766</t>
  </si>
  <si>
    <t>1527725350192664582</t>
  </si>
  <si>
    <t>1527737300834258945</t>
  </si>
  <si>
    <t>1527737943305109504</t>
  </si>
  <si>
    <t>1527753841071951872</t>
  </si>
  <si>
    <t>1527755413344907264</t>
  </si>
  <si>
    <t>1527758998249869312</t>
  </si>
  <si>
    <t>1527760873380532224</t>
  </si>
  <si>
    <t>1527761822409007104</t>
  </si>
  <si>
    <t>1527762636510732288</t>
  </si>
  <si>
    <t>1527765979261980674</t>
  </si>
  <si>
    <t>1527662053296676865</t>
  </si>
  <si>
    <t>1527662718664204292</t>
  </si>
  <si>
    <t>1527664687936053248</t>
  </si>
  <si>
    <t>1527767654915788801</t>
  </si>
  <si>
    <t>1527767682447249410</t>
  </si>
  <si>
    <t>1527769503177768961</t>
  </si>
  <si>
    <t>1527770181166149633</t>
  </si>
  <si>
    <t>1527771924394557440</t>
  </si>
  <si>
    <t>1527775633241423872</t>
  </si>
  <si>
    <t>1527781068069187585</t>
  </si>
  <si>
    <t>1527786330511507460</t>
  </si>
  <si>
    <t>1527787485597782021</t>
  </si>
  <si>
    <t>1527789757203374080</t>
  </si>
  <si>
    <t>1527801422590386177</t>
  </si>
  <si>
    <t>1527808066195963904</t>
  </si>
  <si>
    <t>1527817838513139712</t>
  </si>
  <si>
    <t>1527746221246402563</t>
  </si>
  <si>
    <t>1527830808907612160</t>
  </si>
  <si>
    <t>1527862397922418689</t>
  </si>
  <si>
    <t>1527863133653508102</t>
  </si>
  <si>
    <t>1527870828355809280</t>
  </si>
  <si>
    <t>1527872299633938432</t>
  </si>
  <si>
    <t>1527873290676617221</t>
  </si>
  <si>
    <t>1527885309404295168</t>
  </si>
  <si>
    <t>1527886041260208128</t>
  </si>
  <si>
    <t>1527886306918932481</t>
  </si>
  <si>
    <t>1527887700266987520</t>
  </si>
  <si>
    <t>1527888574682910720</t>
  </si>
  <si>
    <t>1527889257267724288</t>
  </si>
  <si>
    <t>1527896963076734982</t>
  </si>
  <si>
    <t>1527905373864308737</t>
  </si>
  <si>
    <t>1527912954791964677</t>
  </si>
  <si>
    <t>1527913260296675337</t>
  </si>
  <si>
    <t>1527914278958899201</t>
  </si>
  <si>
    <t>1527916822070038528</t>
  </si>
  <si>
    <t>1527921185039818753</t>
  </si>
  <si>
    <t>1527924439064760320</t>
  </si>
  <si>
    <t>1527932885042446336</t>
  </si>
  <si>
    <t>1527718026233126915</t>
  </si>
  <si>
    <t>1527936247011938305</t>
  </si>
  <si>
    <t>1527936575828807680</t>
  </si>
  <si>
    <t>1527936654929178624</t>
  </si>
  <si>
    <t>1527937921658912769</t>
  </si>
  <si>
    <t>1527946517042044930</t>
  </si>
  <si>
    <t>1527947690184941568</t>
  </si>
  <si>
    <t>1527948986501500928</t>
  </si>
  <si>
    <t>1527949520298029056</t>
  </si>
  <si>
    <t>1527955053918801921</t>
  </si>
  <si>
    <t>1527950872117919745</t>
  </si>
  <si>
    <t>1527956159172329472</t>
  </si>
  <si>
    <t>1527960829110386688</t>
  </si>
  <si>
    <t>1527964610422267911</t>
  </si>
  <si>
    <t>1527976958394515457</t>
  </si>
  <si>
    <t>1527983699156951040</t>
  </si>
  <si>
    <t>1527989808043331584</t>
  </si>
  <si>
    <t>1527991851281678336</t>
  </si>
  <si>
    <t>1528001962796630017</t>
  </si>
  <si>
    <t>1528004249300238338</t>
  </si>
  <si>
    <t>1528006573041254401</t>
  </si>
  <si>
    <t>1528010614496538625</t>
  </si>
  <si>
    <t>1528012045056090114</t>
  </si>
  <si>
    <t>1528015583022833666</t>
  </si>
  <si>
    <t>1528015591654686720</t>
  </si>
  <si>
    <t>1528021943688962050</t>
  </si>
  <si>
    <t>1528024470526562309</t>
  </si>
  <si>
    <t>1528031684792303617</t>
  </si>
  <si>
    <t>1528035441861136384</t>
  </si>
  <si>
    <t>1528036933959839744</t>
  </si>
  <si>
    <t>1528037692885417985</t>
  </si>
  <si>
    <t>1528039638597783552</t>
  </si>
  <si>
    <t>1528068251128803329</t>
  </si>
  <si>
    <t>1528070323551277056</t>
  </si>
  <si>
    <t>1528077622030254080</t>
  </si>
  <si>
    <t>1528078560128380930</t>
  </si>
  <si>
    <t>1528101295336341505</t>
  </si>
  <si>
    <t>1528102639099121664</t>
  </si>
  <si>
    <t>1528150079495979009</t>
  </si>
  <si>
    <t>1528230687098167296</t>
  </si>
  <si>
    <t>1528263676645543936</t>
  </si>
  <si>
    <t>1528264354977796096</t>
  </si>
  <si>
    <t>1528273218183782401</t>
  </si>
  <si>
    <t>1528293502135713792</t>
  </si>
  <si>
    <t>1528323042946031616</t>
  </si>
  <si>
    <t>1528336752397656064</t>
  </si>
  <si>
    <t>1528349157399855107</t>
  </si>
  <si>
    <t>1528354413730856961</t>
  </si>
  <si>
    <t>1528415606076329985</t>
  </si>
  <si>
    <t>1528541199631630337</t>
  </si>
  <si>
    <t>1528588664388870144</t>
  </si>
  <si>
    <t>1528592165164568577</t>
  </si>
  <si>
    <t>1528593795759198208</t>
  </si>
  <si>
    <t>1527862624049930240</t>
  </si>
  <si>
    <t>1527862652453658628</t>
  </si>
  <si>
    <t>1528541219617374208</t>
  </si>
  <si>
    <t>1528592174425817090</t>
  </si>
  <si>
    <t>1527498272335699968</t>
  </si>
  <si>
    <t>1527584657939759104</t>
  </si>
  <si>
    <t>1527652425393483778</t>
  </si>
  <si>
    <t>1527664702859403266</t>
  </si>
  <si>
    <t>1527669948394483713</t>
  </si>
  <si>
    <t>1527718407772200963</t>
  </si>
  <si>
    <t>1527767707340484609</t>
  </si>
  <si>
    <t>1528186737285013504</t>
  </si>
  <si>
    <t>1528192823450910720</t>
  </si>
  <si>
    <t>1528686584329027588</t>
  </si>
  <si>
    <t>1528687432568217601</t>
  </si>
  <si>
    <t>1528686568780832768</t>
  </si>
  <si>
    <t>1528694460393181185</t>
  </si>
  <si>
    <t>1528750775077425153</t>
  </si>
  <si>
    <t>1528751156826185728</t>
  </si>
  <si>
    <t>1528186228914282496</t>
  </si>
  <si>
    <t>1528186728606904320</t>
  </si>
  <si>
    <t>1528186736807145472</t>
  </si>
  <si>
    <t>1528186748651851776</t>
  </si>
  <si>
    <t>1528192800122015745</t>
  </si>
  <si>
    <t>1529106102733877248</t>
  </si>
  <si>
    <t>1529106824359596032</t>
  </si>
  <si>
    <t>1529110543872585728</t>
  </si>
  <si>
    <t>1529577090160373761</t>
  </si>
  <si>
    <t>1529939405648957440</t>
  </si>
  <si>
    <t>1530087005266358272</t>
  </si>
  <si>
    <t>1527655461037690880</t>
  </si>
  <si>
    <t>1529814702225866753</t>
  </si>
  <si>
    <t>1530116654595817473</t>
  </si>
  <si>
    <t>1527608018048897027</t>
  </si>
  <si>
    <t>1530140301360259072</t>
  </si>
  <si>
    <t>1527679121605550081</t>
  </si>
  <si>
    <t>1530176544064167936</t>
  </si>
  <si>
    <t>1527498260981891072</t>
  </si>
  <si>
    <t>1530088053376958464</t>
  </si>
  <si>
    <t>1530176523759759360</t>
  </si>
  <si>
    <t>1529552571769167881</t>
  </si>
  <si>
    <t>1530176580386967553</t>
  </si>
  <si>
    <t>1530176381920940035</t>
  </si>
  <si>
    <t>1530176481363693570</t>
  </si>
  <si>
    <t>1530176511277514753</t>
  </si>
  <si>
    <t>1530176540734066690</t>
  </si>
  <si>
    <t>1530176562947039237</t>
  </si>
  <si>
    <t>1530178169558511616</t>
  </si>
  <si>
    <t>1527654059829776386</t>
  </si>
  <si>
    <t>1530179184525561860</t>
  </si>
  <si>
    <t>1527679402540437505</t>
  </si>
  <si>
    <t>1530179912316792834</t>
  </si>
  <si>
    <t>1530183341403779072</t>
  </si>
  <si>
    <t>1527647015428972544</t>
  </si>
  <si>
    <t>1530183538162552832</t>
  </si>
  <si>
    <t>1527527560552275968</t>
  </si>
  <si>
    <t>1530078696123539456</t>
  </si>
  <si>
    <t>1530188750969573377</t>
  </si>
  <si>
    <t>1530138259447332864</t>
  </si>
  <si>
    <t>1530199578179510278</t>
  </si>
  <si>
    <t>1527656935880892419</t>
  </si>
  <si>
    <t>1527660036272562177</t>
  </si>
  <si>
    <t>1530198991010504705</t>
  </si>
  <si>
    <t>1530199589927755784</t>
  </si>
  <si>
    <t>1530199620361527298</t>
  </si>
  <si>
    <t>1527666157968293893</t>
  </si>
  <si>
    <t>1530200721433497600</t>
  </si>
  <si>
    <t>1530214009345040387</t>
  </si>
  <si>
    <t>1530218596001267715</t>
  </si>
  <si>
    <t>1528277269889921024</t>
  </si>
  <si>
    <t>1530220081338269697</t>
  </si>
  <si>
    <t>1529811816297242625</t>
  </si>
  <si>
    <t>1530226452641243139</t>
  </si>
  <si>
    <t>1530228208464961538</t>
  </si>
  <si>
    <t>1530232105220726785</t>
  </si>
  <si>
    <t>1530237718311075842</t>
  </si>
  <si>
    <t>1530241782927220736</t>
  </si>
  <si>
    <t>1527584643410690052</t>
  </si>
  <si>
    <t>1530115610390188033</t>
  </si>
  <si>
    <t>1530224638294228994</t>
  </si>
  <si>
    <t>1527648448983572483</t>
  </si>
  <si>
    <t>1527744379359612928</t>
  </si>
  <si>
    <t>1530242353889411073</t>
  </si>
  <si>
    <t>1530243457410801665</t>
  </si>
  <si>
    <t>1530241879643660288</t>
  </si>
  <si>
    <t>1530244811307028480</t>
  </si>
  <si>
    <t>1527652401158963200</t>
  </si>
  <si>
    <t>1530173497204678656</t>
  </si>
  <si>
    <t>1530248568677842946</t>
  </si>
  <si>
    <t>1530254995752472578</t>
  </si>
  <si>
    <t>1527718393771704325</t>
  </si>
  <si>
    <t>1530255174081687553</t>
  </si>
  <si>
    <t>1527931148327854080</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</si>
  <si>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</si>
  <si>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</si>
  <si>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</si>
  <si>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</si>
  <si>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</si>
  <si>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</si>
  <si>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</si>
  <si>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</si>
  <si>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</si>
  <si>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</si>
  <si>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</si>
  <si>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</si>
  <si>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</si>
  <si>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Climate-Environmental  Activist,Animal_xD83D__xDC18__xD83D__xDC0B_Nature conservationist
#saveRainForest_xD83C__xDF33__xD83C__xDDFA__xD83C__xDDE6__xD83D__xDE4F__xD83C__xDF31_
#FridayForFuture
moseturkwa@gmail.com
          #ClimateAction_xD83C__xDF0F__xD83C__xDF0E__xD83C__xDF0D_</t>
  </si>
  <si>
    <t>System scientist. Economics and finance for sustainable climate smart policy- and decision-making. Active since 2020. View my own.</t>
  </si>
  <si>
    <t>Defendendo as Mudanças Climáticas por Meio da História.
#FaceTheClimateEmergency #Climatestrike #FridaysForFuture #climateaction</t>
  </si>
  <si>
    <t>Climate justice activist (she/her) from_xD83C__xDDF5__xD83C__xDDF1_&amp;_xD83C__xDDF9__xD83C__xDDF7_, high school student, publicist
@Fridays4Future @msklimatyczny @youth4climatetr</t>
  </si>
  <si>
    <t>Autistic #ADHD 26yo boy in VA. Greta Thunberg's HUGEST fan,want her2eat insects―veganism is WAY like self-amputation. 
Straight &amp; so alone.
I'm NOT a loser, OK?</t>
  </si>
  <si>
    <t>18歳 日本人 環境問題改善に向けて自分に出来ることをします。18years old.Japanese.I will do what I can to improve environmental problems. #climatestrike</t>
  </si>
  <si>
    <t>Interesse an dynamischen Prozessen, *322 ppm</t>
  </si>
  <si>
    <t>I am the recycling.maniac. Follow me on Facebook or Instagram.</t>
  </si>
  <si>
    <t>"Environmentalism Without Class Struggle is Just Gardening." Chico Mendes</t>
  </si>
  <si>
    <t>Arts , Philosophy , World News TV Talent Shows Space Politicians Journalists General News Government &amp; Politics Music</t>
  </si>
  <si>
    <t>Environmental activist taking #ClimateAction against #ClimateChange and #Pollution. #ElectricVehicle owner and advocate. _xD83C__xDF0E_ _xD83C__xDF32_♻️</t>
  </si>
  <si>
    <t>Retired teacher/climate activist. Works to divest her pension fund CalSTRS from fossil fuels @fossilfreeca. Hikes with her dog, sings, reads, knits.</t>
  </si>
  <si>
    <t>#BoomersForClimateJustice
75-yo Grandfather supporting global climate movement.
Campaigning for a livable planet for my grandchildren and future generations!</t>
  </si>
  <si>
    <t>(Not G. Kamiya) Baghdad by the Bay, Cool Grey City of Love - coffee, cable cars, burritos, beatniks, hippies, hills. #GoodTrouble #Antifascist</t>
  </si>
  <si>
    <t>We must end the fossil fuel industry and move towards modern-nuclear &amp; green.
/
Science, gaming, movie buffing, globetrotting, bookworming, nature-loving geek.</t>
  </si>
  <si>
    <t>Climate change, natural world, supporter of youth action for the future.</t>
  </si>
  <si>
    <t>Perpetually curious</t>
  </si>
  <si>
    <t>Brazilian; MG;Land of Cheese Bread
Brasileiro;Minas Gerais;Terra do Pão de Queijo
Just a worker who want's habitable planet  for every one. There's no planet b.</t>
  </si>
  <si>
    <t>Yogi for excellence &amp; Design Management advocate. Open Source software and motorsport enthusiast. Holds an MBA, FAA-pilot &amp; airline dispatcher. Views are mine.</t>
  </si>
  <si>
    <t>Love life, nature, planet</t>
  </si>
  <si>
    <t>LAWRENZO210@GMAIL.COM Marketing AEnvironmentalists /Ecotourism/Tourism @chukauni /Activist  #FridaysForFuture #GLOBALCLIMATEJUSTICE #lossanddamage +254700686155</t>
  </si>
  <si>
    <t>islam</t>
  </si>
  <si>
    <t>Husband, Father, Granpa. Cynical realism has failed us. Only idealism can save us. @TheGreenParty councillor for Nether Edge and Sharrow. All views my own.</t>
  </si>
  <si>
    <t>A climate activists @Riseupmovt @FFFMapa. Climate change is a gender and reproductive health issue.   _xD83D__xDCE9_theKobusingye@gmail.com</t>
  </si>
  <si>
    <t>#PROUDBLACK / love #Nature and #wildlife/@manutd, @SCVillaJogoo, @IpswichTow/ Reality is wrong,dreams are for real/ENVIRONMENTALIST/FARMER/</t>
  </si>
  <si>
    <t>Ungrateful unemployed millenial. Potential marxist. Lives on a steady diet of coffee, politics and antidepressants. Wishes for a healthy future planet earth _xD83C__xDF0E_</t>
  </si>
  <si>
    <t>Comic and Storyboard Artist @ (Powerhouse Animation)・ENG/日本語OK ⛸️ https://t.co/iQ6pTY8enE Read "Here in the West" art, story and edit by me. _xD83C__xDF0E__xD83D__xDC9A_ Proud Green _xD83C__xDF3F_</t>
  </si>
  <si>
    <t>Legal Scholar.  SDG' advoacy/ clean energy &amp; climate activist. @Riseupmovt</t>
  </si>
  <si>
    <t>CENTRIST… don’t patronize me, that’s our beloved rainbow.. it’s been here before y’all exclusively labeled it.</t>
  </si>
  <si>
    <t>French climate's activist  _xD83D__xDC38_ #plogger, Web technician, fr/de/us, Papa zuerst, Dad first !</t>
  </si>
  <si>
    <t>bi/_xD83C__xDF19_/ARG / 18 años/ artista_xD83C__xDFA8_/multifandoms/ trabajando en varias obras/_xD83D__xDDA4_tqm Ro bff _xD83D__xDDA4_ #ExtinctionRebellion</t>
  </si>
  <si>
    <t>We are doing Biodiversity Conservation, Climate Change Mitigation and Adaptation with the Aim of improving people's livelihoods and Species Diversity.</t>
  </si>
  <si>
    <t>_xD83D__xDD3B_ © Since 2018 LPZ/SAX/DE/INT!!
_xD83D__xDC51_ We are the people that rule the world!
_xD83D__xDCAA_ A force running in every boy and girl!
_xD83D__xDCE7_ PeopleForFutureGermany@gmail.com</t>
  </si>
  <si>
    <t>he/him, 40. BLM. Japanese-speaker. Computer scientist. Environmentalist. Nerdfighter. Reducetarian. pfp by @NerdyAndQuirky</t>
  </si>
  <si>
    <t>Physiotherapist, PHD, and climat activist at #physiotherapistforfuture</t>
  </si>
  <si>
    <t>#VoteBlueNoMatterWho _xD83C__xDF0A_#VoteBlueToSaveDemocracy _xD83C__xDF0E_ #BLM @LeelanauDemocrats  We flipped Leelanau Blue! #GoGreenGoWhite _xD83D__xDC9A_ #EVs _xD83C__xDF3F_ #SupportUkraine _xD83C__xDDFA__xD83C__xDDE6_</t>
  </si>
  <si>
    <t>Director, @ICCCAD and Senior Associate @IIED. Work on adaptation to climate change. Views presented are my own.</t>
  </si>
  <si>
    <t>Genetics/public health/infectious disease/pathology/health tech/strategic policy; BScMolecBio GradDipGC; APS whistleblower; PLANET BEFORE POLITICS _xD83C__xDF0F_</t>
  </si>
  <si>
    <t>Retired teacher, wife, artist, environmentalist.
Feed will contain climate protests on Fridays. #FridaysforFuture</t>
  </si>
  <si>
    <t>Dad, Husband, Politics, General News ,News, Music, Love, Unity, Peace, Change, Hope, Bless our Mother Earth</t>
  </si>
  <si>
    <t>Peace blossoms through awareness, unity and love.  Help create a world that is peaceful, fair and sustainable, for everybody!</t>
  </si>
  <si>
    <t>A climate activist @RiseupMovt and @FFFMAPA .climate change is real.</t>
  </si>
  <si>
    <t>casado, 3 hijos exitosos  y 8 nietos (4 hembras bellas y 4 varones inteligentes)</t>
  </si>
  <si>
    <t>永遠の17歳</t>
  </si>
  <si>
    <t>Filmmaker parent</t>
  </si>
  <si>
    <t>Stop #fossilfuels, #bigagro! #ClimateJusticeNow! Justice for all forever!</t>
  </si>
  <si>
    <t>Semi intect</t>
  </si>
  <si>
    <t>Animal Lover _xD83D__xDC3E_❤️ Vote Progressive 2022 Save The World _xD83C__xDF0E__xD83C__xDF0D__xD83C__xDF0F_ No Doomerism _xD83C__xDDFA__xD83C__xDDE6_ I Stand with Ukraine _xD83C__xDDFA__xD83C__xDDE6_ #Bernie4Ever</t>
  </si>
  <si>
    <t>Physics PhD candidate at @UBuffalo. Climate striker and poet - 26 - #proudaspie - He/Him</t>
  </si>
  <si>
    <t>Redefine GDP &amp; add a real balance sheet to National Accounts. Then adopt full-cost accounting and tax reform. Born @ 310 ppm. 13th generation Canadian.</t>
  </si>
  <si>
    <t>I am  an Organic Carbon Compound, catalysed by good ideas, a stormy feelings  polymerisation of.
Twitto dagli Stati Uniti d'Animo.
Pace per tutti i #rancorosi</t>
  </si>
  <si>
    <t>accountant _xD83D__xDCB0_</t>
  </si>
  <si>
    <t>思ったことや感じたこと、考えたことをツイートしていきます。
まだ思考が未熟なので、もし｢これは良くない｣などと思ったら指摘していただければ幸いです。ただの悪口は無視します。</t>
  </si>
  <si>
    <t>Pankaj Wadhawan
Founder
#SwachhBharat
#PlasticFreeIndia
#SDG2030
#CircularIndia
#ACTNOW 
Sustainability/Climate Activist
Retweets &amp; Likes Are Not Endorsements</t>
  </si>
  <si>
    <t>ESG | CSR | SUSTAINABILITY | MARATHON | 
କେଡେ ସୁନ୍ଦର ରାଇଜ ମୋର, କେଡେ ମିଠା ମୋ ଭାଷା.
(Views &amp; opinions are personal)</t>
  </si>
  <si>
    <t>i love to love</t>
  </si>
  <si>
    <t>#Environmentalist &amp; @Failte_Ireland Tour Guide Working hard to keeping our Emerald Isle “Cleaner Greener Safer” Chairperson @Ring_Of_Gullion #Ireland. Own views</t>
  </si>
  <si>
    <t>Investor and deal maker</t>
  </si>
  <si>
    <t>Author of Chutzpah and High Heels, lived in Israel long enough to lose my American naivete, but not accent</t>
  </si>
  <si>
    <t>A healthy climate for all. Especially for children. Divest, stop fossil now!
Projectleader for a green healthy environment</t>
  </si>
  <si>
    <t>Facilitator, artist, climate campaigner. Interests include constructive political debate, climate education and creative learning in schools.</t>
  </si>
  <si>
    <t>Fun Loving
mental health advocate
SRH trainer</t>
  </si>
  <si>
    <t>We are Save Sol III (for now) a group of concerned people working on climate change. Big idea coming 2022! Devon based. 4 animals+people! Non profit CIC.</t>
  </si>
  <si>
    <t>Bringing people together from around the world to discuss solutions to the #ClimateCrisis and to build a collective vision for a better tomorrow.</t>
  </si>
  <si>
    <t>Environmental Conservation Organization/ Sustainable Development Goals (SDGs) / Agenda 2063/ UN decade for Ecosystem Restoration. Laura Green Foundation (LGF)</t>
  </si>
  <si>
    <t>Why destroy our fragile #climate just to satisfy fossil fuel profit margins when we can go green save life on Earth #Arctic #keepitintheground #climatechange</t>
  </si>
  <si>
    <t>#Influencer #Model #Actress #Sculptor #Activist #Feminist #ClimateCrisis #AnimalRights #FreeSpeech. PA @ElektraMadrigan  CEO https://t.co/rlhQ1YNX6a.  Views my own.</t>
  </si>
  <si>
    <t>https://t.co/wRah6VM2bG, https://t.co/pDPXpNWd10 #voiceboxlive @MortonBalthus #Wildlife #HumanRights #ClimateCrisis @KaraJarina. Followed by @StephenFry</t>
  </si>
  <si>
    <t>-Environmental &amp; Climate Justice Activist.
#SaveLakeVictoria Campaign Lead. _xD83C__xDF0D_
#Conservationist||SDGs Champion || Counselor.</t>
  </si>
  <si>
    <t>Minister of National &amp; Foreign Affairs, 19th Gulu University Guild @GuluVarsity
Climate &amp; Environment activist with @Fridays4FutureU _xD83C__xDF0D_.
Food Security expert</t>
  </si>
  <si>
    <t>20↑成年済み 日本語/Eng_xD83D__xDC4C_
ฝากเชียร์xerxiaและทีมไทยในการแข่งvct stage2ด้วยค่าพ่อแม่พี่น้อง_xD83D__xDC97__xD83E__xDDE1__xD83D__xDC99_
*rt so much* 
FUB me free</t>
  </si>
  <si>
    <t>BELIEVE, BELONG, BECOME||
Nature Lover|| VEEP @enssautas @EnssaUtas || Philanthropist ||Environmental Scientist ||BHOBU ||@chelsea fc @sarkodie #Passion4Nature</t>
  </si>
  <si>
    <t>Born 13 April. Work in  IT
. Interested in bushwalking and photography.</t>
  </si>
  <si>
    <t>Najraje oče, mož, popotnik, bralec, oblikovalec idej, tekstov ter izvajalec usposabljanj in izobraževanj.</t>
  </si>
  <si>
    <t>chaotic Lawyer, Human Right Activist and Climate Activist #FFFmapa #FridaysForFuture @Riseupmovt
Speaker emeritus @uculawsociety, Chairperson welfare committee.</t>
  </si>
  <si>
    <t>Le climat change. Nous nous revoltons pour nos vies. Nous parlons pour nos vies. Il est plus que temps pour chacun de nous. Il est temps d'agir.</t>
  </si>
  <si>
    <t>We are facing a climate crisis the time to act is Now  I fear for my (your) children and Grand children. Politicians will not solve  the problem they created.</t>
  </si>
  <si>
    <t>IG:@theartappeal The Art Appeal is a custom business solutions developer. What do a.rt, https://t.co/5Mm84mFSfw &amp; l.anguage have in common Interpretation? Anything posted.</t>
  </si>
  <si>
    <t>Prolifer for life.
An Environmentalist.
Engineer.</t>
  </si>
  <si>
    <t>↬You can't just wake up as a butterfly– Rupi Kaur                   she/her  ||
 INFJ</t>
  </si>
  <si>
    <t>Art, books, flowers, sandy ocean beaches....
Let the light shine.....
The Snow Leopard</t>
  </si>
  <si>
    <t>פעיל אקלים פעיל איכות סביבה שומר ואוהב טבע אקולוג פרו חדשנות תומך במדע לא משנה מה פעיל כנגד קונספירציות צימחוני יזם ונלחם כדי להציל את הכוכב שלנו_xD83C__xDF0D_</t>
  </si>
  <si>
    <t>Ex-jurist, @starsandstripes writer, scrivner, journalist, United Nations Space reg. NGO, Legacy Civ. DoD advisor, EXO-OSINT ASP ocēlōt͡ɬ</t>
  </si>
  <si>
    <t>world citizen - 3rd culture kid - “my words in your mouth”</t>
  </si>
  <si>
    <t>democracy dies under plutocracy | latin american anthropology | eco-anarchísta, marxism |_xD83C__xDFF3_️‍_xD83C__xDF08__xD83C__xDDE8__xD83C__xDDFA__xD83C__xDDEE__xD83C__xDDEA_| she/her | english/español/norsk | _xD83D__xDC8D_@mektigtrollmann</t>
  </si>
  <si>
    <t>Impossible es nada</t>
  </si>
  <si>
    <t>#Протест #Сопротивление
#Protest #Resistance One world, one humanity! Power to the people!
#ClimateStrike #FridaysForFuture</t>
  </si>
  <si>
    <t>За свободу, политическую конкуренцию, здравый смысл и социальную справедливость. #бессрочка
Change is coming - like it or not. #ClimateEmergency</t>
  </si>
  <si>
    <t>Commit to picking up 5 pieces of plastic trash (or any trash) every time you walk, run, hike, bike, swim, boat or climb. It's simple as that.</t>
  </si>
  <si>
    <t>We love the earth. We love all young people and want them to have a future on a habitable planet.</t>
  </si>
  <si>
    <t>Rev 11:18 and the nations are angry and Your wrath has come, and the time of the dead to be judged,..and should destroy those who DESTROY THE EARTH</t>
  </si>
  <si>
    <t>Just an average citizen to speak his mind, talk about geo-political issues affecting democracy and the environment with social implications.</t>
  </si>
  <si>
    <t>Offgrid</t>
  </si>
  <si>
    <t>Sustainability is the key.</t>
  </si>
  <si>
    <t>Environmentalist||Founder of @gzurizazu_xD83D__xDC9A_||Chairperson @HEclubMMU_xD83C__xDF43_||Sec Gen @EmbuComrades||Chairperson @betterbog_xD83E__xDEF0_||Manchester United Fan @ManUtd♦️</t>
  </si>
  <si>
    <t>Improve health through a sound environment</t>
  </si>
  <si>
    <t>20yrs working in forestry, watching in horror as our ecosystems collapse under climate change. #TrippleVaxed
#BorisJohnsonMustGo #ScrapNHSBill Born 332ppm</t>
  </si>
  <si>
    <t>Retraité, lecteur et sportif tranquille</t>
  </si>
  <si>
    <t>Author, ‘Communicating Knowledge’ Emerald Publishing, Sr Business Analyst &amp; Project Manager, Jhpiego, Johns Hopkins University, IRD &amp; The World Bank Group</t>
  </si>
  <si>
    <t>Struggling layabout. Please don't eat animals.</t>
  </si>
  <si>
    <t>I love nature.. climate activist, 
@fff Mapa
#greenworld.</t>
  </si>
  <si>
    <t>Optimistic</t>
  </si>
  <si>
    <t>We are an online coop for women &amp; green &amp; ethical living. We promote ethical fashion, recycling, organic, fairtrade &amp; UK made :)</t>
  </si>
  <si>
    <t>Pissed off grandma. Enraged on behalf of the grandkids, women, POC, the tortured environment. Still naively hoping that kindness and decency can triumph.</t>
  </si>
  <si>
    <t>Always bearish on carbon emissions, bullish on investments for climate action. We identify the greenest actions and avoid greenwashing.</t>
  </si>
  <si>
    <t>#FIRSTWATER #WaterFirst #FoodSecurity #Utilities #Housing #Healthcare And Justice For All #NewWampumTreaty De/Post-colonial #GenX #NotThoseGenX_xD83D__xDC40_ #SettlerSchool</t>
  </si>
  <si>
    <t>Making the world green#Making Wangari Mathai Dreams achieved across the world.</t>
  </si>
  <si>
    <t>Let’s start paying attention Y’all.. Freedom comes at a High Price!  Humanitarian on CH app. High Vibe Tribe #writingcommunity #amwriting</t>
  </si>
  <si>
    <t>Climate- and environmental activist with Asperger’s Born at 375 ppm</t>
  </si>
  <si>
    <t>#Top35Under35 Environment category
Founder @patreeInitiative,a @UNCCD land Hero, sustainable land promoter.
±254713218583
patriciahmumbua@gmail.com</t>
  </si>
  <si>
    <t>Climate ACTIVIST _xD83C__xDDFA__xD83C__xDDEC_ Inspired by @GretaThunberg @vanessa_vash #Popn Scientist,Mbr &amp; Graphics Designer @Riseupmovt ,Mbr @FFFMAPA _xD83D__xDCE9_ edwinnamakanga@gmail.com</t>
  </si>
  <si>
    <t>I'm a bot retweeting to save our threatened forests in the world 24/7 and #followback. What's the new forest that need to be saved? _xD83C__xDF32_ By @ClimateandEnv</t>
  </si>
  <si>
    <t>I retweet the tweets with #FridaysForFuture | Created by @amity_ak97</t>
  </si>
  <si>
    <t>Ethereum / AI</t>
  </si>
  <si>
    <t>coding for the good, doing good, trying to be good, spreading the good</t>
  </si>
  <si>
    <t>座右の銘　死ぬこと以外はかすり傷！
株式投資を通じて環境保護活動をしています
情報収集メイン　
バタフライエフェクト運動　気候デモに参加_xD83E__xDD8B__xD83C__xDF0F__xD83D__xDDE3_️_xD83D__xDD0A_
気候変動問題と世界経済、政治、投資について勉強中
アポ面識のない方の訪問、ストーカー行為、記事にする行為はお断りします
人は自然無しでは生きられないのになぁ</t>
  </si>
  <si>
    <t>Unsere Aktionen in München haben Klima- und Umweltschutz zum Thema, nach den Forderungen der Fridays for Future. #artist4future_muenchen</t>
  </si>
  <si>
    <t>Hello! I run Stray Sheep, a compilation of videos of celebrities.
I will definitely follow you back, so please use it to earn followers.
#fff #f4f #IFB</t>
  </si>
  <si>
    <t>A Poet A Christian and A friend.
I like to go fishing and I love going around to different parks.</t>
  </si>
  <si>
    <t>Je ne sais pas quoi faire avec les gens</t>
  </si>
  <si>
    <t>I am a meme-making non sensical bot 
 https://t.co/JIo3EQKtUe….</t>
  </si>
  <si>
    <t>Stel je voor dat je morgen dood gaat. Ooit is het zover. Dan kun je nu nog doen wat je achteraf had willen doen en dan hoef je ook geen spijt te krijgen.</t>
  </si>
  <si>
    <t>Child of God since 31.07.1981
Born by 339 parts per million (ppm)#C02 _xD83C__xDF0E__xD83C__xDF0D__xD83C__xDF0F_
Preacher and Artist of God on 
Facebook Twitter Instagram YouTube</t>
  </si>
  <si>
    <t>The latest tweets on #GreenNewDeal, #FridaysForFuture, #Schoolstrike4climate,</t>
  </si>
  <si>
    <t>So far so good,_xD83D__xDE0E_Liverpool fc_xD83D__xDE1A_.A disciple of economics &amp; statistics that works &amp; a lover of nature..._xD83C__xDDFA__xD83C__xDDEC_ _xD83C__xDDFA__xD83C__xDDEC_ _xD83C__xDDFA__xD83C__xDDEC_</t>
  </si>
  <si>
    <t>writer--fantasies, mysteries, comedies, recipes
#amwriting</t>
  </si>
  <si>
    <t>娘1が就職し、娘2は大学生、息子は高校生です。子供達のこと。仕事のこと。自分の楽しみのこと。見えない役割のこと。</t>
  </si>
  <si>
    <t>Kölle Alaaf!</t>
  </si>
  <si>
    <t>Youth Project coordinator| Black Movement| Wake up africa | Raise again Tanzanian</t>
  </si>
  <si>
    <t>Swedish
Black lives matter 
she/her_xD83C__xDF42_</t>
  </si>
  <si>
    <t>Environmentalist || conservationist || @LFC is my team || First aider || Mobilizer || climate change activist || Blog @savemefrommyfoe</t>
  </si>
  <si>
    <t>_xD83C__xDDF5__xD83C__xDDF8_ #Dutch #Photographer #Amsterdam #denker #natuurmens #betrokken #kunstliefhebber #highsensitive #slaapkop #empatisch #nachtbraker #verwonderaar #GroenLinks</t>
  </si>
  <si>
    <t>̶s̶o̶c̶i̶a̶l ̶b̶e̶i̶n̶g̶s._xD83E__xDDDC_‍♂️</t>
  </si>
  <si>
    <t>Parent and campaigner for environmental mitigation and adaptation, mainly transport #SocialJustice #ActiveTravel #NoSOUExpansion #MarlhillCopse</t>
  </si>
  <si>
    <t>Money is a drug
31 he/him _xD83C__xDFF3_️‍_xD83C__xDF08_
Honest
Assertive
Kind
Open-minded
Spread love, not hate
No means no
_xD83D__xDFE0__xD83D__xDFE2_
Insta: sumnum_bers</t>
  </si>
  <si>
    <t>_xD83D__xDC3E__xD83C__xDF32_Yo tampoco se como vivir...estoy improvisando. No DM_xD83C__xDF32__xD83D__xDC3E__xD83C__xDDEA__xD83C__xDDF8_</t>
  </si>
  <si>
    <t>Born at 320 ppm 
#NoMoreEmtyPromises 
#NoMoreEmtySummits 
Follow plz. @LicypriyaK  @SapphireSing  @roohi__parveen  @GretaThunberg  @CevikusHB</t>
  </si>
  <si>
    <t>Welcome to my page. I'm a mediocre person. 
#ClimateActions _xD83C__xDF26_ Stop! #Bullying &amp; #Harassment #StopAsianHate
#Humanity #Harmony #調和 #Thankful #感謝 #Buddha_xD83C__xDF37_☀️_xD83C__xDF0F__xD83C__xDF0A_</t>
  </si>
  <si>
    <t>climate activist @RiseUpMovDRC_xD83C__xDDE8__xD83C__xDDE9_</t>
  </si>
  <si>
    <t>nature conservation, be natural, be traditional, save animal , save forest</t>
  </si>
  <si>
    <t>We rise up for ourselves &amp; our future.A sidekick of @Riseupmovt.
RTs &amp; FAVs ≠ Endorsements
Rise_up_Movement@yahoo.com
Tweets in Fr &amp; Ara LANGs,SEE TRANSLATION_xD83E__xDD8B_</t>
  </si>
  <si>
    <t>He/Him | Vegan (03/15/2019) | Planet Fighter | Walked 8728.00 (since 2017), 132.95 (2022), 4933.07 (Vegan) | Cycled 1735 miles, 1480 miles (2022) #WearAMask</t>
  </si>
  <si>
    <t>_xD83C__xDDFA__xD83C__xDDE6_</t>
  </si>
  <si>
    <t>restoring hope in the communities</t>
  </si>
  <si>
    <t>nature lover, animal rights defender, anti-fracker, anti-big oil, vegan, life lover.</t>
  </si>
  <si>
    <t>We exist to power civilization - Tweets from the ConocoPhillips communications team. Community policy: https://t.co/LOIf7fqhxC</t>
  </si>
  <si>
    <t>Our greatest resource is our people. Their ingenuity and creativity have met the complex challenges of energy’s past. Together, we’ll take on the future.</t>
  </si>
  <si>
    <t>The official Twitter page of Exxon Mobil Corporation. Continue the conversation at https://t.co/zXpm4nkTHw. Direct all inquiries to https://t.co/0FEIipAm9V.</t>
  </si>
  <si>
    <t>Reimagining energy for people and our planet #bpNetZero
bp’s Twitter handle for the UK. For customer service issues call 0800 402402 or e-mail careline@bp.com.</t>
  </si>
  <si>
    <t>Shell’s official Twitter account.</t>
  </si>
  <si>
    <t>17 Y/O climate justice activist voice of the voiceless concerning climate change and #socialjustice #climatejustice _xD83D__xDCE9_ LauraMuwanguzi3@gmail.com</t>
  </si>
  <si>
    <t>In van alles geïnteresseerd, vooral de wereld</t>
  </si>
  <si>
    <t>We rise up our lives. We speak for our lives Time is up for all of us. It is time to Act.riseup@riseupmoventafrica.org @GretaThunberg
#Fridaysforfuture</t>
  </si>
  <si>
    <t>MARA_xD83C__xDF0D_</t>
  </si>
  <si>
    <t>Inbetween EU and Asia ..</t>
  </si>
  <si>
    <t>Africa, Luanda - Angola</t>
  </si>
  <si>
    <t>Virginia, USA</t>
  </si>
  <si>
    <t>Victoria BC Canada</t>
  </si>
  <si>
    <t>Toronto, Ontario</t>
  </si>
  <si>
    <t>México D.F</t>
  </si>
  <si>
    <t>Kuwait</t>
  </si>
  <si>
    <t>Hollywood, California, USA</t>
  </si>
  <si>
    <t>Santa Rosa</t>
  </si>
  <si>
    <t>Albuquerque, NM</t>
  </si>
  <si>
    <t>unceded Ramaytush Ohlone land</t>
  </si>
  <si>
    <t>Lost in time</t>
  </si>
  <si>
    <t>Malvern Wells, England</t>
  </si>
  <si>
    <t>New Songhees (Esquimalt) BC</t>
  </si>
  <si>
    <t>Poços de Caldas, Minas Gerais</t>
  </si>
  <si>
    <t>Earth via Louisiana</t>
  </si>
  <si>
    <t>Kericho, Kenya</t>
  </si>
  <si>
    <t>Sheffield UK</t>
  </si>
  <si>
    <t>Africa</t>
  </si>
  <si>
    <t>Uddevalla, Sverige</t>
  </si>
  <si>
    <t>California</t>
  </si>
  <si>
    <t>Kampala, Uganda</t>
  </si>
  <si>
    <t>Coordinate: 55.697, 12.523</t>
  </si>
  <si>
    <t>Brest, France</t>
  </si>
  <si>
    <t xml:space="preserve">Ntinda Kampala Uganda. </t>
  </si>
  <si>
    <t>LPZ, DE - Secret Capital City</t>
  </si>
  <si>
    <t>Ljungsbro, Sweden</t>
  </si>
  <si>
    <t>Göteborg, Sverige</t>
  </si>
  <si>
    <t>Northport, MI</t>
  </si>
  <si>
    <t>London, UK</t>
  </si>
  <si>
    <t>Canberra, Australian Capital T</t>
  </si>
  <si>
    <t>New York, USA</t>
  </si>
  <si>
    <t>Mars</t>
  </si>
  <si>
    <t>Glen Cove, NY</t>
  </si>
  <si>
    <t>Cheektowaga, NY</t>
  </si>
  <si>
    <t>New Delhi, India</t>
  </si>
  <si>
    <t>Mumbai | Delhi | Brajrajnagar</t>
  </si>
  <si>
    <t xml:space="preserve">Camloch, South Armagh </t>
  </si>
  <si>
    <t>Bruxelles</t>
  </si>
  <si>
    <t>Haarlem</t>
  </si>
  <si>
    <t>United Kingdom</t>
  </si>
  <si>
    <t>Everywhere</t>
  </si>
  <si>
    <t>Kwale, Kenya</t>
  </si>
  <si>
    <t>Ama il mondo. _xD83C__xDDEE__xD83C__xDDF9_ _xD83C__xDDEC__xD83C__xDDE7_ Ⓥ</t>
  </si>
  <si>
    <t xml:space="preserve">Truth, humanity, planet care. </t>
  </si>
  <si>
    <t>Kenya</t>
  </si>
  <si>
    <t>Gulu, Uganda</t>
  </si>
  <si>
    <t>Kpando-Volta, Ghana</t>
  </si>
  <si>
    <t>Melbourne, Australia</t>
  </si>
  <si>
    <t>République Démocratique Du Con</t>
  </si>
  <si>
    <t>Co Waterford</t>
  </si>
  <si>
    <t>Somalia</t>
  </si>
  <si>
    <t>Nairobi, Kenya</t>
  </si>
  <si>
    <t xml:space="preserve">Clownland </t>
  </si>
  <si>
    <t>Toronto</t>
  </si>
  <si>
    <t>Connecticut, USA</t>
  </si>
  <si>
    <t>Colorado, USA</t>
  </si>
  <si>
    <t>_xD83C__xDDF3__xD83C__xDDF4_ | FIU _xD83C__xDF93_- MIA</t>
  </si>
  <si>
    <t>Lagos</t>
  </si>
  <si>
    <t xml:space="preserve"> http://t.me/rf200_now_world</t>
  </si>
  <si>
    <t>United States</t>
  </si>
  <si>
    <t>I'm usually off grid</t>
  </si>
  <si>
    <t>Oak Park, IL</t>
  </si>
  <si>
    <t>Nairobi,Kenya</t>
  </si>
  <si>
    <t>Tibthorpe, England</t>
  </si>
  <si>
    <t>District of Columbia, USA</t>
  </si>
  <si>
    <t>Just Outside Dignity</t>
  </si>
  <si>
    <t>Fife, Scotland</t>
  </si>
  <si>
    <t>Northern Shenandoah Valley, VA</t>
  </si>
  <si>
    <t>#OurHomeOnNativeLand akaCanada</t>
  </si>
  <si>
    <t>Tennessee, USA</t>
  </si>
  <si>
    <t>Sverige</t>
  </si>
  <si>
    <t>रायपुर</t>
  </si>
  <si>
    <t>Earth</t>
  </si>
  <si>
    <t>lucid.berlin</t>
  </si>
  <si>
    <t>japan(kanagawa)</t>
  </si>
  <si>
    <t>Berlin, Deutschland</t>
  </si>
  <si>
    <t>Sherbrooke, Québec</t>
  </si>
  <si>
    <t xml:space="preserve"> Extreem gedrag wordt geblockt</t>
  </si>
  <si>
    <t>Unna, Deutschland</t>
  </si>
  <si>
    <t>Berlin</t>
  </si>
  <si>
    <t>Buziga-Munyonyo</t>
  </si>
  <si>
    <t>southern Indiana</t>
  </si>
  <si>
    <t>Haute-Vienne, Limousin</t>
  </si>
  <si>
    <t>Edinburgh, Scotland</t>
  </si>
  <si>
    <t>Nairobi, kenya</t>
  </si>
  <si>
    <t>the Netherlands</t>
  </si>
  <si>
    <t>august, nineteen ninety-six</t>
  </si>
  <si>
    <t>Turtle Island</t>
  </si>
  <si>
    <t>Altshausen, Deutschland</t>
  </si>
  <si>
    <t xml:space="preserve">The Greater Maghreb </t>
  </si>
  <si>
    <t>California, USA</t>
  </si>
  <si>
    <t>Lusaka, Zambia_xD83C__xDDFF__xD83C__xDDF2_</t>
  </si>
  <si>
    <t>HQ in Houston,TX</t>
  </si>
  <si>
    <t>San Ramon, CA</t>
  </si>
  <si>
    <t>NL</t>
  </si>
  <si>
    <t>Burundi</t>
  </si>
  <si>
    <t>https://t.co/b2ILQKnOlt</t>
  </si>
  <si>
    <t>https://t.co/P05aylObgD</t>
  </si>
  <si>
    <t>https://t.co/mvYUNlzmKC</t>
  </si>
  <si>
    <t>https://t.co/bmzlCD7sDU</t>
  </si>
  <si>
    <t>https://t.co/PhHRBjEGmB</t>
  </si>
  <si>
    <t>https://t.co/DpcYCruzNo</t>
  </si>
  <si>
    <t>https://t.co/4HqKB3X9gL</t>
  </si>
  <si>
    <t>https://t.co/h0tKzoriSy</t>
  </si>
  <si>
    <t>https://t.co/oofSSrobst</t>
  </si>
  <si>
    <t>https://t.co/1FI0yo5DrD</t>
  </si>
  <si>
    <t>https://t.co/EAJ7ehlhC4</t>
  </si>
  <si>
    <t>https://t.co/9V35l71haC</t>
  </si>
  <si>
    <t>https://t.co/qA0H4CFXO3</t>
  </si>
  <si>
    <t>http://t.co/i3ULtN20IC</t>
  </si>
  <si>
    <t>https://t.co/tQ8qn5pnP3</t>
  </si>
  <si>
    <t>https://t.co/6jxHaRGR3A</t>
  </si>
  <si>
    <t>https://t.co/9zrPV2Ovn1</t>
  </si>
  <si>
    <t>https://t.co/bV3yyLXkJe</t>
  </si>
  <si>
    <t>https://t.co/obZEI2JO0S</t>
  </si>
  <si>
    <t>https://t.co/YoT7Yo7JLx</t>
  </si>
  <si>
    <t>https://t.co/DoYodxZkpo</t>
  </si>
  <si>
    <t>https://t.co/Z0oPyqbRWy</t>
  </si>
  <si>
    <t>https://t.co/EF6rd3ScEB</t>
  </si>
  <si>
    <t>https://t.co/qzrzYsJXRj</t>
  </si>
  <si>
    <t>https://t.co/Mylckk6mtG</t>
  </si>
  <si>
    <t>https://t.co/iUyXuYf2eF</t>
  </si>
  <si>
    <t>https://t.co/NOJegf3pzf</t>
  </si>
  <si>
    <t>https://t.co/Nw1lKJacgX</t>
  </si>
  <si>
    <t>https://t.co/fMdH5xt6RH</t>
  </si>
  <si>
    <t>https://t.co/l8CBuP6SFQ</t>
  </si>
  <si>
    <t>https://t.co/sOCW2G5w0j</t>
  </si>
  <si>
    <t>https://t.co/M69vKvg6Vh</t>
  </si>
  <si>
    <t>https://t.co/0HwowCDzNy</t>
  </si>
  <si>
    <t>https://t.co/3TicBy0QNW</t>
  </si>
  <si>
    <t>https://t.co/4xQlsYAsax</t>
  </si>
  <si>
    <t>https://t.co/C7RJC2UTYX</t>
  </si>
  <si>
    <t>https://t.co/pFreWGGeNl</t>
  </si>
  <si>
    <t>https://t.co/Kc9YiJ7YFG</t>
  </si>
  <si>
    <t>http://t.co/1W50Nno227</t>
  </si>
  <si>
    <t>https://t.co/lbr6Gikib9</t>
  </si>
  <si>
    <t>https://t.co/qOZ1vQyrr3</t>
  </si>
  <si>
    <t>https://t.co/CTl6OhV3Dj</t>
  </si>
  <si>
    <t>https://t.co/8JU4hheYiA</t>
  </si>
  <si>
    <t>https://t.co/gEbhxFBl3h</t>
  </si>
  <si>
    <t>https://t.co/aN52VSarAu</t>
  </si>
  <si>
    <t>http://t.co/nVUiHQyBOK</t>
  </si>
  <si>
    <t>https://t.co/00ro9DnAs5</t>
  </si>
  <si>
    <t>https://t.co/4zuwrHTd1I</t>
  </si>
  <si>
    <t>http://t.co/WtlHCQasdQ</t>
  </si>
  <si>
    <t>https://t.co/8JuOjxJNCY</t>
  </si>
  <si>
    <t>https://t.co/AV6UhUAU2U</t>
  </si>
  <si>
    <t>http://pbs.twimg.com/profile_images/2585167311/89E515F9-9DFD-4AF3-B735-17EDB4D180B0_normal</t>
  </si>
  <si>
    <t>http://pbs.twimg.com/profile_images/1191038370736156672/Bkj_KB_b_normal.jpg</t>
  </si>
  <si>
    <t>http://pbs.twimg.com/profile_images/1050765056437309441/NNv1btZ-_normal.jpg</t>
  </si>
  <si>
    <t>http://pbs.twimg.com/profile_images/1504362520454258689/eicWcXLz_normal.jpg</t>
  </si>
  <si>
    <t>http://pbs.twimg.com/profile_images/1460335635839991809/pfTGuJKP_normal.jpg</t>
  </si>
  <si>
    <t>http://pbs.twimg.com/profile_images/1440440831685496836/IY75yzhu_normal.jpg</t>
  </si>
  <si>
    <t>http://pbs.twimg.com/profile_images/1370367286364622853/OmBXnUGJ_normal.jpg</t>
  </si>
  <si>
    <t>http://pbs.twimg.com/profile_images/1530076063899992065/Pp95U1EJ_normal.jpg</t>
  </si>
  <si>
    <t>http://abs.twimg.com/sticky/default_profile_images/default_profile_normal.png</t>
  </si>
  <si>
    <t>http://pbs.twimg.com/profile_images/1429434066231824384/viyHsXTm_normal.jpg</t>
  </si>
  <si>
    <t>http://pbs.twimg.com/profile_images/1299890601438203907/2WGUsQQJ_normal.jpg</t>
  </si>
  <si>
    <t>http://pbs.twimg.com/profile_images/1196193251281244169/3W1tJYgi_normal.jpg</t>
  </si>
  <si>
    <t>http://pbs.twimg.com/profile_images/1316289706523418624/IPKjBq0Q_normal.jpg</t>
  </si>
  <si>
    <t>http://pbs.twimg.com/profile_images/755793300200775680/-yhlUYjj_normal.jpg</t>
  </si>
  <si>
    <t>http://pbs.twimg.com/profile_images/428724683244961792/xfp-kefo_normal.jpeg</t>
  </si>
  <si>
    <t>http://pbs.twimg.com/profile_images/1407718645854314500/WhAISJk2_normal.jpg</t>
  </si>
  <si>
    <t>http://pbs.twimg.com/profile_images/1527304064064552960/ZLPJRx2c_normal.jpg</t>
  </si>
  <si>
    <t>http://pbs.twimg.com/profile_images/1525669748582895617/X0FOT3GH_normal.jpg</t>
  </si>
  <si>
    <t>http://pbs.twimg.com/profile_images/1101119938809479168/Rywm9M03_normal.png</t>
  </si>
  <si>
    <t>http://pbs.twimg.com/profile_images/1602303495/SM_fairy_avatar_normal.jpg</t>
  </si>
  <si>
    <t>http://pbs.twimg.com/profile_images/1513419534/Henrique_Parada_normal.jpg</t>
  </si>
  <si>
    <t>http://pbs.twimg.com/profile_images/472365125366587392/fXFhXXLe_normal.jpeg</t>
  </si>
  <si>
    <t>http://pbs.twimg.com/profile_images/1350177767594332162/aJTTOObu_normal.jpg</t>
  </si>
  <si>
    <t>http://pbs.twimg.com/profile_images/1511749165478559755/m_kjhd-2_normal.jpg</t>
  </si>
  <si>
    <t>http://pbs.twimg.com/profile_images/1471104639638646784/E31p0Bk5_normal.jpg</t>
  </si>
  <si>
    <t>http://pbs.twimg.com/profile_images/1515730468615897093/VnGx2Oze_normal.jpg</t>
  </si>
  <si>
    <t>http://pbs.twimg.com/profile_images/1521545178191994882/7gN_BO0X_normal.jpg</t>
  </si>
  <si>
    <t>http://pbs.twimg.com/profile_images/1527566909427916802/9JrleNt-_normal.jpg</t>
  </si>
  <si>
    <t>http://pbs.twimg.com/profile_images/1408077361648635905/EnRVgNxy_normal.jpg</t>
  </si>
  <si>
    <t>http://pbs.twimg.com/profile_images/1122808492035690496/lOHt4I0N_normal.jpg</t>
  </si>
  <si>
    <t>http://pbs.twimg.com/profile_images/1517373761955237891/KcNPnWm3_normal.jpg</t>
  </si>
  <si>
    <t>http://pbs.twimg.com/profile_images/1499338219523125249/jPnWHuOH_normal.jpg</t>
  </si>
  <si>
    <t>http://pbs.twimg.com/profile_images/1489840723616833537/ZVMHECYz_normal.jpg</t>
  </si>
  <si>
    <t>http://pbs.twimg.com/profile_images/1477601474834272257/AJLsOfxh_normal.jpg</t>
  </si>
  <si>
    <t>http://pbs.twimg.com/profile_images/1530049579734933510/4zhGHXZT_normal.jpg</t>
  </si>
  <si>
    <t>http://pbs.twimg.com/profile_images/693867974105645056/L9Ap-zyg_normal.jpg</t>
  </si>
  <si>
    <t>http://pbs.twimg.com/profile_images/1505474542776557569/f2HVSk2X_normal.jpg</t>
  </si>
  <si>
    <t>http://pbs.twimg.com/profile_images/1520750380853903361/ZqhgHnN5_normal.jpg</t>
  </si>
  <si>
    <t>http://pbs.twimg.com/profile_images/1231451694107693056/Rn_0YIpq_normal.jpg</t>
  </si>
  <si>
    <t>http://pbs.twimg.com/profile_images/1352769121121923072/d_rdcLpn_normal.jpg</t>
  </si>
  <si>
    <t>http://pbs.twimg.com/profile_images/101478399/saleem_huq_normal.jpg</t>
  </si>
  <si>
    <t>http://pbs.twimg.com/profile_images/1252894637569671172/abCtNzrv_normal.jpg</t>
  </si>
  <si>
    <t>http://pbs.twimg.com/profile_images/1443672602199818240/wTXkCTCa_normal.jpg</t>
  </si>
  <si>
    <t>http://pbs.twimg.com/profile_images/1046002070451572736/QqzVzqUE_normal.jpg</t>
  </si>
  <si>
    <t>http://pbs.twimg.com/profile_images/1402301070597050373/BmCchwYz_normal.jpg</t>
  </si>
  <si>
    <t>http://pbs.twimg.com/profile_images/817146246041403394/CxiYcZmW_normal.jpg</t>
  </si>
  <si>
    <t>http://pbs.twimg.com/profile_images/1507722434413277189/gCVKBgTo_normal.jpg</t>
  </si>
  <si>
    <t>http://pbs.twimg.com/profile_images/961759616181907461/-lnsPbv-_normal.jpg</t>
  </si>
  <si>
    <t>http://pbs.twimg.com/profile_images/1485155709402554368/AN7EdpID_normal.jpg</t>
  </si>
  <si>
    <t>http://pbs.twimg.com/profile_images/1462473049450688514/GquWfKaj_normal.jpg</t>
  </si>
  <si>
    <t>http://pbs.twimg.com/profile_images/1315197562564022272/_y3ipWD1_normal.jpg</t>
  </si>
  <si>
    <t>http://pbs.twimg.com/profile_images/1421976242786508807/rujshddb_normal.png</t>
  </si>
  <si>
    <t>http://pbs.twimg.com/profile_images/1493397505354121220/Ts9aKR9P_normal.jpg</t>
  </si>
  <si>
    <t>http://pbs.twimg.com/profile_images/1285284549669326849/g-FBtlvb_normal.jpg</t>
  </si>
  <si>
    <t>http://pbs.twimg.com/profile_images/378800000170730474/d67405ea1f22cb9fed7a55a9f64f887f_normal.jpeg</t>
  </si>
  <si>
    <t>http://pbs.twimg.com/profile_images/1516152959020806148/7J2kDngG_normal.jpg</t>
  </si>
  <si>
    <t>http://pbs.twimg.com/profile_images/1404092783330086916/JKXkDSU0_normal.jpg</t>
  </si>
  <si>
    <t>http://pbs.twimg.com/profile_images/1520880311239909377/82PHe2ai_normal.jpg</t>
  </si>
  <si>
    <t>http://pbs.twimg.com/profile_images/1484902901986500609/d9lvKwgV_normal.jpg</t>
  </si>
  <si>
    <t>http://pbs.twimg.com/profile_images/1446096864877625350/V3Wy_6iV_normal.jpg</t>
  </si>
  <si>
    <t>http://pbs.twimg.com/profile_images/1069426871920717824/J5uu7zQh_normal.jpg</t>
  </si>
  <si>
    <t>http://pbs.twimg.com/profile_images/1527579475910729728/5TAraN1A_normal.jpg</t>
  </si>
  <si>
    <t>http://pbs.twimg.com/profile_images/789580027834699776/U3aDn0kU_normal.jpg</t>
  </si>
  <si>
    <t>http://pbs.twimg.com/profile_images/1355693238/Image007_normal.jpg</t>
  </si>
  <si>
    <t>http://pbs.twimg.com/profile_images/1454051653821374465/ToZ4KMyq_normal.jpg</t>
  </si>
  <si>
    <t>http://pbs.twimg.com/profile_images/1524484198463156225/TQNT77r4_normal.jpg</t>
  </si>
  <si>
    <t>http://pbs.twimg.com/profile_images/1497081392986869761/ZhCphtyo_normal.jpg</t>
  </si>
  <si>
    <t>http://pbs.twimg.com/profile_images/1175021752553918464/IEPyPC4P_normal.png</t>
  </si>
  <si>
    <t>http://pbs.twimg.com/profile_images/1450073682450264068/S4gqsox9_normal.jpg</t>
  </si>
  <si>
    <t>http://pbs.twimg.com/profile_images/1509323764592529409/Kx4OWX4v_normal.jpg</t>
  </si>
  <si>
    <t>http://pbs.twimg.com/profile_images/1465401375282667523/aG-lP6AD_normal.jpg</t>
  </si>
  <si>
    <t>http://pbs.twimg.com/profile_images/1504718030084919297/W6aPX9pj_normal.jpg</t>
  </si>
  <si>
    <t>http://pbs.twimg.com/profile_images/1127356952479059968/r_vqTN4t_normal.jpg</t>
  </si>
  <si>
    <t>http://pbs.twimg.com/profile_images/1432349969290342401/xuLnMkff_normal.jpg</t>
  </si>
  <si>
    <t>http://pbs.twimg.com/profile_images/534846179717033984/Cw06yZ7i_normal.jpeg</t>
  </si>
  <si>
    <t>http://pbs.twimg.com/profile_images/1524768173832159233/q-fSV5vF_normal.jpg</t>
  </si>
  <si>
    <t>http://pbs.twimg.com/profile_images/429455076306845697/4Fa4lDRL_normal.jpeg</t>
  </si>
  <si>
    <t>http://pbs.twimg.com/profile_images/1518637889952927744/8N-7b4Vo_normal.jpg</t>
  </si>
  <si>
    <t>http://pbs.twimg.com/profile_images/1477359669156974603/59I2PFiE_normal.jpg</t>
  </si>
  <si>
    <t>http://pbs.twimg.com/profile_images/1526022980949938176/u6Ay2KFY_normal.jpg</t>
  </si>
  <si>
    <t>http://pbs.twimg.com/profile_images/1477917085128749057/YtsSeMaS_normal.jpg</t>
  </si>
  <si>
    <t>http://pbs.twimg.com/profile_images/1426159740082610177/KU-w0CNK_normal.jpg</t>
  </si>
  <si>
    <t>http://pbs.twimg.com/profile_images/1239219857/P2212896_normal.jpg</t>
  </si>
  <si>
    <t>http://pbs.twimg.com/profile_images/1294206844832030722/wizkoPcZ_normal.jpg</t>
  </si>
  <si>
    <t>http://pbs.twimg.com/profile_images/1455494769795342339/mTaWc0qG_normal.jpg</t>
  </si>
  <si>
    <t>http://pbs.twimg.com/profile_images/1527037196913586177/awKwRYIZ_normal.jpg</t>
  </si>
  <si>
    <t>http://pbs.twimg.com/profile_images/1491921976121823233/TZf7NjUo_normal.jpg</t>
  </si>
  <si>
    <t>http://pbs.twimg.com/profile_images/2958928640/8682c1209cb9405dbca87b95bbe08ffb_normal.jpeg</t>
  </si>
  <si>
    <t>http://pbs.twimg.com/profile_images/1481198097669804035/_IgUCrY-_normal.jpg</t>
  </si>
  <si>
    <t>http://pbs.twimg.com/profile_images/1374766219065180171/bCRAPg2v_normal.jpg</t>
  </si>
  <si>
    <t>http://pbs.twimg.com/profile_images/1464740791381897216/JRxMaTjX_normal.jpg</t>
  </si>
  <si>
    <t>http://pbs.twimg.com/profile_images/2508614928/4el9lih4qtbpdrxjzr4o_normal.jpeg</t>
  </si>
  <si>
    <t>http://pbs.twimg.com/profile_images/1087113644402528256/iEF3j9UQ_normal.jpg</t>
  </si>
  <si>
    <t>http://pbs.twimg.com/profile_images/1497948543943860230/9X58vULf_normal.jpg</t>
  </si>
  <si>
    <t>http://pbs.twimg.com/profile_images/1427246404720762882/4UwB8tIG_normal.jpg</t>
  </si>
  <si>
    <t>http://pbs.twimg.com/profile_images/1326627698815488001/d60NXnYQ_normal.jpg</t>
  </si>
  <si>
    <t>http://pbs.twimg.com/profile_images/1526125568231620608/8bNxkuWt_normal.jpg</t>
  </si>
  <si>
    <t>http://pbs.twimg.com/profile_images/549609885785411584/0NOeLI_m_normal.jpeg</t>
  </si>
  <si>
    <t>http://pbs.twimg.com/profile_images/902960709172154368/Y1Og13Ha_normal.jpg</t>
  </si>
  <si>
    <t>http://pbs.twimg.com/profile_images/1136627333312462851/Msarzgk7_normal.png</t>
  </si>
  <si>
    <t>http://pbs.twimg.com/profile_images/1323990122027573249/MHn0ajxE_normal.jpg</t>
  </si>
  <si>
    <t>http://pbs.twimg.com/profile_images/1506971916753641475/BkEaqaoC_normal.jpg</t>
  </si>
  <si>
    <t>http://pbs.twimg.com/profile_images/1013463690899648513/5qCD7xLB_normal.jpg</t>
  </si>
  <si>
    <t>http://pbs.twimg.com/profile_images/2529468522/223zhwofdhfwmjj896j1_normal.jpeg</t>
  </si>
  <si>
    <t>http://pbs.twimg.com/profile_images/1080393448115433472/zyjZIeEv_normal.jpg</t>
  </si>
  <si>
    <t>http://pbs.twimg.com/profile_images/806684886580928512/0UxSVDUC_normal.jpg</t>
  </si>
  <si>
    <t>http://pbs.twimg.com/profile_images/1413833737918246913/UoQbMaOD_normal.jpg</t>
  </si>
  <si>
    <t>http://pbs.twimg.com/profile_images/1528141164582518784/-5Y8xXIy_normal.jpg</t>
  </si>
  <si>
    <t>http://pbs.twimg.com/profile_images/1433228780265480192/aPzJg--O_normal.jpg</t>
  </si>
  <si>
    <t>http://pbs.twimg.com/profile_images/1527531858455629824/XxfB4rTR_normal.jpg</t>
  </si>
  <si>
    <t>http://pbs.twimg.com/profile_images/1518308719779536898/K9M3tdHO_normal.jpg</t>
  </si>
  <si>
    <t>http://pbs.twimg.com/profile_images/1178721418047098880/EnEEIRx3_normal.jpg</t>
  </si>
  <si>
    <t>http://pbs.twimg.com/profile_images/852743975597350912/HbWueVrW_normal.jpg</t>
  </si>
  <si>
    <t>http://pbs.twimg.com/profile_images/1192331522717683713/Cn6Edo1E_normal.jpg</t>
  </si>
  <si>
    <t>http://pbs.twimg.com/profile_images/1500856553859129352/4xN2ZxEz_normal.jpg</t>
  </si>
  <si>
    <t>http://pbs.twimg.com/profile_images/1270412369735356416/0QUo6Cy7_normal.jpg</t>
  </si>
  <si>
    <t>http://pbs.twimg.com/profile_images/3481080840/451de520ac5d714dde6621b408a535bc_normal.png</t>
  </si>
  <si>
    <t>http://pbs.twimg.com/profile_images/458890565585604608/efzmR94s_normal.jpeg</t>
  </si>
  <si>
    <t>http://pbs.twimg.com/profile_images/1446293773290455042/Yz9C4bn5_normal.jpg</t>
  </si>
  <si>
    <t>http://pbs.twimg.com/profile_images/1466703973038149633/UCW9dtq4_normal.jpg</t>
  </si>
  <si>
    <t>http://pbs.twimg.com/profile_images/752198392563003392/w3TTsDkO_normal.jpg</t>
  </si>
  <si>
    <t>http://pbs.twimg.com/profile_images/1523957708646408194/-AsgnjAo_normal.jpg</t>
  </si>
  <si>
    <t>http://pbs.twimg.com/profile_images/1184199534727061510/-vgC1Xxy_normal.jpg</t>
  </si>
  <si>
    <t>http://pbs.twimg.com/profile_images/1459213153301053442/rL5hhpAI_normal.jpg</t>
  </si>
  <si>
    <t>http://pbs.twimg.com/profile_images/1521127333750521856/O1c6dXo3_normal.jpg</t>
  </si>
  <si>
    <t>http://pbs.twimg.com/profile_images/1486786314422964228/gTWmsJSd_normal.jpg</t>
  </si>
  <si>
    <t>http://pbs.twimg.com/profile_images/1397205732227956746/q5gfG8wD_normal.jpg</t>
  </si>
  <si>
    <t>http://pbs.twimg.com/profile_images/1517972158806478848/HGz9j9TE_normal.jpg</t>
  </si>
  <si>
    <t>http://pbs.twimg.com/profile_images/1324035185688666115/QhPUkN-c_normal.jpg</t>
  </si>
  <si>
    <t>http://pbs.twimg.com/profile_images/1357424456197697537/g30DFs1P_normal.jpg</t>
  </si>
  <si>
    <t>http://pbs.twimg.com/profile_images/1520267630921523201/UnPrKQpX_normal.jpg</t>
  </si>
  <si>
    <t>http://pbs.twimg.com/profile_images/378800000599399507/1d340e416935c10d39419bfa5c151f0a_normal.jpeg</t>
  </si>
  <si>
    <t>http://pbs.twimg.com/profile_images/1275138241545543681/4nC5qLwC_normal.jpg</t>
  </si>
  <si>
    <t>http://pbs.twimg.com/profile_images/911177102241574912/K3DJs6_0_normal.jpg</t>
  </si>
  <si>
    <t>http://pbs.twimg.com/profile_images/1204835257415024641/0Llnir5v_normal.jpg</t>
  </si>
  <si>
    <t>http://pbs.twimg.com/profile_images/1522456879720706048/2FdjLKpQ_normal.jpg</t>
  </si>
  <si>
    <t>http://pbs.twimg.com/profile_images/1237429400569774082/FQmoSQet_normal.jpg</t>
  </si>
  <si>
    <t>http://pbs.twimg.com/profile_images/1494730929268482049/rIhQx_eK_normal.jpg</t>
  </si>
  <si>
    <t>http://pbs.twimg.com/profile_images/846060714120884226/1j5uZzD1_normal.jpg</t>
  </si>
  <si>
    <t>http://pbs.twimg.com/profile_images/1248633239838785538/EQCgry2F_normal.jpg</t>
  </si>
  <si>
    <t>http://pbs.twimg.com/profile_images/1369944591122784256/CJBnZ0an_normal.jpg</t>
  </si>
  <si>
    <t>http://pbs.twimg.com/profile_images/1419322671758815232/WD7kbOt__normal.jpg</t>
  </si>
  <si>
    <t>http://pbs.twimg.com/profile_images/1095281383357014016/ptLqWqIS_normal.jpg</t>
  </si>
  <si>
    <t>http://pbs.twimg.com/profile_images/1486342640526372866/IXlehRwG_normal.jpg</t>
  </si>
  <si>
    <t>http://pbs.twimg.com/profile_images/887695293419933696/6ou62cmF_normal.jpg</t>
  </si>
  <si>
    <t>http://pbs.twimg.com/profile_images/583895664381202432/Z5a_RbKL_normal.jpg</t>
  </si>
  <si>
    <t>http://pbs.twimg.com/profile_images/902598446598676481/NywILK8Z_normal.jpg</t>
  </si>
  <si>
    <t>http://pbs.twimg.com/profile_images/669035719386644480/mQnQaq9T_normal.jpg</t>
  </si>
  <si>
    <t>http://pbs.twimg.com/profile_images/1428036116842680328/wrk4ri53_normal.jpg</t>
  </si>
  <si>
    <t>http://pbs.twimg.com/profile_images/1177848808048218112/vBVcdqes_normal.jpg</t>
  </si>
  <si>
    <t>http://pbs.twimg.com/profile_images/1487047990095368195/YM_DLAJ5_normal.jpg</t>
  </si>
  <si>
    <t>http://pbs.twimg.com/profile_images/1516802652201312258/3GZrxLxu_normal.jpg</t>
  </si>
  <si>
    <t>http://pbs.twimg.com/profile_images/1342376139533283334/ddq3QOa5_normal.jpg</t>
  </si>
  <si>
    <t>http://pbs.twimg.com/profile_images/1522212383808098305/aMRWH3TY_normal.jpg</t>
  </si>
  <si>
    <t>http://pbs.twimg.com/profile_images/698303880812220416/hfF0JOAz_normal.jpg</t>
  </si>
  <si>
    <t>http://pbs.twimg.com/profile_images/663301726011842560/5qvzgHgB_normal.jpg</t>
  </si>
  <si>
    <t>http://pbs.twimg.com/profile_images/1007572689949634562/t7yswqvT_normal.jpg</t>
  </si>
  <si>
    <t>http://pbs.twimg.com/profile_images/1528651569578786817/GToix-lK_normal.jpg</t>
  </si>
  <si>
    <t>http://pbs.twimg.com/profile_images/1330099890739875841/pZ4etSlf_normal.jpg</t>
  </si>
  <si>
    <t>http://pbs.twimg.com/profile_images/1527484562560917513/ke9g_phi_normal.jpg</t>
  </si>
  <si>
    <t>http://pbs.twimg.com/profile_images/1459231950690873348/kwDHkqZt_normal.jpg</t>
  </si>
  <si>
    <t>http://pbs.twimg.com/profile_images/1177524439132643328/OjGhlh5B_normal.jpg</t>
  </si>
  <si>
    <t>http://pbs.twimg.com/profile_images/1518326366684471303/aBero3hP_normal.jpg</t>
  </si>
  <si>
    <t>http://pbs.twimg.com/profile_images/1398792502296023042/4fY4DZul_normal.jpg</t>
  </si>
  <si>
    <t>http://pbs.twimg.com/profile_images/461575602508537856/Ldhb9Wqi_normal.jpeg</t>
  </si>
  <si>
    <t>http://pbs.twimg.com/profile_images/1104185604655513600/i4OaGpuc_normal.png</t>
  </si>
  <si>
    <t>http://pbs.twimg.com/profile_images/902558084064616448/YTOCYYnn_normal.jpg</t>
  </si>
  <si>
    <t>http://pbs.twimg.com/profile_images/1438814581128929283/XZyv2OX0_normal.jpg</t>
  </si>
  <si>
    <t>http://pbs.twimg.com/profile_images/934717921816993793/H1vB6P7o_normal.jpg</t>
  </si>
  <si>
    <t>http://pbs.twimg.com/profile_images/1506285320861536267/R-f4mLQ5_normal.jpg</t>
  </si>
  <si>
    <t>http://pbs.twimg.com/profile_images/1263753567950835712/Q6hMDyxT_normal.jpg</t>
  </si>
  <si>
    <t>http://pbs.twimg.com/profile_images/1527303943126102017/oLXhbu18_normal.jpg</t>
  </si>
  <si>
    <t>Open Twitter Page for This Person</t>
  </si>
  <si>
    <t>https://twitter.com/emanalhattab</t>
  </si>
  <si>
    <t>https://twitter.com/tukwa2</t>
  </si>
  <si>
    <t>https://twitter.com/corradotopi</t>
  </si>
  <si>
    <t>https://twitter.com/auber_fichess</t>
  </si>
  <si>
    <t>https://twitter.com/mayaozbayoglu</t>
  </si>
  <si>
    <t>https://twitter.com/rware7</t>
  </si>
  <si>
    <t>https://twitter.com/nature_yoshiro</t>
  </si>
  <si>
    <t>https://twitter.com/r_kopplung</t>
  </si>
  <si>
    <t>https://twitter.com/recyclingmania2</t>
  </si>
  <si>
    <t>https://twitter.com/xrtoronto</t>
  </si>
  <si>
    <t>https://twitter.com/alejandra1804</t>
  </si>
  <si>
    <t>https://twitter.com/majedredha</t>
  </si>
  <si>
    <t>https://twitter.com/climate_4_all</t>
  </si>
  <si>
    <t>https://twitter.com/st_martin_sb</t>
  </si>
  <si>
    <t>https://twitter.com/sianmarged</t>
  </si>
  <si>
    <t>https://twitter.com/davidpmerriam</t>
  </si>
  <si>
    <t>https://twitter.com/coolgrey</t>
  </si>
  <si>
    <t>https://twitter.com/tigershen069</t>
  </si>
  <si>
    <t>https://twitter.com/malvernkite</t>
  </si>
  <si>
    <t>https://twitter.com/dawnroseturner</t>
  </si>
  <si>
    <t>https://twitter.com/henriqueip</t>
  </si>
  <si>
    <t>https://twitter.com/ralstonch</t>
  </si>
  <si>
    <t>https://twitter.com/vivienbrown54</t>
  </si>
  <si>
    <t>https://twitter.com/lawrencekipkem</t>
  </si>
  <si>
    <t>https://twitter.com/hamisiwalusimbi</t>
  </si>
  <si>
    <t>https://twitter.com/peterg4nes2019</t>
  </si>
  <si>
    <t>https://twitter.com/tkobusiingye</t>
  </si>
  <si>
    <t>https://twitter.com/musisiwily</t>
  </si>
  <si>
    <t>https://twitter.com/rydbomjohn</t>
  </si>
  <si>
    <t>https://twitter.com/melodielapot</t>
  </si>
  <si>
    <t>https://twitter.com/louiskyle_</t>
  </si>
  <si>
    <t>https://twitter.com/davovia</t>
  </si>
  <si>
    <t>https://twitter.com/blackarrowxv</t>
  </si>
  <si>
    <t>https://twitter.com/gildasdev</t>
  </si>
  <si>
    <t>https://twitter.com/naturalezagay</t>
  </si>
  <si>
    <t>https://twitter.com/aifeuganda</t>
  </si>
  <si>
    <t>https://twitter.com/peoplefuturede</t>
  </si>
  <si>
    <t>https://twitter.com/ericthelemming</t>
  </si>
  <si>
    <t>https://twitter.com/elvira_lange</t>
  </si>
  <si>
    <t>https://twitter.com/brigidhart</t>
  </si>
  <si>
    <t>https://twitter.com/saleemulhuq</t>
  </si>
  <si>
    <t>https://twitter.com/funintherun</t>
  </si>
  <si>
    <t>https://twitter.com/lisa19270487</t>
  </si>
  <si>
    <t>https://twitter.com/realjoshwhiting</t>
  </si>
  <si>
    <t>https://twitter.com/peaceblossom4</t>
  </si>
  <si>
    <t>https://twitter.com/cefestellita1</t>
  </si>
  <si>
    <t>https://twitter.com/kaitesijessica1</t>
  </si>
  <si>
    <t>https://twitter.com/crom20182</t>
  </si>
  <si>
    <t>https://twitter.com/jemangelepain</t>
  </si>
  <si>
    <t>https://twitter.com/tobecarey</t>
  </si>
  <si>
    <t>https://twitter.com/robert_ursache</t>
  </si>
  <si>
    <t>https://twitter.com/munyermilton</t>
  </si>
  <si>
    <t>https://twitter.com/retoske_andrew</t>
  </si>
  <si>
    <t>https://twitter.com/dyland1496</t>
  </si>
  <si>
    <t>https://twitter.com/antonymarcil</t>
  </si>
  <si>
    <t>https://twitter.com/cloudykant</t>
  </si>
  <si>
    <t>https://twitter.com/cj4africa</t>
  </si>
  <si>
    <t>https://twitter.com/clinton85101</t>
  </si>
  <si>
    <t>https://twitter.com/kyounoyuusyoku</t>
  </si>
  <si>
    <t>https://twitter.com/circularindia</t>
  </si>
  <si>
    <t>https://twitter.com/pratyushpanda</t>
  </si>
  <si>
    <t>https://twitter.com/montana_matta</t>
  </si>
  <si>
    <t>https://twitter.com/kimberleytighe</t>
  </si>
  <si>
    <t>https://twitter.com/didarling</t>
  </si>
  <si>
    <t>https://twitter.com/murphydes1</t>
  </si>
  <si>
    <t>https://twitter.com/mquattrocchi</t>
  </si>
  <si>
    <t>https://twitter.com/jessicasfishman</t>
  </si>
  <si>
    <t>https://twitter.com/rovanzon</t>
  </si>
  <si>
    <t>https://twitter.com/nicknuttgens</t>
  </si>
  <si>
    <t>https://twitter.com/imani_angeline</t>
  </si>
  <si>
    <t>https://twitter.com/savesoliii</t>
  </si>
  <si>
    <t>https://twitter.com/conserve4earth</t>
  </si>
  <si>
    <t>https://twitter.com/climatepub</t>
  </si>
  <si>
    <t>https://twitter.com/gecc_initiative</t>
  </si>
  <si>
    <t>https://twitter.com/ecowarriorss</t>
  </si>
  <si>
    <t>https://twitter.com/karajarina</t>
  </si>
  <si>
    <t>https://twitter.com/grimnien</t>
  </si>
  <si>
    <t>https://twitter.com/clintonebill</t>
  </si>
  <si>
    <t>https://twitter.com/kabilaobbo</t>
  </si>
  <si>
    <t>https://twitter.com/jutsuryu</t>
  </si>
  <si>
    <t>https://twitter.com/pammellajo</t>
  </si>
  <si>
    <t>https://twitter.com/cmenttor</t>
  </si>
  <si>
    <t>https://twitter.com/jnharkeraus</t>
  </si>
  <si>
    <t>https://twitter.com/jan_skoberne</t>
  </si>
  <si>
    <t>https://twitter.com/lookaround___</t>
  </si>
  <si>
    <t>https://twitter.com/markspecter1</t>
  </si>
  <si>
    <t>https://twitter.com/riseupmovdrc</t>
  </si>
  <si>
    <t>https://twitter.com/5786michael</t>
  </si>
  <si>
    <t>https://twitter.com/theartappeal</t>
  </si>
  <si>
    <t>https://twitter.com/kevindande</t>
  </si>
  <si>
    <t>https://twitter.com/youdonotnotice</t>
  </si>
  <si>
    <t>https://twitter.com/bencachola</t>
  </si>
  <si>
    <t>https://twitter.com/mjdillane</t>
  </si>
  <si>
    <t>https://twitter.com/gazalaeli</t>
  </si>
  <si>
    <t>https://twitter.com/echelonsky1</t>
  </si>
  <si>
    <t>https://twitter.com/mooninanansi</t>
  </si>
  <si>
    <t>https://twitter.com/proletariel</t>
  </si>
  <si>
    <t>https://twitter.com/iamkaykingz</t>
  </si>
  <si>
    <t>https://twitter.com/bredsedatelmjao</t>
  </si>
  <si>
    <t>https://twitter.com/freerussia2018</t>
  </si>
  <si>
    <t>https://twitter.com/ericmoorephoto</t>
  </si>
  <si>
    <t>https://twitter.com/xr_gpsandelders</t>
  </si>
  <si>
    <t>https://twitter.com/jlefevere65</t>
  </si>
  <si>
    <t>https://twitter.com/naytdx</t>
  </si>
  <si>
    <t>https://twitter.com/damien_thanam</t>
  </si>
  <si>
    <t>https://twitter.com/wildcat14804474</t>
  </si>
  <si>
    <t>https://twitter.com/marilynjoy14</t>
  </si>
  <si>
    <t>https://twitter.com/greenassam</t>
  </si>
  <si>
    <t>https://twitter.com/realgitonga</t>
  </si>
  <si>
    <t>https://twitter.com/generalsiqueira</t>
  </si>
  <si>
    <t>https://twitter.com/heclubmmu</t>
  </si>
  <si>
    <t>https://twitter.com/thewholeshebang</t>
  </si>
  <si>
    <t>https://twitter.com/hamonetf</t>
  </si>
  <si>
    <t>https://twitter.com/ichalphin</t>
  </si>
  <si>
    <t>https://twitter.com/tk9710</t>
  </si>
  <si>
    <t>https://twitter.com/edinamsolopa</t>
  </si>
  <si>
    <t>https://twitter.com/lesliepriestley</t>
  </si>
  <si>
    <t>https://twitter.com/likeitsays</t>
  </si>
  <si>
    <t>https://twitter.com/ethicsgirls</t>
  </si>
  <si>
    <t>https://twitter.com/magicreichel</t>
  </si>
  <si>
    <t>https://twitter.com/cathy_weissca</t>
  </si>
  <si>
    <t>https://twitter.com/thebearofcarbon</t>
  </si>
  <si>
    <t>https://twitter.com/eastsidesister</t>
  </si>
  <si>
    <t>https://twitter.com/r1revolutionist</t>
  </si>
  <si>
    <t>https://twitter.com/jadesmi72331199</t>
  </si>
  <si>
    <t>https://twitter.com/gretathunberg</t>
  </si>
  <si>
    <t>https://twitter.com/patriciakombo</t>
  </si>
  <si>
    <t>https://twitter.com/mathengehannah</t>
  </si>
  <si>
    <t>https://twitter.com/sandeeppatel04</t>
  </si>
  <si>
    <t>https://twitter.com/edwinnamakanga</t>
  </si>
  <si>
    <t>https://twitter.com/save0urforests</t>
  </si>
  <si>
    <t>https://twitter.com/fffbot1</t>
  </si>
  <si>
    <t>https://twitter.com/comolevi_</t>
  </si>
  <si>
    <t>https://twitter.com/ickearbetare</t>
  </si>
  <si>
    <t>https://twitter.com/verfranzt</t>
  </si>
  <si>
    <t>https://twitter.com/emi_ny7hsc</t>
  </si>
  <si>
    <t>https://twitter.com/artists4futurem</t>
  </si>
  <si>
    <t>https://twitter.com/182cmcom</t>
  </si>
  <si>
    <t>https://twitter.com/beatehaubrock</t>
  </si>
  <si>
    <t>https://twitter.com/charlot12028012</t>
  </si>
  <si>
    <t>https://twitter.com/stevesilent</t>
  </si>
  <si>
    <t>https://twitter.com/caitlin60255389</t>
  </si>
  <si>
    <t>https://twitter.com/peervanhelmond</t>
  </si>
  <si>
    <t>https://twitter.com/andreasnohsia</t>
  </si>
  <si>
    <t>https://twitter.com/greennewdeal_eu</t>
  </si>
  <si>
    <t>https://twitter.com/semoxp</t>
  </si>
  <si>
    <t>https://twitter.com/marianallen</t>
  </si>
  <si>
    <t>https://twitter.com/batuichiami</t>
  </si>
  <si>
    <t>https://twitter.com/madlove_love</t>
  </si>
  <si>
    <t>https://twitter.com/tluway</t>
  </si>
  <si>
    <t>https://twitter.com/tonepersson</t>
  </si>
  <si>
    <t>https://twitter.com/austinoluoch5</t>
  </si>
  <si>
    <t>https://twitter.com/jrobert_nl</t>
  </si>
  <si>
    <t>https://twitter.com/guest045_</t>
  </si>
  <si>
    <t>https://twitter.com/penguinjunk</t>
  </si>
  <si>
    <t>https://twitter.com/abunchanumbers</t>
  </si>
  <si>
    <t>https://twitter.com/galatea321</t>
  </si>
  <si>
    <t>https://twitter.com/kam13794794</t>
  </si>
  <si>
    <t>https://twitter.com/666ernie</t>
  </si>
  <si>
    <t>https://twitter.com/asano_ooo</t>
  </si>
  <si>
    <t>https://twitter.com/leon_mugisho</t>
  </si>
  <si>
    <t>https://twitter.com/wildwil58303192</t>
  </si>
  <si>
    <t>https://twitter.com/upmaghreb</t>
  </si>
  <si>
    <t>https://twitter.com/michaelmannspc</t>
  </si>
  <si>
    <t>https://twitter.com/iantpaul</t>
  </si>
  <si>
    <t>https://twitter.com/mosescharityor1</t>
  </si>
  <si>
    <t>https://twitter.com/bgkmsc</t>
  </si>
  <si>
    <t>https://twitter.com/petrochina</t>
  </si>
  <si>
    <t>https://twitter.com/conocophillips</t>
  </si>
  <si>
    <t>https://twitter.com/chevron</t>
  </si>
  <si>
    <t>https://twitter.com/exxonmobil</t>
  </si>
  <si>
    <t>https://twitter.com/bp_uk</t>
  </si>
  <si>
    <t>https://twitter.com/shell</t>
  </si>
  <si>
    <t>https://twitter.com/lauramuwanguzi</t>
  </si>
  <si>
    <t>https://twitter.com/knieuwhuis</t>
  </si>
  <si>
    <t>https://twitter.com/riseupmtburundi</t>
  </si>
  <si>
    <t>emanalhattab
RT @tukwa2: #savetheplanet #saveRainforest
#savemauforest #savetheAmazoniaRainForest
#savethewildlife #ClimateStrikeOnline
#ClimateCrisis…</t>
  </si>
  <si>
    <t xml:space="preserve">tukwa2
</t>
  </si>
  <si>
    <t>corradotopi
RT @tukwa2: #savetheplanet #saveRainforest
#savemauforest #savetheAmazoniaRainForest
#savethewildlife #ClimateStrikeOnline
#ClimateCrisis…</t>
  </si>
  <si>
    <t>auber_fichess
RT @MayaOzbayoglu: Week 71 of #climatestrikeonline
#StopEACOP - the East African Crude
Oil Pipeline which would stretch
for nearly 1,445 k…</t>
  </si>
  <si>
    <t>mayaozbayoglu
Week 71 of #climatestrikeonline
#StopEACOP - the East African Crude
Oil Pipeline which would stretch
for nearly 1,… https://t.co/8kounpPRwB</t>
  </si>
  <si>
    <t>rware7
RT @nature_yoshiro: My 95 weeks.
#climatestrikeonline #fridaysforfuture
#climateaction                               
#ClimateEmergency #…</t>
  </si>
  <si>
    <t>nature_yoshiro
My 96 weeks. #climatestrikeonline
#fridaysforfuture #climateaction                               …
https://t.co/Zduz5lcr4b</t>
  </si>
  <si>
    <t>r_kopplung
RT @MayaOzbayoglu: Week 71 of #climatestrikeonline
#StopEACOP - the East African Crude
Oil Pipeline which would stretch
for nearly 1,445 k…</t>
  </si>
  <si>
    <t>recyclingmania2
RT @nature_yoshiro: My 95 weeks.
#climatestrikeonline #fridaysforfuture
#climateaction                               
#ClimateEmergency #…</t>
  </si>
  <si>
    <t>xrtoronto
RT @nature_yoshiro: My 95 weeks.
#climatestrikeonline #fridaysforfuture
#climateaction                               
#ClimateEmergency #…</t>
  </si>
  <si>
    <t>alejandra1804
RT @nature_yoshiro: My 95 weeks.
#climatestrikeonline #fridaysforfuture
#climateaction                               
#ClimateEmergency #…</t>
  </si>
  <si>
    <t>majedredha
RT @nature_yoshiro: My 95 weeks.
#climatestrikeonline #fridaysforfuture
#climateaction                               
#ClimateEmergency #…</t>
  </si>
  <si>
    <t>climate_4_all
RT @nature_yoshiro: My 95 weeks.
#climatestrikeonline #fridaysforfuture
#climateaction                               
#ClimateEmergency #…</t>
  </si>
  <si>
    <t>st_martin_sb
RT @nature_yoshiro: My 95 weeks.
#climatestrikeonline #fridaysforfuture
#climateaction                               
#ClimateEmergency #…</t>
  </si>
  <si>
    <t>sianmarged
RT @davidpmerriam: #DigitalStrike
week 107 #OilCompanies, #CoalCompanies
we can wait no longer! #GHG emissions
need to peak before 2025 to…</t>
  </si>
  <si>
    <t>davidpmerriam
#DigitalStrike week 108 @shell
@bp_uk @ExxonMobil @chevron @ConocoPhillips
@PetroChina #OilCompanies, YOUR
time is… https://t.co/3C5lT3B9bR</t>
  </si>
  <si>
    <t>coolgrey
RT @nature_yoshiro: My 95 weeks.
#climatestrikeonline #fridaysforfuture
#climateaction                               
#ClimateEmergency #…</t>
  </si>
  <si>
    <t>tigershen069
RT @nature_yoshiro: My 95 weeks.
#climatestrikeonline #fridaysforfuture
#climateaction                               
#ClimateEmergency #…</t>
  </si>
  <si>
    <t>malvernkite
RT @nature_yoshiro: My 95 weeks.
#climatestrikeonline #fridaysforfuture
#climateaction                               
#ClimateEmergency #…</t>
  </si>
  <si>
    <t>dawnroseturner
RT @nature_yoshiro: My 95 weeks.
#climatestrikeonline #fridaysforfuture
#climateaction                               
#ClimateEmergency #…</t>
  </si>
  <si>
    <t>henriqueip
RT @nature_yoshiro: My 95 weeks.
#climatestrikeonline #fridaysforfuture
#climateaction                               
#ClimateEmergency #…</t>
  </si>
  <si>
    <t>ralstonch
RT @MayaOzbayoglu: Week 71 of #climatestrikeonline
#StopEACOP - the East African Crude
Oil Pipeline which would stretch
for nearly 1,445 k…</t>
  </si>
  <si>
    <t>vivienbrown54
RT @MayaOzbayoglu: Week 71 of #climatestrikeonline
#StopEACOP - the East African Crude
Oil Pipeline which would stretch
for nearly 1,445 k…</t>
  </si>
  <si>
    <t>lawrencekipkem
RT @MayaOzbayoglu: Week 71 of #climatestrikeonline
#StopEACOP - the East African Crude
Oil Pipeline which would stretch
for nearly 1,445 k…</t>
  </si>
  <si>
    <t>hamisiwalusimbi
RT @MayaOzbayoglu: Week 71 of #climatestrikeonline
#StopEACOP - the East African Crude
Oil Pipeline which would stretch
for nearly 1,445 k…</t>
  </si>
  <si>
    <t>peterg4nes2019
RT @MayaOzbayoglu: Week 71 of #climatestrikeonline
#StopEACOP - the East African Crude
Oil Pipeline which would stretch
for nearly 1,445 k…</t>
  </si>
  <si>
    <t>tkobusiingye
RT @MayaOzbayoglu: Week 71 of #climatestrikeonline
#StopEACOP - the East African Crude
Oil Pipeline which would stretch
for nearly 1,445 k…</t>
  </si>
  <si>
    <t>musisiwily
RT @MayaOzbayoglu: Week 71 of #climatestrikeonline
#StopEACOP - the East African Crude
Oil Pipeline which would stretch
for nearly 1,445 k…</t>
  </si>
  <si>
    <t>rydbomjohn
RT @nature_yoshiro: My 95 weeks.
#climatestrikeonline #fridaysforfuture
#climateaction                               
#ClimateEmergency #…</t>
  </si>
  <si>
    <t>melodielapot
RT @nature_yoshiro: My 95 weeks.
#climatestrikeonline #fridaysforfuture
#climateaction                               
#ClimateEmergency #…</t>
  </si>
  <si>
    <t>louiskyle_
RT @MayaOzbayoglu: Week 71 of #climatestrikeonline
#StopEACOP - the East African Crude
Oil Pipeline which would stretch
for nearly 1,445 k…</t>
  </si>
  <si>
    <t>davovia
RT @MayaOzbayoglu: Week 71 of #climatestrikeonline
#StopEACOP - the East African Crude
Oil Pipeline which would stretch
for nearly 1,445 k…</t>
  </si>
  <si>
    <t>blackarrowxv
RT @nature_yoshiro: My 95 weeks.
#climatestrikeonline #fridaysforfuture
#climateaction                               
#ClimateEmergency #…</t>
  </si>
  <si>
    <t>gildasdev
RT @MayaOzbayoglu: Week 71 of #climatestrikeonline
#StopEACOP - the East African Crude
Oil Pipeline which would stretch
for nearly 1,445 k…</t>
  </si>
  <si>
    <t>naturalezagay
RT @nature_yoshiro: My 95 weeks.
#climatestrikeonline #fridaysforfuture
#climateaction                               
#ClimateEmergency #…</t>
  </si>
  <si>
    <t>aifeuganda
RT @MayaOzbayoglu: Week 71 of #climatestrikeonline
#StopEACOP - the East African Crude
Oil Pipeline which would stretch
for nearly 1,445 k…</t>
  </si>
  <si>
    <t>peoplefuturede
RT @elvira_lange: En positiv nyhet
på långfredagen: om löften från
senaste klimattoppmötet hålls finns
en chans att klara 2-graders uppvärm…</t>
  </si>
  <si>
    <t>ericthelemming
RT @semoxp: Destruction of the
environment to build a pipeline
will do more harm than good to
us and to the future generations.We
shud not…</t>
  </si>
  <si>
    <t>elvira_lange
Den 2-3 juni kommer makthavare
från hela världen till Stockholm
för att diskutera klimatkrisen
och Parisavtalet un… https://t.co/7U9lWSWPSN</t>
  </si>
  <si>
    <t>brigidhart
RT @nature_yoshiro: My 95 weeks.
#climatestrikeonline #fridaysforfuture
#climateaction                               
#ClimateEmergency #…</t>
  </si>
  <si>
    <t>saleemulhuq
RT @nature_yoshiro: My 95 weeks.
#climatestrikeonline #fridaysforfuture
#climateaction                               
#ClimateEmergency #…</t>
  </si>
  <si>
    <t>funintherun
RT @nature_yoshiro: My 95 weeks.
#climatestrikeonline #fridaysforfuture
#climateaction                               
#ClimateEmergency #…</t>
  </si>
  <si>
    <t>lisa19270487
RT @MayaOzbayoglu: Week 71 of #climatestrikeonline
#StopEACOP - the East African Crude
Oil Pipeline which would stretch
for nearly 1,445 k…</t>
  </si>
  <si>
    <t>realjoshwhiting
RT @MayaOzbayoglu: Week 71 of #climatestrikeonline
#StopEACOP - the East African Crude
Oil Pipeline which would stretch
for nearly 1,445 k…</t>
  </si>
  <si>
    <t>peaceblossom4
RT @nature_yoshiro: My 95 weeks.
#climatestrikeonline #fridaysforfuture
#climateaction                               
#ClimateEmergency #…</t>
  </si>
  <si>
    <t>cefestellita1
RT @MayaOzbayoglu: Week 71 of #climatestrikeonline
#StopEACOP - the East African Crude
Oil Pipeline which would stretch
for nearly 1,445 k…</t>
  </si>
  <si>
    <t>kaitesijessica1
RT @MayaOzbayoglu: Week 71 of #climatestrikeonline
#StopEACOP - the East African Crude
Oil Pipeline which would stretch
for nearly 1,445 k…</t>
  </si>
  <si>
    <t>crom20182
RT @nature_yoshiro: My 95 weeks.
#climatestrikeonline #fridaysforfuture
#climateaction                               
#ClimateEmergency #…</t>
  </si>
  <si>
    <t>jemangelepain
RT @nature_yoshiro: My 95 weeks.
#climatestrikeonline #fridaysforfuture
#climateaction                               
#ClimateEmergency #…</t>
  </si>
  <si>
    <t>tobecarey
RT @MayaOzbayoglu: Week 71 of #climatestrikeonline
#StopEACOP - the East African Crude
Oil Pipeline which would stretch
for nearly 1,445 k…</t>
  </si>
  <si>
    <t>robert_ursache
RT @MayaOzbayoglu: Week 71 of #climatestrikeonline
#StopEACOP - the East African Crude
Oil Pipeline which would stretch
for nearly 1,445 k…</t>
  </si>
  <si>
    <t>munyermilton
RT @MayaOzbayoglu: Week 71 of #climatestrikeonline
#StopEACOP - the East African Crude
Oil Pipeline which would stretch
for nearly 1,445 k…</t>
  </si>
  <si>
    <t>retoske_andrew
RT @Dyland1496: #climatestrikeonline
Week 114 The oceans act as a bit
of a sink for CO2. With the continued
release of CO2 from ourselves…</t>
  </si>
  <si>
    <t>dyland1496
#climatestrikeonline Week 114 The
oceans act as a bit of a sink for
CO2. With the continued release
of CO2 from ou… https://t.co/UZLINUjYmn</t>
  </si>
  <si>
    <t>antonymarcil
RT @Dyland1496: #climatestrikeonline
Week 114 The oceans act as a bit
of a sink for CO2. With the continued
release of CO2 from ourselves…</t>
  </si>
  <si>
    <t>cloudykant
RT @Dyland1496: #climatestrikeonline
Week 114 The oceans act as a bit
of a sink for CO2. With the continued
release of CO2 from ourselves…</t>
  </si>
  <si>
    <t>cj4africa
RT @MayaOzbayoglu: Week 71 of #climatestrikeonline
#StopEACOP - the East African Crude
Oil Pipeline which would stretch
for nearly 1,445 k…</t>
  </si>
  <si>
    <t>clinton85101
RT @Dyland1496: #climatestrikeonline
Week 114 The oceans act as a bit
of a sink for CO2. With the continued
release of CO2 from ourselves…</t>
  </si>
  <si>
    <t>kyounoyuusyoku
RT @nature_yoshiro: My 95 weeks.
#climatestrikeonline #fridaysforfuture
#climateaction                               
#ClimateEmergency #…</t>
  </si>
  <si>
    <t>circularindia
RT @MayaOzbayoglu: Week 71 of #climatestrikeonline
#StopEACOP - the East African Crude
Oil Pipeline which would stretch
for nearly 1,445 k…</t>
  </si>
  <si>
    <t>pratyushpanda
RT @nature_yoshiro: My 95 weeks.
#climatestrikeonline #fridaysforfuture
#climateaction                               
#ClimateEmergency #…</t>
  </si>
  <si>
    <t>montana_matta
RT @nature_yoshiro: My 95 weeks.
#climatestrikeonline #fridaysforfuture
#climateaction                               
#ClimateEmergency #…</t>
  </si>
  <si>
    <t>kimberleytighe
RT @Dyland1496: #climatestrikeonline
Week 114 The oceans act as a bit
of a sink for CO2. With the continued
release of CO2 from ourselves…</t>
  </si>
  <si>
    <t>didarling
RT @nature_yoshiro: My 95 weeks.
#climatestrikeonline #fridaysforfuture
#climateaction                               
#ClimateEmergency #…</t>
  </si>
  <si>
    <t>murphydes1
RT @MayaOzbayoglu: Week 71 of #climatestrikeonline
#StopEACOP - the East African Crude
Oil Pipeline which would stretch
for nearly 1,445 k…</t>
  </si>
  <si>
    <t>mquattrocchi
RT @MayaOzbayoglu: Week 71 of #climatestrikeonline
#StopEACOP - the East African Crude
Oil Pipeline which would stretch
for nearly 1,445 k…</t>
  </si>
  <si>
    <t>jessicasfishman
RT @MayaOzbayoglu: Week 71 of #climatestrikeonline
#StopEACOP - the East African Crude
Oil Pipeline which would stretch
for nearly 1,445 k…</t>
  </si>
  <si>
    <t>rovanzon
RT @MayaOzbayoglu: Week 71 of #climatestrikeonline
#StopEACOP - the East African Crude
Oil Pipeline which would stretch
for nearly 1,445 k…</t>
  </si>
  <si>
    <t>nicknuttgens
RT @MayaOzbayoglu: Week 71 of #climatestrikeonline
#StopEACOP - the East African Crude
Oil Pipeline which would stretch
for nearly 1,445 k…</t>
  </si>
  <si>
    <t>imani_angeline
@ClintoneBill @Grimnien @KaraJarina
@ECOWARRIORSS @GECC_Initiative
@ClimatePub @Conserve4Earth @SaveSolIII
If we do… https://t.co/KWoA1j4rXg</t>
  </si>
  <si>
    <t xml:space="preserve">savesoliii
</t>
  </si>
  <si>
    <t xml:space="preserve">conserve4earth
</t>
  </si>
  <si>
    <t xml:space="preserve">climatepub
</t>
  </si>
  <si>
    <t xml:space="preserve">gecc_initiative
</t>
  </si>
  <si>
    <t xml:space="preserve">ecowarriorss
</t>
  </si>
  <si>
    <t xml:space="preserve">karajarina
</t>
  </si>
  <si>
    <t xml:space="preserve">grimnien
</t>
  </si>
  <si>
    <t xml:space="preserve">clintonebill
</t>
  </si>
  <si>
    <t>kabilaobbo
RT @Dyland1496: #climatestrikeonline
Week 114 The oceans act as a bit
of a sink for CO2. With the continued
release of CO2 from ourselves…</t>
  </si>
  <si>
    <t>jutsuryu
RT @MayaOzbayoglu: Week 71 of #climatestrikeonline
#StopEACOP - the East African Crude
Oil Pipeline which would stretch
for nearly 1,445 k…</t>
  </si>
  <si>
    <t>pammellajo
RT @MayaOzbayoglu: Week 71 of #climatestrikeonline
#StopEACOP - the East African Crude
Oil Pipeline which would stretch
for nearly 1,445 k…</t>
  </si>
  <si>
    <t>cmenttor
RT @Dyland1496: #climatestrikeonline
Week 114 The oceans act as a bit
of a sink for CO2. With the continued
release of CO2 from ourselves…</t>
  </si>
  <si>
    <t>jnharkeraus
RT @MayaOzbayoglu: Week 71 of #climatestrikeonline
#StopEACOP - the East African Crude
Oil Pipeline which would stretch
for nearly 1,445 k…</t>
  </si>
  <si>
    <t>jan_skoberne
RT @Dyland1496: #climatestrikeonline
Week 114 The oceans act as a bit
of a sink for CO2. With the continued
release of CO2 from ourselves…</t>
  </si>
  <si>
    <t>lookaround___
RT @MayaOzbayoglu: Week 71 of #climatestrikeonline
#StopEACOP - the East African Crude
Oil Pipeline which would stretch
for nearly 1,445 k…</t>
  </si>
  <si>
    <t>markspecter1
RT @MayaOzbayoglu: Week 71 of #climatestrikeonline
#StopEACOP - the East African Crude
Oil Pipeline which would stretch
for nearly 1,445 k…</t>
  </si>
  <si>
    <t>riseupmovdrc
RT @Dyland1496: #climatestrikeonline
Week 114 The oceans act as a bit
of a sink for CO2. With the continued
release of CO2 from ourselves…</t>
  </si>
  <si>
    <t>5786michael
RT @MayaOzbayoglu: Week 71 of #climatestrikeonline
#StopEACOP - the East African Crude
Oil Pipeline which would stretch
for nearly 1,445 k…</t>
  </si>
  <si>
    <t>theartappeal
RT @MayaOzbayoglu: Week 71 of #climatestrikeonline
#StopEACOP - the East African Crude
Oil Pipeline which would stretch
for nearly 1,445 k…</t>
  </si>
  <si>
    <t>kevindande
RT @MayaOzbayoglu: Week 71 of #climatestrikeonline
#StopEACOP - the East African Crude
Oil Pipeline which would stretch
for nearly 1,445 k…</t>
  </si>
  <si>
    <t>youdonotnotice
RT @MayaOzbayoglu: Week 71 of #climatestrikeonline
#StopEACOP - the East African Crude
Oil Pipeline which would stretch
for nearly 1,445 k…</t>
  </si>
  <si>
    <t>bencachola
RT @MayaOzbayoglu: Week 71 of #climatestrikeonline
#StopEACOP - the East African Crude
Oil Pipeline which would stretch
for nearly 1,445 k…</t>
  </si>
  <si>
    <t>mjdillane
RT @MayaOzbayoglu: Week 71 of #climatestrikeonline
#StopEACOP - the East African Crude
Oil Pipeline which would stretch
for nearly 1,445 k…</t>
  </si>
  <si>
    <t>gazalaeli
RT @nature_yoshiro: My 95 weeks.
#climatestrikeonline #fridaysforfuture
#climateaction                               
#ClimateEmergency #…</t>
  </si>
  <si>
    <t>echelonsky1
RT @MayaOzbayoglu: Week 71 of #climatestrikeonline
#StopEACOP - the East African Crude
Oil Pipeline which would stretch
for nearly 1,445 k…</t>
  </si>
  <si>
    <t>mooninanansi
RT @MayaOzbayoglu: Week 71 of #climatestrikeonline
#StopEACOP - the East African Crude
Oil Pipeline which would stretch
for nearly 1,445 k…</t>
  </si>
  <si>
    <t>proletariel
RT @MayaOzbayoglu: Week 71 of #climatestrikeonline
#StopEACOP - the East African Crude
Oil Pipeline which would stretch
for nearly 1,445 k…</t>
  </si>
  <si>
    <t>iamkaykingz
RT @MayaOzbayoglu: Week 71 of #climatestrikeonline
#StopEACOP - the East African Crude
Oil Pipeline which would stretch
for nearly 1,445 k…</t>
  </si>
  <si>
    <t>bredsedatelmjao
RT @nature_yoshiro: My 95 weeks.
#climatestrikeonline #fridaysforfuture
#climateaction                               
#ClimateEmergency #…</t>
  </si>
  <si>
    <t>freerussia2018
RT @nature_yoshiro: My 95 weeks.
#climatestrikeonline #fridaysforfuture
#climateaction                               
#ClimateEmergency #…</t>
  </si>
  <si>
    <t>ericmoorephoto
RT @Dyland1496: #climatestrikeonline
Week 114 The oceans act as a bit
of a sink for CO2. With the continued
release of CO2 from ourselves…</t>
  </si>
  <si>
    <t>xr_gpsandelders
RT @MayaOzbayoglu: Week 71 of #climatestrikeonline
#StopEACOP - the East African Crude
Oil Pipeline which would stretch
for nearly 1,445 k…</t>
  </si>
  <si>
    <t>jlefevere65
RT @Dyland1496: #climatestrikeonline
Week 114 The oceans act as a bit
of a sink for CO2. With the continued
release of CO2 from ourselves…</t>
  </si>
  <si>
    <t>naytdx
RT @Dyland1496: #climatestrikeonline
Week 114 The oceans act as a bit
of a sink for CO2. With the continued
release of CO2 from ourselves…</t>
  </si>
  <si>
    <t>damien_thanam
RT @Dyland1496: #climatestrikeonline
Week 114 The oceans act as a bit
of a sink for CO2. With the continued
release of CO2 from ourselves…</t>
  </si>
  <si>
    <t>wildcat14804474
RT @MayaOzbayoglu: Week 71 of #climatestrikeonline
#StopEACOP - the East African Crude
Oil Pipeline which would stretch
for nearly 1,445 k…</t>
  </si>
  <si>
    <t>marilynjoy14
RT @MayaOzbayoglu: Week 71 of #climatestrikeonline
#StopEACOP - the East African Crude
Oil Pipeline which would stretch
for nearly 1,445 k…</t>
  </si>
  <si>
    <t>greenassam
RT @Dyland1496: #climatestrikeonline
Week 114 The oceans act as a bit
of a sink for CO2. With the continued
release of CO2 from ourselves…</t>
  </si>
  <si>
    <t>realgitonga
RT @Dyland1496: #climatestrikeonline
Week 114 The oceans act as a bit
of a sink for CO2. With the continued
release of CO2 from ourselves…</t>
  </si>
  <si>
    <t>generalsiqueira
RT @nature_yoshiro: My 95 weeks.
#climatestrikeonline #fridaysforfuture
#climateaction                               
#ClimateEmergency #…</t>
  </si>
  <si>
    <t>heclubmmu
RT @Dyland1496: #climatestrikeonline
Week 114 The oceans act as a bit
of a sink for CO2. With the continued
release of CO2 from ourselves…</t>
  </si>
  <si>
    <t>thewholeshebang
RT @Dyland1496: #climatestrikeonline
Week 114 The oceans act as a bit
of a sink for CO2. With the continued
release of CO2 from ourselves…</t>
  </si>
  <si>
    <t>hamonetf
RT @nature_yoshiro: My 95 weeks.
#climatestrikeonline #fridaysforfuture
#climateaction                               
#ClimateEmergency #…</t>
  </si>
  <si>
    <t>ichalphin
RT @MayaOzbayoglu: Week 71 of #climatestrikeonline
#StopEACOP - the East African Crude
Oil Pipeline which would stretch
for nearly 1,445 k…</t>
  </si>
  <si>
    <t>tk9710
RT @MayaOzbayoglu: Week 71 of #climatestrikeonline
#StopEACOP - the East African Crude
Oil Pipeline which would stretch
for nearly 1,445 k…</t>
  </si>
  <si>
    <t>edinamsolopa
RT @MayaOzbayoglu: Week 71 of #climatestrikeonline
#StopEACOP - the East African Crude
Oil Pipeline which would stretch
for nearly 1,445 k…</t>
  </si>
  <si>
    <t>lesliepriestley
RT @nature_yoshiro: My 95 weeks.
#climatestrikeonline #fridaysforfuture
#climateaction                               
#ClimateEmergency #…</t>
  </si>
  <si>
    <t>likeitsays
RT @Dyland1496: #climatestrikeonline
Week 114 The oceans act as a bit
of a sink for CO2. With the continued
release of CO2 from ourselves…</t>
  </si>
  <si>
    <t>ethicsgirls
RT @nature_yoshiro: My 95 weeks.
#climatestrikeonline #fridaysforfuture
#climateaction                               
#ClimateEmergency #…</t>
  </si>
  <si>
    <t>magicreichel
RT @nature_yoshiro: My 95 weeks.
#climatestrikeonline #fridaysforfuture
#climateaction                               
#ClimateEmergency #…</t>
  </si>
  <si>
    <t>cathy_weissca
RT @MayaOzbayoglu: Week 71 of #climatestrikeonline
#StopEACOP - the East African Crude
Oil Pipeline which would stretch
for nearly 1,445 k…</t>
  </si>
  <si>
    <t>thebearofcarbon
RT @MayaOzbayoglu: Week 71 of #climatestrikeonline
#StopEACOP - the East African Crude
Oil Pipeline which would stretch
for nearly 1,445 k…</t>
  </si>
  <si>
    <t>eastsidesister
RT @MayaOzbayoglu: Week 71 of #climatestrikeonline
#StopEACOP - the East African Crude
Oil Pipeline which would stretch
for nearly 1,445 k…</t>
  </si>
  <si>
    <t>r1revolutionist
RT @Dyland1496: #climatestrikeonline
Week 114 The oceans act as a bit
of a sink for CO2. With the continued
release of CO2 from ourselves…</t>
  </si>
  <si>
    <t>jadesmi72331199
RT @patriciakombo: School strike
week 65. Trees have a life. We
need them to survive. #ClimateStrikeOnline.
@GretaThunberg #fridaysforfut…</t>
  </si>
  <si>
    <t xml:space="preserve">gretathunberg
</t>
  </si>
  <si>
    <t xml:space="preserve">patriciakombo
</t>
  </si>
  <si>
    <t>mathengehannah
RT @MayaOzbayoglu: Week 71 of #climatestrikeonline
#StopEACOP - the East African Crude
Oil Pipeline which would stretch
for nearly 1,445 k…</t>
  </si>
  <si>
    <t>sandeeppatel04
RT @edwinNamakanga: We fear that
the Congo rain forest could be
on the verge of a massive increase
in deforestation for palm oil,
rubber, a…</t>
  </si>
  <si>
    <t xml:space="preserve">edwinnamakanga
</t>
  </si>
  <si>
    <t>save0urforests
RT @edwinNamakanga: We fear that
the Congo rain forest could be
on the verge of a massive increase
in deforestation for palm oil,
rubber, a…</t>
  </si>
  <si>
    <t>fffbot1
RT @Artists4futureM: #Osterpaket
#klimawandelstoppen #nomoreemptypromises
#fightforonepointfive #makeparisreal
#climatecrisis #actnow #face…</t>
  </si>
  <si>
    <t>comolevi_
Week 52. 気候変動に関心を持とう。 #ClimateStrikeOnline
#FridaysForFuture #NoWar #StandWithUkraine
#気候危機みんなで動けば怖くない… https://t.co/F78CRjej7d</t>
  </si>
  <si>
    <t>ickearbetare
#FridaysForFuture #ClimateStrike 
#DigitalStrike #ClimateStrikeOnline
#FightFor1Point5 #PeopleNotProfit…
https://t.co/8z8lcQJC1D</t>
  </si>
  <si>
    <t>verfranzt
It's Friday and my support goes
to #FridaysForFuture #ClimateStrikeOnline
#ClimateStrike</t>
  </si>
  <si>
    <t>emi_ny7hsc
RT @EMI_ny7hsc: 私はバタフライエフェクトの力を信じています_xD83E__xDD8B__xD83C__xDF0F_✨
奇跡を起こせば困難は乗り越えられると思います。 ✨_xD83C__xDF0F__xD83E__xDD8B__xD83D__xDC97__xD83E__xDD1D__xD83C__xDF31__xD83D__xDC28__xD83C__xDF1E_✨
未来のために 「#SowingSeedsOfHope #希望のタネを蒔こう
」 #ClimateStrikeOnline…</t>
  </si>
  <si>
    <t>artists4futurem
#Osterpaket #klimawandelstoppen
#nomoreemptypromises #fightforonepointfive
#makeparisreal #climatecrisis #actnow…
https://t.co/ejhSIvSmCZ</t>
  </si>
  <si>
    <t>182cmcom
RT @Artists4futureM: #Osterpaket
#klimawandelstoppen #nomoreemptypromises
#fightforonepointfive #makeparisreal
#climatecrisis #actnow #face…</t>
  </si>
  <si>
    <t>beatehaubrock
RT @Artists4futureM: #Osterpaket
#klimawandelstoppen #nomoreemptypromises
#fightforonepointfive #makeparisreal
#climatecrisis #actnow #face…</t>
  </si>
  <si>
    <t>charlot12028012
RT @MayaOzbayoglu: Week 71 of #climatestrikeonline
#StopEACOP - the East African Crude
Oil Pipeline which would stretch
for nearly 1,445 k…</t>
  </si>
  <si>
    <t>stevesilent
RT @nature_yoshiro: My 95 weeks.
#climatestrikeonline #fridaysforfuture
#climateaction                               
#ClimateEmergency #…</t>
  </si>
  <si>
    <t>caitlin60255389
Wake up and survival for climatestrikeonline
https://t.co/qTAKrpqwXZ</t>
  </si>
  <si>
    <t>peervanhelmond
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</si>
  <si>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andreasnohsia
Save Bees Save Trees Save Flowers
Save Earth _xD83D__xDC90__xD83C__xDF38__xD83C__xDF39__xD83C__xDF3A__xD83C__xDF3B__xD83C__xDF3C__xD83C__xDF37__xD83D__xDCAE__xD83C__xDFF5_️_xD83C__xDF0E__xD83C__xDF0D__xD83C__xDF0F_
#FridaysForFuture #ClimateStrikeOnline
#ClimateStrike… https://t.co/A0DjkqXhVO</t>
  </si>
  <si>
    <t>greennewdeal_eu
RT @ickearbetare: #FridaysForFuture
#ClimateStrike  #DigitalStrike
#ClimateStrikeOnline #FightFor1Point5
#PeopleNotProfit #TippingPoi…</t>
  </si>
  <si>
    <t>semoxp
Destruction of the environment
to build a pipeline will do more
harm than good to us and to the
future generations.… https://t.co/P0IuwDHK1V</t>
  </si>
  <si>
    <t>marianallen
Who Cares? #Fridays4Future #ClimateStrikeOnline
https://t.co/Tpjd213cQi</t>
  </si>
  <si>
    <t>batuichiami
RT @nature_yoshiro: My 96 weeks.
#climatestrikeonline #fridaysforfuture
#climateaction                               
#ClimateEmergency #…</t>
  </si>
  <si>
    <t>madlove_love
RT @tluway: Week 71 of #climatestrikeonline
Today my demand is simple: #StopEACOP
- the East African Crude Oil Pipeline
which would stretch…</t>
  </si>
  <si>
    <t>tluway
Week 71 of #climatestrikeonline
Today my demand is simple: #StopEACOP
- the East African Crude Oil Pipeline
which w… https://t.co/lzIRPV12Mv</t>
  </si>
  <si>
    <t>tonepersson
Reminding myself that if this inspires
even one person is worth me posting
it #climatestrikeonline #FridaysForFuture
https://t.co/s5BdxITsoq</t>
  </si>
  <si>
    <t>austinoluoch5
RT @nature_yoshiro: My 96 weeks.
#climatestrikeonline #fridaysforfuture
#climateaction                               
#ClimateEmergency #…</t>
  </si>
  <si>
    <t>jrobert_nl
RT @nature_yoshiro: My 96 weeks.
#climatestrikeonline #fridaysforfuture
#climateaction                               
#ClimateEmergency #…</t>
  </si>
  <si>
    <t>guest045_
RT @nature_yoshiro: My 96 weeks.
#climatestrikeonline #fridaysforfuture
#climateaction                               
#ClimateEmergency #…</t>
  </si>
  <si>
    <t>penguinjunk
RT @nature_yoshiro: My 96 weeks.
#climatestrikeonline #fridaysforfuture
#climateaction                               
#ClimateEmergency #…</t>
  </si>
  <si>
    <t>abunchanumbers
Am I the only one who's hungry?
_xD83D__xDC68_‍_xD83C__xDF73__xD83D__xDCB0__xD83D__xDE08_ #DemandDegrowth #ClimateStrike
#ClimateStrikeOnline #MindTheGap…
https://t.co/0DMno6ClkH</t>
  </si>
  <si>
    <t>galatea321
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</si>
  <si>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kam13794794
RT @nature_yoshiro: My 96 weeks.
#climatestrikeonline #fridaysforfuture
#climateaction                               
#ClimateEmergency #…</t>
  </si>
  <si>
    <t>666ernie
RT @nature_yoshiro: My 96 weeks.
#climatestrikeonline #fridaysforfuture
#climateaction                               
#ClimateEmergency #…</t>
  </si>
  <si>
    <t>asano_ooo
RT @nature_yoshiro: My 96 weeks.
#climatestrikeonline #fridaysforfuture
#climateaction                               
#ClimateEmergency #…</t>
  </si>
  <si>
    <t>leon_mugisho
RT @nature_yoshiro: My 96 weeks.
#climatestrikeonline #fridaysforfuture
#climateaction                               
#ClimateEmergency #…</t>
  </si>
  <si>
    <t>wildwil58303192
RT @semoxp: Destruction of the
environment to build a pipeline
will do more harm than good to
us and to the future generations.We
shud not…</t>
  </si>
  <si>
    <t>upmaghreb
RT @nature_yoshiro: My 96 weeks.
#climatestrikeonline #fridaysforfuture
#climateaction                               
#ClimateEmergency #…</t>
  </si>
  <si>
    <t>michaelmannspc
RT @nature_yoshiro: My 96 weeks.
#climatestrikeonline #fridaysforfuture
#climateaction                               
#ClimateEmergency #…</t>
  </si>
  <si>
    <t>iantpaul
RT @nature_yoshiro: My 96 weeks.
#climatestrikeonline #fridaysforfuture
#climateaction                               
#ClimateEmergency #…</t>
  </si>
  <si>
    <t>mosescharityor1
RT @ickearbetare: #FridaysForFuture
#ClimateStrike  #DigitalStrike
#ClimateStrikeOnline #FightFor1Point5
#PeopleNotProfit #TippingPoi…</t>
  </si>
  <si>
    <t>bgkmsc
RT @davidpmerriam: #DigitalStrike
week 108 @shell @bp_uk @ExxonMobil
@chevron @ConocoPhillips @PetroChina
#OilCompanies, YOUR time is runn…</t>
  </si>
  <si>
    <t xml:space="preserve">petrochina
</t>
  </si>
  <si>
    <t xml:space="preserve">conocophillips
</t>
  </si>
  <si>
    <t xml:space="preserve">chevron
</t>
  </si>
  <si>
    <t xml:space="preserve">exxonmobil
</t>
  </si>
  <si>
    <t xml:space="preserve">bp_uk
</t>
  </si>
  <si>
    <t xml:space="preserve">shell
</t>
  </si>
  <si>
    <t>lauramuwanguzi
RT @davidpmerriam: #DigitalStrike
week 108 @shell @bp_uk @ExxonMobil
@chevron @ConocoPhillips @PetroChina
#OilCompanies, YOUR time is runn…</t>
  </si>
  <si>
    <t>knieuwhuis
RT @davidpmerriam: #DigitalStrike
week 108 @shell @bp_uk @ExxonMobil
@chevron @ConocoPhillips @PetroChina
#OilCompanies, YOUR time is runn…</t>
  </si>
  <si>
    <t>riseupmtburundi
RT @nature_yoshiro: My 96 weeks.
#climatestrikeonline #fridaysforfuture
#climateaction                               
#ClimateEmergency #…</t>
  </si>
  <si>
    <t>Directed</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</si>
  <si>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</si>
  <si>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</si>
  <si>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</si>
  <si>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</si>
  <si>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</si>
  <si>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</si>
  <si>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</si>
  <si>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</si>
  <si>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</si>
  <si>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</si>
  <si>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</si>
  <si>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fridaysforfuture</t>
  </si>
  <si>
    <t>climateaction</t>
  </si>
  <si>
    <t>stopeacop</t>
  </si>
  <si>
    <t>climateemergency</t>
  </si>
  <si>
    <t>climatestrike</t>
  </si>
  <si>
    <t>digitalstrike</t>
  </si>
  <si>
    <t>fightfor1point5</t>
  </si>
  <si>
    <t>peoplenotprofit</t>
  </si>
  <si>
    <t>oilcompanies</t>
  </si>
  <si>
    <t>Top Hashtags in Tweet</t>
  </si>
  <si>
    <t>Top Words in Tweet in Entire Graph</t>
  </si>
  <si>
    <t>Words in Sentiment List#1: Positive</t>
  </si>
  <si>
    <t>Words in Sentiment List#2: Negative</t>
  </si>
  <si>
    <t>Words in Sentiment List#3: (Add your own word list)</t>
  </si>
  <si>
    <t>Non-categorized Words</t>
  </si>
  <si>
    <t>Total Words</t>
  </si>
  <si>
    <t>rt</t>
  </si>
  <si>
    <t>week</t>
  </si>
  <si>
    <t>pipeline</t>
  </si>
  <si>
    <t>Top Words in Tweet</t>
  </si>
  <si>
    <t>Top Word Pairs in Tweet in Entire Graph</t>
  </si>
  <si>
    <t>climatestrikeonline,fridaysforfuture</t>
  </si>
  <si>
    <t>weeks,climatestrikeonline</t>
  </si>
  <si>
    <t>fridaysforfuture,climateaction</t>
  </si>
  <si>
    <t>week,71</t>
  </si>
  <si>
    <t>71,climatestrikeonline</t>
  </si>
  <si>
    <t>stopeacop,east</t>
  </si>
  <si>
    <t>east,african</t>
  </si>
  <si>
    <t>african,crude</t>
  </si>
  <si>
    <t>crude,oil</t>
  </si>
  <si>
    <t>oil,pipeline</t>
  </si>
  <si>
    <t>Top Word Pairs in Tweet</t>
  </si>
  <si>
    <t>Top Replied-To in Entire Graph</t>
  </si>
  <si>
    <t>Top Mentioned in Entire Graph</t>
  </si>
  <si>
    <t>Top Replied-To in Tweet</t>
  </si>
  <si>
    <t>Top Mentioned in Tweet</t>
  </si>
  <si>
    <t>Top Tweeters in Entire Graph</t>
  </si>
  <si>
    <t>Top Tweeters</t>
  </si>
  <si>
    <t>Top URLs in Tweet by Count</t>
  </si>
  <si>
    <t>https://twitter.com/i/web/status/1530173497204678656 https://twitter.com/i/web/status/1527652401158963200</t>
  </si>
  <si>
    <t>https://twitter.com/i/web/status/1530198991010504705 https://twitter.com/i/web/status/1527656935880892419</t>
  </si>
  <si>
    <t>https://twitter.com/i/web/status/1530088053376958464 https://twitter.com/i/web/status/1527498260981891072</t>
  </si>
  <si>
    <t>https://twitter.com/i/web/status/1530115610390188033 https://twitter.com/i/web/status/1527584643410690052</t>
  </si>
  <si>
    <t>https://twitter.com/i/web/status/1530078696123539456 https://twitter.com/i/web/status/1527527560552275968</t>
  </si>
  <si>
    <t>https://marianallen.com/2022/05/who-cares-fridays4future-climatestrikeonline/ https://marianallen.com/2022/05/but-is-it-important-fridays4future-climatestrikeonline/</t>
  </si>
  <si>
    <t>https://twitter.com/i/web/status/1530183538162552832 https://twitter.com/i/web/status/1527647015428972544</t>
  </si>
  <si>
    <t>Top URLs in Tweet by Salience</t>
  </si>
  <si>
    <t>Top Domains in Tweet by Count</t>
  </si>
  <si>
    <t>Top Domains in Tweet by Salience</t>
  </si>
  <si>
    <t>Top Hashtags in Tweet by Count</t>
  </si>
  <si>
    <t>digitalstrike oilcompanies fridaysforfuture climatestrike climatestrikeonline fightfor1point5 peoplenotprofit</t>
  </si>
  <si>
    <t>climatestrikeonline stopeacop fridaysforfuture climateaction climateemergency</t>
  </si>
  <si>
    <t>climatestrikeonline fridaysforfuture linköping digitalstrike climatestrike climateaction climateemergency stopeacop</t>
  </si>
  <si>
    <t>climatestrikeonline fridaysforfuture climateaction climateemergency linköping digitalstrike climatestrike</t>
  </si>
  <si>
    <t>climatestrikeonline fridaysforfuture climateaction climateemergency stopeacop</t>
  </si>
  <si>
    <t>climatestrikeonline fridaysforfuture climatestrike digitalstrike 温室効果ガス10年で半減せよ osterpaket klimawandelstoppen nomoreemptypromises fightforonepointfive makeparisreal</t>
  </si>
  <si>
    <t>sowingseedsofhope 希望のタネを蒔こう climatestrikeonline 温室効果ガス10年で半減せよ 化石燃料文明から卒業 想像力で世界を救え</t>
  </si>
  <si>
    <t>fridaysforfuture climatestrikeonline climatestrike digitalstrike fightfor1point5 peoplenotprofit climateaction climateemergency</t>
  </si>
  <si>
    <t>climatestrikeonline fridaysforfuture climatestrike stopeacop digitalstrike fightfor1point5 peoplenotprofit climateaction climateemergency nowar</t>
  </si>
  <si>
    <t>digitalstrike oilcompanies climatestrikeonline stopeacop</t>
  </si>
  <si>
    <t>Top Hashtags in Tweet by Salience</t>
  </si>
  <si>
    <t>oilcompanies fridaysforfuture climatestrike climatestrikeonline fightfor1point5 peoplenotprofit digitalstrike</t>
  </si>
  <si>
    <t>stopeacop fridaysforfuture climateaction climateemergency climatestrikeonline</t>
  </si>
  <si>
    <t>linköping digitalstrike climatestrike climateaction climateemergency stopeacop fridaysforfuture climatestrikeonline</t>
  </si>
  <si>
    <t>climateaction climateemergency linköping digitalstrike climatestrike climatestrikeonline fridaysforfuture</t>
  </si>
  <si>
    <t>fridaysforfuture climateaction climateemergency stopeacop climatestrikeonline</t>
  </si>
  <si>
    <t>fridaysforfuture climateaction climateemergency climatestrikeonline</t>
  </si>
  <si>
    <t>stopeacop climatestrikeonline</t>
  </si>
  <si>
    <t>fridaysforfuture climatestrike digitalstrike 温室効果ガス10年で半減せよ climatestrikeonline osterpaket klimawandelstoppen nomoreemptypromises fightforonepointfive makeparisreal</t>
  </si>
  <si>
    <t>climatestrike digitalstrike fightfor1point5 peoplenotprofit climateaction climateemergency fridaysforfuture climatestrikeonline</t>
  </si>
  <si>
    <t>climatestrike stopeacop digitalstrike fightfor1point5 peoplenotprofit climateaction climateemergency nowar standwithukraine 気候危機みんなで動けば怖くない</t>
  </si>
  <si>
    <t>Top Words in Tweet by Count</t>
  </si>
  <si>
    <t>tukwa2 savetheplanet saverainforest savemauforest savetheamazoniarainforest savethewildlife climatestrikeonline climatecrisis</t>
  </si>
  <si>
    <t>mayaozbayoglu week 71 climatestrikeonline stopeacop east african crude oil pipeline</t>
  </si>
  <si>
    <t>week 71 climatestrikeonline stopeacop east african crude oil pipeline stretch</t>
  </si>
  <si>
    <t>nature_yoshiro 95 weeks climatestrikeonline fridaysforfuture climateaction climateemergency</t>
  </si>
  <si>
    <t>weeks climatestrikeonline fridaysforfuture climateaction 96 95</t>
  </si>
  <si>
    <t>davidpmerriam digitalstrike week 107 oilcompanies coalcompanies wait longer ghg emissions</t>
  </si>
  <si>
    <t>digitalstrike week 108 shell bp_uk exxonmobil chevron conocophillips petrochina oilcompanies</t>
  </si>
  <si>
    <t>climatestrikeonline mayaozbayoglu week 71 stopeacop east african crude oil pipeline</t>
  </si>
  <si>
    <t>att climatestrikeonline elvira_lange en det 1 week fridaysforfuture positiv nyhet</t>
  </si>
  <si>
    <t>climatestrikeonline fridaysforfuture more nature_yoshiro weeks climateaction climateemergency linköping week digitalstrike</t>
  </si>
  <si>
    <t>den 2 3 juni kommer makthavare från hela världen till</t>
  </si>
  <si>
    <t>climatestrikeonline nature_yoshiro 95 weeks fridaysforfuture climateaction climateemergency mayaozbayoglu week 71</t>
  </si>
  <si>
    <t>co2 dyland1496 climatestrikeonline week 114 oceans act bit sink continued</t>
  </si>
  <si>
    <t>co2 climatestrikeonline week 114 oceans act bit sink continued release</t>
  </si>
  <si>
    <t>climatestrikeonline co2 dyland1496 week 114 oceans act bit sink continued</t>
  </si>
  <si>
    <t>clintonebill grimnien karajarina ecowarriorss gecc_initiative climatepub conserve4earth savesoliii</t>
  </si>
  <si>
    <t>climatestrikeonline week co2 dyland1496 114 oceans act bit sink continued</t>
  </si>
  <si>
    <t>week climatestrikeonline co2 mayaozbayoglu 71 stopeacop east african crude oil</t>
  </si>
  <si>
    <t>patriciakombo school strike week 65 trees life need survive climatestrikeonline</t>
  </si>
  <si>
    <t>edwinnamakanga fear congo rain forest verge massive increase deforestation palm</t>
  </si>
  <si>
    <t>climatestrikeonline fridaysforfuture week climatestrike digitalstrike emi_ny7hsc 温室効果ガス10年で半減せよ en need co2</t>
  </si>
  <si>
    <t>week 気候変動に関心を持とう climatestrikeonline fridaysforfuture nowar standwithukraine 気候危機みんなで動けば怖くない 52 51</t>
  </si>
  <si>
    <t>friday support goes fridaysforfuture climatestrikeonline climatestrike</t>
  </si>
  <si>
    <t>emi_ny7hsc 私はバタフライエフェクトの力を信じています 未来のために sowingseedsofhope 希望のタネを蒔こう climatestrikeonline 温室効果ガス10年で半減せよ 化石燃料文明から卒業 奇跡を起こせば困難は乗り越えられると思います back</t>
  </si>
  <si>
    <t>artists4futurem osterpaket klimawandelstoppen nomoreemptypromises fightforonepointfive makeparisreal climatecrisis actnow face</t>
  </si>
  <si>
    <t>wake up climatestrikeonline survival humanity</t>
  </si>
  <si>
    <t>save andreasnohsia bees trees flowers earth fridaysforfuture climatestrikeonline climatestrike digit</t>
  </si>
  <si>
    <t>save bees trees flowers earth fridaysforfuture climatestrikeonline climatestrike</t>
  </si>
  <si>
    <t>fridaysforfuture climatestrikeonline semoxp destruction environment build pipeline more harm good</t>
  </si>
  <si>
    <t>destruction environment build pipeline more harm good future generations</t>
  </si>
  <si>
    <t>fridays4future climatestrikeonline cares important</t>
  </si>
  <si>
    <t>nature_yoshiro weeks climatestrikeonline fridaysforfuture climateaction climateemergency 96 95</t>
  </si>
  <si>
    <t>climatestrikeonline fridaysforfuture save week pipeline climatestrike tonepersson reminding myself inspires</t>
  </si>
  <si>
    <t>week 71 climatestrikeonline today demand simple stopeacop east african crude</t>
  </si>
  <si>
    <t>reminding myself inspires even one person worth posting climatestrikeonline fridaysforfuture</t>
  </si>
  <si>
    <t>nature_yoshiro 96 weeks climatestrikeonline fridaysforfuture climateaction climateemergency</t>
  </si>
  <si>
    <t>climatestrikeonline nature_yoshiro 96 weeks fridaysforfuture climateaction climateemergency mayaozbayoglu week 71</t>
  </si>
  <si>
    <t>demanddegrowth climatestrike climatestrikeonline mindthegap one hungry use fire inside stop</t>
  </si>
  <si>
    <t>semoxp destruction environment build pipeline more harm good future generations</t>
  </si>
  <si>
    <t>ickearbetare fridaysforfuture climatestrike digitalstrike climatestrikeonline fightfor1point5 peoplenotprofit tippingpoi</t>
  </si>
  <si>
    <t>week davidpmerriam digitalstrike 108 shell bp_uk exxonmobil chevron conocophillips petrochina</t>
  </si>
  <si>
    <t>davidpmerriam digitalstrike week 108 shell bp_uk exxonmobil chevron conocophillips petrochina</t>
  </si>
  <si>
    <t>Top Words in Tweet by Salience</t>
  </si>
  <si>
    <t>96 95 weeks climatestrikeonline fridaysforfuture climateaction</t>
  </si>
  <si>
    <t>week 108 shell bp_uk exxonmobil chevron conocophillips petrochina oilcompanies time</t>
  </si>
  <si>
    <t>mayaozbayoglu week 71 stopeacop east african crude oil pipeline stretch</t>
  </si>
  <si>
    <t>att en det elvira_lange 1 week fridaysforfuture positiv nyhet på</t>
  </si>
  <si>
    <t>more nature_yoshiro weeks climateaction climateemergency linköping week digitalstrike climatestrike tonepersson</t>
  </si>
  <si>
    <t>nature_yoshiro 95 weeks fridaysforfuture climateaction climateemergency mayaozbayoglu week 71 stopeacop</t>
  </si>
  <si>
    <t>co2 dyland1496 week 114 oceans act bit sink continued release</t>
  </si>
  <si>
    <t>co2 dyland1496 114 oceans act bit sink continued release ourselves</t>
  </si>
  <si>
    <t>co2 mayaozbayoglu 71 stopeacop east african crude oil pipeline stretch</t>
  </si>
  <si>
    <t>fridaysforfuture en co2 week climatestrike digitalstrike climatestrikeonline emi_ny7hsc 温室効果ガス10年で半減せよ need</t>
  </si>
  <si>
    <t>52 51 week 気候変動に関心を持とう climatestrikeonline fridaysforfuture nowar standwithukraine 気候危機みんなで動けば怖くない</t>
  </si>
  <si>
    <t>私はバタフライエフェクトの力を信じています 未来のために sowingseedsofhope 希望のタネを蒔こう climatestrikeonline 温室効果ガス10年で半減せよ 化石燃料文明から卒業 奇跡を起こせば困難は乗り越えられると思います back future</t>
  </si>
  <si>
    <t>survival humanity wake up climatestrikeonline</t>
  </si>
  <si>
    <t>cares important fridays4future climatestrikeonline</t>
  </si>
  <si>
    <t>96 95 nature_yoshiro weeks climatestrikeonline fridaysforfuture climateaction climateemergency</t>
  </si>
  <si>
    <t>save week pipeline climatestrike fridaysforfuture tonepersson reminding myself inspires even</t>
  </si>
  <si>
    <t>nature_yoshiro 96 weeks fridaysforfuture climateaction climateemergency mayaozbayoglu week 71 stopeacop</t>
  </si>
  <si>
    <t>one hungry use fire inside stop fires outside demanddegrowth climatestrike</t>
  </si>
  <si>
    <t>davidpmerriam digitalstrike 108 shell bp_uk exxonmobil chevron conocophillips petrochina oilcompanies</t>
  </si>
  <si>
    <t>Top Word Pairs in Tweet by Count</t>
  </si>
  <si>
    <t>rt,tukwa2  tukwa2,savetheplanet  savetheplanet,saverainforest  saverainforest,savemauforest  savemauforest,savetheamazoniarainforest  savetheamazoniarainforest,savethewildlife  savethewildlife,climatestrikeonline  climatestrikeonline,climatecrisis</t>
  </si>
  <si>
    <t>rt,mayaozbayoglu  mayaozbayoglu,week  week,71  71,climatestrikeonline  climatestrikeonline,stopeacop  stopeacop,east  east,african  african,crude  crude,oil  oil,pipeline</t>
  </si>
  <si>
    <t>week,71  71,climatestrikeonline  climatestrikeonline,stopeacop  stopeacop,east  east,african  african,crude  crude,oil  oil,pipeline  pipeline,stretch  stretch,nearly</t>
  </si>
  <si>
    <t>rt,nature_yoshiro  nature_yoshiro,95  95,weeks  weeks,climatestrikeonline  climatestrikeonline,fridaysforfuture  fridaysforfuture,climateaction  climateaction,climateemergency</t>
  </si>
  <si>
    <t>weeks,climatestrikeonline  climatestrikeonline,fridaysforfuture  fridaysforfuture,climateaction  96,weeks  95,weeks</t>
  </si>
  <si>
    <t>rt,davidpmerriam  davidpmerriam,digitalstrike  digitalstrike,week  week,107  107,oilcompanies  oilcompanies,coalcompanies  coalcompanies,wait  wait,longer  longer,ghg  ghg,emissions</t>
  </si>
  <si>
    <t>digitalstrike,week  week,108  108,shell  shell,bp_uk  bp_uk,exxonmobil  exxonmobil,chevron  chevron,conocophillips  conocophillips,petrochina  petrochina,oilcompanies  oilcompanies,time</t>
  </si>
  <si>
    <t>rt,elvira_lange  elvira_lange,en  en,positiv  positiv,nyhet  nyhet,på  på,långfredagen  långfredagen,om  om,löften  löften,från  från,senaste</t>
  </si>
  <si>
    <t>climatestrikeonline,fridaysforfuture  rt,nature_yoshiro  weeks,climatestrikeonline  fridaysforfuture,climateaction  climateaction,climateemergency  climatestrikeonline,linköping  linköping,week  digitalstrike,fridaysforfuture  fridaysforfuture,climatestrike  rt,tonepersson</t>
  </si>
  <si>
    <t>den,2  2,3  3,juni  juni,kommer  kommer,makthavare  makthavare,från  från,hela  hela,världen  världen,till  till,stockholm</t>
  </si>
  <si>
    <t>rt,nature_yoshiro  nature_yoshiro,95  95,weeks  weeks,climatestrikeonline  climatestrikeonline,fridaysforfuture  fridaysforfuture,climateaction  climateaction,climateemergency  rt,mayaozbayoglu  mayaozbayoglu,week  week,71</t>
  </si>
  <si>
    <t>rt,dyland1496  dyland1496,climatestrikeonline  climatestrikeonline,week  week,114  114,oceans  oceans,act  act,bit  bit,sink  sink,co2  co2,continued</t>
  </si>
  <si>
    <t>climatestrikeonline,week  week,114  114,oceans  oceans,act  act,bit  bit,sink  sink,co2  co2,continued  continued,release  release,co2</t>
  </si>
  <si>
    <t>clintonebill,grimnien  grimnien,karajarina  karajarina,ecowarriorss  ecowarriorss,gecc_initiative  gecc_initiative,climatepub  climatepub,conserve4earth  conserve4earth,savesoliii</t>
  </si>
  <si>
    <t>rt,patriciakombo  patriciakombo,school  school,strike  strike,week  week,65  65,trees  trees,life  life,need  need,survive  survive,climatestrikeonline</t>
  </si>
  <si>
    <t>rt,edwinnamakanga  edwinnamakanga,fear  fear,congo  congo,rain  rain,forest  forest,verge  verge,massive  massive,increase  increase,deforestation  deforestation,palm</t>
  </si>
  <si>
    <t>rt,emi_ny7hsc  fridaysforfuture,climatestrike  climatestrikeonline,fridaysforfuture  rt,artists4futurem  artists4futurem,osterpaket  osterpaket,klimawandelstoppen  klimawandelstoppen,nomoreemptypromises  nomoreemptypromises,fightforonepointfive  fightforonepointfive,makeparisreal  makeparisreal,climatecrisis</t>
  </si>
  <si>
    <t>気候変動に関心を持とう,climatestrikeonline  climatestrikeonline,fridaysforfuture  fridaysforfuture,nowar  nowar,standwithukraine  standwithukraine,気候危機みんなで動けば怖くない  week,52  52,気候変動に関心を持とう  week,51  51,気候変動に関心を持とう</t>
  </si>
  <si>
    <t>fridaysforfuture,climatestrike  climatestrike,digitalstrike  digitalstrike,climatestrikeonline  climatestrikeonline,fightfor1point5  fightfor1point5,peoplenotprofit</t>
  </si>
  <si>
    <t>friday,support  support,goes  goes,fridaysforfuture  fridaysforfuture,climatestrikeonline  climatestrikeonline,climatestrike</t>
  </si>
  <si>
    <t>rt,emi_ny7hsc  未来のために,sowingseedsofhope  sowingseedsofhope,希望のタネを蒔こう  emi_ny7hsc,私はバタフライエフェクトの力を信じています  私はバタフライエフェクトの力を信じています,奇跡を起こせば困難は乗り越えられると思います  奇跡を起こせば困難は乗り越えられると思います,未来のために  希望のタネを蒔こう,climatestrikeonline  emi_ny7hsc,back  back,future  future,iii</t>
  </si>
  <si>
    <t>osterpaket,klimawandelstoppen  klimawandelstoppen,nomoreemptypromises  nomoreemptypromises,fightforonepointfive  fightforonepointfive,makeparisreal  makeparisreal,climatecrisis  climatecrisis,actnow</t>
  </si>
  <si>
    <t>rt,artists4futurem  artists4futurem,osterpaket  osterpaket,klimawandelstoppen  klimawandelstoppen,nomoreemptypromises  nomoreemptypromises,fightforonepointfive  fightforonepointfive,makeparisreal  makeparisreal,climatecrisis  climatecrisis,actnow  actnow,face</t>
  </si>
  <si>
    <t>wake,up  up,survival  survival,climatestrikeonline  up,climatestrikeonline  climatestrikeonline,humanity</t>
  </si>
  <si>
    <t>rt,andreasnohsia  andreasnohsia,save  save,bees  bees,save  save,trees  trees,save  save,flowers  flowers,save  save,earth  earth,fridaysforfuture</t>
  </si>
  <si>
    <t>save,bees  bees,save  save,trees  trees,save  save,flowers  flowers,save  save,earth  earth,fridaysforfuture  fridaysforfuture,climatestrikeonline  climatestrikeonline,climatestrike</t>
  </si>
  <si>
    <t>rt,semoxp  semoxp,destruction  destruction,environment  environment,build  build,pipeline  pipeline,more  more,harm  harm,good  good,future  future,generations</t>
  </si>
  <si>
    <t>destruction,environment  environment,build  build,pipeline  pipeline,more  more,harm  harm,good  good,future  future,generations</t>
  </si>
  <si>
    <t>fridays4future,climatestrikeonline  cares,fridays4future  important,fridays4future</t>
  </si>
  <si>
    <t>rt,nature_yoshiro  weeks,climatestrikeonline  climatestrikeonline,fridaysforfuture  fridaysforfuture,climateaction  climateaction,climateemergency  nature_yoshiro,96  96,weeks  nature_yoshiro,95  95,weeks</t>
  </si>
  <si>
    <t>climatestrikeonline,fridaysforfuture  rt,tonepersson  tonepersson,reminding  reminding,myself  myself,inspires  inspires,even  even,one  one,person  person,worth  worth,posting</t>
  </si>
  <si>
    <t>week,71  71,climatestrikeonline  climatestrikeonline,today  today,demand  demand,simple  simple,stopeacop  stopeacop,east  east,african  african,crude  crude,oil</t>
  </si>
  <si>
    <t>reminding,myself  myself,inspires  inspires,even  even,one  one,person  person,worth  worth,posting  posting,climatestrikeonline  climatestrikeonline,fridaysforfuture</t>
  </si>
  <si>
    <t>rt,nature_yoshiro  nature_yoshiro,96  96,weeks  weeks,climatestrikeonline  climatestrikeonline,fridaysforfuture  fridaysforfuture,climateaction  climateaction,climateemergency</t>
  </si>
  <si>
    <t>rt,nature_yoshiro  nature_yoshiro,96  96,weeks  weeks,climatestrikeonline  climatestrikeonline,fridaysforfuture  fridaysforfuture,climateaction  climateaction,climateemergency  rt,mayaozbayoglu  mayaozbayoglu,week  week,71</t>
  </si>
  <si>
    <t>demanddegrowth,climatestrike  climatestrike,climatestrikeonline  climatestrikeonline,mindthegap  one,hungry  hungry,demanddegrowth  use,fire  fire,inside  inside,stop  stop,fires  fires,outside</t>
  </si>
  <si>
    <t>rt,ickearbetare  ickearbetare,fridaysforfuture  fridaysforfuture,climatestrike  climatestrike,digitalstrike  digitalstrike,climatestrikeonline  climatestrikeonline,fightfor1point5  fightfor1point5,peoplenotprofit  peoplenotprofit,tippingpoi</t>
  </si>
  <si>
    <t>rt,davidpmerriam  davidpmerriam,digitalstrike  digitalstrike,week  week,108  108,shell  shell,bp_uk  bp_uk,exxonmobil  exxonmobil,chevron  chevron,conocophillips  conocophillips,petrochina</t>
  </si>
  <si>
    <t>Top Word Pairs in Tweet by Salience</t>
  </si>
  <si>
    <t>96,weeks  95,weeks  weeks,climatestrikeonline  climatestrikeonline,fridaysforfuture  fridaysforfuture,climateaction</t>
  </si>
  <si>
    <t>rt,nature_yoshiro  weeks,climatestrikeonline  fridaysforfuture,climateaction  climateaction,climateemergency  climatestrikeonline,linköping  linköping,week  digitalstrike,fridaysforfuture  fridaysforfuture,climatestrike  climatestrikeonline,fridaysforfuture  rt,tonepersson</t>
  </si>
  <si>
    <t>week,52  52,気候変動に関心を持とう  week,51  51,気候変動に関心を持とう  気候変動に関心を持とう,climatestrikeonline  climatestrikeonline,fridaysforfuture  fridaysforfuture,nowar  nowar,standwithukraine  standwithukraine,気候危機みんなで動けば怖くない</t>
  </si>
  <si>
    <t>未来のために,sowingseedsofhope  sowingseedsofhope,希望のタネを蒔こう  emi_ny7hsc,私はバタフライエフェクトの力を信じています  私はバタフライエフェクトの力を信じています,奇跡を起こせば困難は乗り越えられると思います  奇跡を起こせば困難は乗り越えられると思います,未来のために  希望のタネを蒔こう,climatestrikeonline  emi_ny7hsc,back  back,future  future,iii  iii,ending</t>
  </si>
  <si>
    <t>up,survival  survival,climatestrikeonline  up,climatestrikeonline  climatestrikeonline,humanity  wake,up</t>
  </si>
  <si>
    <t>cares,fridays4future  important,fridays4future  fridays4future,climatestrikeonline</t>
  </si>
  <si>
    <t>nature_yoshiro,96  96,weeks  nature_yoshiro,95  95,weeks  rt,nature_yoshiro  weeks,climatestrikeonline  climatestrikeonline,fridaysforfuture  fridaysforfuture,climateaction  climateaction,climateemergency</t>
  </si>
  <si>
    <t>one,hungry  hungry,demanddegrowth  use,fire  fire,inside  inside,stop  stop,fires  fires,outside  outside,demanddegrowth  demanddegrowth,climatestrike  climatestrike,climatestrikeonline</t>
  </si>
  <si>
    <t>Workbook Settings 2</t>
  </si>
  <si>
    <t>G1</t>
  </si>
  <si>
    <t>G2</t>
  </si>
  <si>
    <t>G3</t>
  </si>
  <si>
    <t>G4</t>
  </si>
  <si>
    <t>G5</t>
  </si>
  <si>
    <t>G6</t>
  </si>
  <si>
    <t>G7</t>
  </si>
  <si>
    <t>G8</t>
  </si>
  <si>
    <t>G9</t>
  </si>
  <si>
    <t>G10</t>
  </si>
  <si>
    <t>0, 12, 96</t>
  </si>
  <si>
    <t>0, 136, 227</t>
  </si>
  <si>
    <t>0, 100, 50</t>
  </si>
  <si>
    <t>GraphSource░TwitterSearch▓GraphTerm░climatestrikeonline▓LayoutAlgorithm░The graph was laid out using the Fruchterman-Reingold layout algorithm.▓GraphDirectedness░The graph is directed.▓GroupingDescription░The graph's vertices were grouped by cluster using the Clauset-Newman-Moore cluster algorithm.</t>
  </si>
  <si>
    <t>Subgraph</t>
  </si>
  <si>
    <t>Group 1</t>
  </si>
  <si>
    <t>Group 2</t>
  </si>
  <si>
    <t>Edges</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</si>
  <si>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</si>
  <si>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</si>
  <si>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</si>
  <si>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</si>
  <si>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</si>
  <si>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</si>
  <si>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</si>
  <si>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</si>
  <si>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</si>
  <si>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</si>
  <si>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</si>
  <si>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</si>
  <si>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</si>
  <si>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</si>
  <si>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</si>
  <si>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</si>
  <si>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</si>
  <si>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</si>
  <si>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</si>
  <si>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</si>
  <si>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https://www.afpbb.com/articles/-/3246019 https://twitter.com/i/web/status/1530115610390188033 https://twitter.com/i/web/status/1527584643410690052 https://twitter.com/i/web/status/1529811816297242625 https://twitter.com/i/web/status/1530078696123539456 https://twitter.com/i/web/status/1527527560552275968 https://twitter.com/i/web/status/1527656935880892419 https://twitter.com/i/web/status/1530198991010504705 https://twitter.com/i/web/status/1529552571769167881 https://twitter.com/i/web/status/1530088053376958464</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</si>
  <si>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</si>
  <si>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</si>
  <si>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</si>
  <si>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</si>
  <si>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</si>
  <si>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</si>
  <si>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</si>
  <si>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</si>
  <si>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</si>
  <si>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</si>
  <si>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twitter.com afpbb.com</t>
  </si>
  <si>
    <t>Top Hashtags in Tweet in G1</t>
  </si>
  <si>
    <t>Top Hashtags in Tweet in G2</t>
  </si>
  <si>
    <t>Top Hashtags in Tweet in G3</t>
  </si>
  <si>
    <t>linköping</t>
  </si>
  <si>
    <t>nowar</t>
  </si>
  <si>
    <t>Top Hashtags in Tweet in G4</t>
  </si>
  <si>
    <t>Top Hashtags in Tweet in G5</t>
  </si>
  <si>
    <t>coalcompanies</t>
  </si>
  <si>
    <t>ghg</t>
  </si>
  <si>
    <t>Top Hashtags in Tweet in G6</t>
  </si>
  <si>
    <t>Top Hashtags in Tweet in G7</t>
  </si>
  <si>
    <t>savetheplanet</t>
  </si>
  <si>
    <t>saverainforest</t>
  </si>
  <si>
    <t>savemauforest</t>
  </si>
  <si>
    <t>savetheamazoniarainforest</t>
  </si>
  <si>
    <t>savethewildlife</t>
  </si>
  <si>
    <t>climatecrisis</t>
  </si>
  <si>
    <t>Top Hashtags in Tweet in G8</t>
  </si>
  <si>
    <t>demanddegrowth</t>
  </si>
  <si>
    <t>mindthegap</t>
  </si>
  <si>
    <t>Top Hashtags in Tweet in G9</t>
  </si>
  <si>
    <t>fridays4future</t>
  </si>
  <si>
    <t>Top Hashtags in Tweet in G10</t>
  </si>
  <si>
    <t>climatestrikeonline fridaysforfuture climatestrike digitalstrike fightfor1point5 peoplenotprofit climateaction climateemergency linköping nowar</t>
  </si>
  <si>
    <t>digitalstrike oilcompanies climatestrikeonline fridaysforfuture climatestrike fightfor1point5 peoplenotprofit stopeacop coalcompanies ghg</t>
  </si>
  <si>
    <t>Top Words in Tweet in G1</t>
  </si>
  <si>
    <t>weeks</t>
  </si>
  <si>
    <t>95</t>
  </si>
  <si>
    <t>96</t>
  </si>
  <si>
    <t>Top Words in Tweet in G2</t>
  </si>
  <si>
    <t>71</t>
  </si>
  <si>
    <t>east</t>
  </si>
  <si>
    <t>african</t>
  </si>
  <si>
    <t>crude</t>
  </si>
  <si>
    <t>oil</t>
  </si>
  <si>
    <t>stretch</t>
  </si>
  <si>
    <t>Top Words in Tweet in G3</t>
  </si>
  <si>
    <t>save</t>
  </si>
  <si>
    <t>trees</t>
  </si>
  <si>
    <t>Top Words in Tweet in G4</t>
  </si>
  <si>
    <t>co2</t>
  </si>
  <si>
    <t>114</t>
  </si>
  <si>
    <t>oceans</t>
  </si>
  <si>
    <t>act</t>
  </si>
  <si>
    <t>bit</t>
  </si>
  <si>
    <t>sink</t>
  </si>
  <si>
    <t>continued</t>
  </si>
  <si>
    <t>Top Words in Tweet in G5</t>
  </si>
  <si>
    <t>108</t>
  </si>
  <si>
    <t>Top Words in Tweet in G6</t>
  </si>
  <si>
    <t>Top Words in Tweet in G7</t>
  </si>
  <si>
    <t>Top Words in Tweet in G8</t>
  </si>
  <si>
    <t>Top Words in Tweet in G9</t>
  </si>
  <si>
    <t>Top Words in Tweet in G10</t>
  </si>
  <si>
    <t>wake</t>
  </si>
  <si>
    <t>up</t>
  </si>
  <si>
    <t>climatestrikeonline rt weeks fridaysforfuture climateaction nature_yoshiro climateemergency 95 96 mayaozbayoglu</t>
  </si>
  <si>
    <t>climatestrikeonline week 71 stopeacop east african crude oil pipeline stretch</t>
  </si>
  <si>
    <t>rt climatestrikeonline fridaysforfuture save climatestrike week digitalstrike emi_ny7hsc pipeline trees</t>
  </si>
  <si>
    <t>co2 climatestrikeonline week rt 114 oceans act bit sink continued</t>
  </si>
  <si>
    <t>rt digitalstrike week oilcompanies davidpmerriam 108 shell bp_uk exxonmobil chevron</t>
  </si>
  <si>
    <t/>
  </si>
  <si>
    <t>rt tukwa2 savetheplanet saverainforest savemauforest savetheamazoniarainforest savethewildlife climatestrikeonline climatecrisis</t>
  </si>
  <si>
    <t>wake up climatestrikeonline</t>
  </si>
  <si>
    <t>Top Word Pairs in Tweet in G1</t>
  </si>
  <si>
    <t>rt,nature_yoshiro</t>
  </si>
  <si>
    <t>climateaction,climateemergency</t>
  </si>
  <si>
    <t>95,weeks</t>
  </si>
  <si>
    <t>nature_yoshiro,95</t>
  </si>
  <si>
    <t>96,weeks</t>
  </si>
  <si>
    <t>nature_yoshiro,96</t>
  </si>
  <si>
    <t>rt,mayaozbayoglu</t>
  </si>
  <si>
    <t>Top Word Pairs in Tweet in G2</t>
  </si>
  <si>
    <t>climatestrikeonline,stopeacop</t>
  </si>
  <si>
    <t>pipeline,stretch</t>
  </si>
  <si>
    <t>stretch,nearly</t>
  </si>
  <si>
    <t>Top Word Pairs in Tweet in G3</t>
  </si>
  <si>
    <t>fridaysforfuture,climatestrike</t>
  </si>
  <si>
    <t>rt,emi_ny7hsc</t>
  </si>
  <si>
    <t>fridaysforfuture,climatestrikeonline</t>
  </si>
  <si>
    <t>climatestrikeonline,climatestrike</t>
  </si>
  <si>
    <t>climatestrike,digitalstrike</t>
  </si>
  <si>
    <t>digitalstrike,climatestrikeonline</t>
  </si>
  <si>
    <t>climatestrikeonline,fightfor1point5</t>
  </si>
  <si>
    <t>fightfor1point5,peoplenotprofit</t>
  </si>
  <si>
    <t>Top Word Pairs in Tweet in G4</t>
  </si>
  <si>
    <t>climatestrikeonline,week</t>
  </si>
  <si>
    <t>week,114</t>
  </si>
  <si>
    <t>114,oceans</t>
  </si>
  <si>
    <t>oceans,act</t>
  </si>
  <si>
    <t>act,bit</t>
  </si>
  <si>
    <t>bit,sink</t>
  </si>
  <si>
    <t>sink,co2</t>
  </si>
  <si>
    <t>co2,continued</t>
  </si>
  <si>
    <t>continued,release</t>
  </si>
  <si>
    <t>release,co2</t>
  </si>
  <si>
    <t>Top Word Pairs in Tweet in G5</t>
  </si>
  <si>
    <t>digitalstrike,week</t>
  </si>
  <si>
    <t>rt,davidpmerriam</t>
  </si>
  <si>
    <t>davidpmerriam,digitalstrike</t>
  </si>
  <si>
    <t>week,108</t>
  </si>
  <si>
    <t>108,shell</t>
  </si>
  <si>
    <t>shell,bp_uk</t>
  </si>
  <si>
    <t>bp_uk,exxonmobil</t>
  </si>
  <si>
    <t>exxonmobil,chevron</t>
  </si>
  <si>
    <t>chevron,conocophillips</t>
  </si>
  <si>
    <t>conocophillips,petrochina</t>
  </si>
  <si>
    <t>Top Word Pairs in Tweet in G6</t>
  </si>
  <si>
    <t>Top Word Pairs in Tweet in G7</t>
  </si>
  <si>
    <t>rt,tukwa2</t>
  </si>
  <si>
    <t>tukwa2,savetheplanet</t>
  </si>
  <si>
    <t>savetheplanet,saverainforest</t>
  </si>
  <si>
    <t>saverainforest,savemauforest</t>
  </si>
  <si>
    <t>savemauforest,savetheamazoniarainforest</t>
  </si>
  <si>
    <t>savetheamazoniarainforest,savethewildlife</t>
  </si>
  <si>
    <t>savethewildlife,climatestrikeonline</t>
  </si>
  <si>
    <t>climatestrikeonline,climatecrisis</t>
  </si>
  <si>
    <t>Top Word Pairs in Tweet in G8</t>
  </si>
  <si>
    <t>demanddegrowth,climatestrike</t>
  </si>
  <si>
    <t>climatestrike,climatestrikeonline</t>
  </si>
  <si>
    <t>climatestrikeonline,mindthegap</t>
  </si>
  <si>
    <t>Top Word Pairs in Tweet in G9</t>
  </si>
  <si>
    <t>fridays4future,climatestrikeonline</t>
  </si>
  <si>
    <t>Top Word Pairs in Tweet in G10</t>
  </si>
  <si>
    <t>wake,up</t>
  </si>
  <si>
    <t>weeks,climatestrikeonline  climatestrikeonline,fridaysforfuture  fridaysforfuture,climateaction  rt,nature_yoshiro  climateaction,climateemergency  95,weeks  nature_yoshiro,95  96,weeks  nature_yoshiro,96  rt,mayaozbayoglu</t>
  </si>
  <si>
    <t>climatestrikeonline,fridaysforfuture  fridaysforfuture,climatestrike  rt,emi_ny7hsc  fridaysforfuture,climatestrikeonline  climatestrikeonline,climatestrike  climatestrike,digitalstrike  digitalstrike,climatestrikeonline  climatestrikeonline,fightfor1point5  fightfor1point5,peoplenotprofit  rt,nature_yoshiro</t>
  </si>
  <si>
    <t>digitalstrike,week  rt,davidpmerriam  davidpmerriam,digitalstrike  week,108  108,shell  shell,bp_uk  bp_uk,exxonmobil  exxonmobil,chevron  chevron,conocophillips  conocophillips,petrochina</t>
  </si>
  <si>
    <t>demanddegrowth,climatestrike  climatestrike,climatestrikeonline  climatestrikeonline,mindthegap</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</si>
  <si>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</si>
  <si>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</si>
  <si>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</si>
  <si>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</si>
  <si>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</si>
  <si>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</si>
  <si>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</si>
  <si>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</si>
  <si>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</si>
  <si>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</si>
  <si>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</si>
  <si>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</si>
  <si>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</si>
  <si>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</si>
  <si>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</si>
  <si>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</si>
  <si>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</si>
  <si>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</si>
  <si>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</si>
  <si>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</si>
  <si>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nature_yoshiro mayaozbayoglu</t>
  </si>
  <si>
    <t>mayaozbayoglu nature_yoshiro</t>
  </si>
  <si>
    <t>emi_ny7hsc nature_yoshiro ickearbetare semoxp andreasnohsia artists4futurem edwinnamakanga elvira_lange tonepersson comolevi_</t>
  </si>
  <si>
    <t>dyland1496 mayaozbayoglu nature_yoshiro</t>
  </si>
  <si>
    <t>davidpmerriam shell bp_uk exxonmobil chevron conocophillips petrochina ickearbetare mayaozbayoglu</t>
  </si>
  <si>
    <t>grimnien karajarina ecowarriorss gecc_initiative climatepub conserve4earth savesoliii</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</si>
  <si>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</si>
  <si>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</si>
  <si>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</si>
  <si>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</si>
  <si>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</si>
  <si>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</si>
  <si>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</si>
  <si>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</si>
  <si>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</si>
  <si>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</si>
  <si>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dawnroseturner saleemulhuq coolgrey crom20182 bredsedatelmjao jrobert_nl freerussia2018 rware7 stevesilent malvernkite</t>
  </si>
  <si>
    <t>peterg4nes2019 cefestellita1 theartappeal rovanzon iamkaykingz jessicasfishman lisa19270487 gildasdev 5786michael murphydes1</t>
  </si>
  <si>
    <t>fffbot1 emi_ny7hsc greennewdeal_eu madlove_love andreasnohsia jadesmi72331199 ericthelemming galatea321 beatehaubrock 182cmcom</t>
  </si>
  <si>
    <t>naytdx jutsuryu likeitsays greenassam cloudykant kimberleytighe jlefevere65 thewholeshebang jan_skoberne retoske_andrew</t>
  </si>
  <si>
    <t>bgkmsc knieuwhuis sianmarged chevron bp_uk exxonmobil shell conocophillips davidpmerriam lauramuwanguzi</t>
  </si>
  <si>
    <t>ecowarriorss karajarina grimnien clintonebill gecc_initiative savesoliii climatepub imani_angeline conserve4earth</t>
  </si>
  <si>
    <t>corradotopi emanalhattab tukwa2</t>
  </si>
  <si>
    <t>Vertices[Joined Twitter Date (UTC)]</t>
  </si>
  <si>
    <t>61</t>
  </si>
  <si>
    <t>58</t>
  </si>
  <si>
    <t>22</t>
  </si>
  <si>
    <t>0</t>
  </si>
  <si>
    <t>5</t>
  </si>
  <si>
    <t>3</t>
  </si>
  <si>
    <t>6</t>
  </si>
  <si>
    <t>4</t>
  </si>
  <si>
    <t>2</t>
  </si>
  <si>
    <t>1</t>
  </si>
  <si>
    <t>46, 7, 195</t>
  </si>
  <si>
    <t>51, 10, 190</t>
  </si>
  <si>
    <t>171, 90, 73</t>
  </si>
  <si>
    <t>241, 137, 4</t>
  </si>
  <si>
    <t>226, 127, 19</t>
  </si>
  <si>
    <t>236, 134, 9</t>
  </si>
  <si>
    <t>231, 130, 14</t>
  </si>
  <si>
    <t>121, 57, 121</t>
  </si>
  <si>
    <t>136, 67, 107</t>
  </si>
  <si>
    <t>181, 97, 63</t>
  </si>
  <si>
    <t>196, 107, 48</t>
  </si>
  <si>
    <t>211, 117, 34</t>
  </si>
  <si>
    <t>Relationship▓0▓1▓0▓False▓241, 137, 4▓46, 7, 195▓Mentions░Replies to░Tweet▓▓0▓0▓0▓0▓0▓False▓▓0▓0▓0▓0▓0▓False▓Out-Degree▓0▓13▓0▓True▓241, 137, 4▓46, 7, 195▓▓Tweets▓0▓550166▓0▓1.5▓10▓False▓▓0▓0▓0▓0▓0▓False▓▓0▓0▓0▓0▓0▓False▓▓0▓0▓0▓0▓0▓False</t>
  </si>
  <si>
    <t>Marked?</t>
  </si>
  <si>
    <t>Workbook Settings 3</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</si>
  <si>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&lt;value&gt;JIP&lt;/value&gt;
      &lt;/setting&gt;
      &lt;setting name="ExportGraphML" serializeAs="String"&gt;
        &lt;value&gt;False&lt;/value&gt;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name="FruchtermanReingoldIterations" serializeAs="String"&gt;
        &lt;value&gt;25&lt;/value&gt;
      &lt;/setting&gt;
      &lt;setting name="FruchtermanReingoldC" serializeAs="String"&gt;
        &lt;value&gt;2.5&lt;/value&gt;
      &lt;/setting&gt;
      &lt;setting name="BoxLayoutAlgorithm" serializeAs="String"&gt;
        &lt;value&gt;Treemap&lt;/value&gt;
      &lt;/setting&gt;
      &lt;setting name="IntergroupEdgeStyle" serializeAs="String"&gt;
        &lt;value&gt;Show&lt;/value&gt;
      &lt;/setting&gt;
      &lt;setting name="LayoutStyle" serializeAs="String"&gt;
        &lt;value&gt;Normal&lt;/value&gt;
      &lt;/setting&gt;
      &lt;setting name="Margin" serializeAs="String"&gt;
        &lt;value&gt;6&lt;/value&gt;
      &lt;/setting&gt;
    &lt;/LayoutUserSettings&gt;
    &lt;DynamicFiltersUserSettings&gt;
      &lt;setting name="FilterNonNumericCells" serializeAs="String"&gt;
        &lt;value&gt;False&lt;/value&gt;
      &lt;/setting&gt;
      &lt;setting name="FilteredAlpha" serializeAs="String"&gt;
        &lt;value&gt;0&lt;/value&gt;
      &lt;/setting&gt;
    &lt;/DynamicFiltersUserSettings&gt;
    &lt;GroupUserSettings&gt;
      &lt;setting name="ReadGroups" serializeAs="String"&gt;
        &lt;value&gt;True&lt;/value&gt;
      &lt;/setting&gt;
    &lt;/GroupUserSettings&gt;
    &lt;ClusterUserSettings&gt;
      &lt;setting name="PutNeighborlessVerticesInOneCluster" serializeAs="String"&gt;
        &lt;value&gt;False&lt;/value&gt;
      &lt;/setting&gt;
      &lt;setting name="ClusterAlgorithm" serializeAs="String"&gt;
        &lt;value&gt;ClausetNewmanMoore&lt;/value&gt;
      &lt;/setting&gt;
    &lt;/ClusterUserSettings&gt;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&lt;value&gt;Tweets&lt;/value&gt;
      &lt;/setting&gt;
      &lt;setting name="EdgeColorDetails" serializeAs="String"&gt;
        &lt;value&gt;False False 0 10 241, 137, 4 46, 7, 195 False False False&lt;/value&gt;
      &lt;/setting&gt;
      &lt;setting name="VertexLabelFillColorDetails" serializeAs="String"&gt;
        &lt;value&gt;False False 0 0 241, 137, 4 46, 7, 195 False False True&lt;/value&gt;
      &lt;/setting&gt;
      &lt;setting name="VertexShapeSourceColumnName" serializeAs="String"&gt;
        &lt;value /&gt;
      &lt;/setting&gt;
 </t>
  </si>
  <si>
    <t xml:space="preserve">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&lt;value&gt;In-Degree&lt;/value&gt;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100000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&lt;value&gt;In-Degree&lt;/value&gt;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&lt;value&gt;Relationship&lt;/value&gt;
      &lt;/setting&gt;
      &lt;setting name="VertexXDetails" serializeAs="String"&gt;
        &lt;value&gt;False False 0 0 0 9999 False False&lt;/value&gt;
      &lt;/setting&gt;
      &lt;setting name="GroupLabelSourceColumnName" serializeAs="String"&gt;
        &lt;value&gt;Group&lt;/value&gt;
      &lt;/setting&gt;
      &lt;setting name="VertexColorSourceColumnName" serializeAs="String"&gt;
        &lt;value&gt;Out-Degree&lt;/value&gt;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name="GroupLabelDetails" serializeAs="String"&gt;
        &lt;value&gt;False&lt;/value&gt;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&lt;value&gt;True&lt;/value&gt;
      &lt;/setting&gt;
      &lt;setting name="ShowGraphAxes" serializeAs="String"&gt;
        &lt;value&gt;False&lt;/value&gt;
      &lt;/setting&gt;
      &lt;setting name="NewWorkbookGraphDirectedness" serializeAs="String"&gt;
        &lt;value&gt;Directed&lt;/value&gt;
      &lt;/setting&gt;
    &lt;/GeneralUserSettings4&gt;
    &lt;GraphZoomAndScaleUserSettings&gt;
      &lt;setting name="GraphScale" serializeAs="String"&gt;
        &lt;value&gt;0.73&lt;/value&gt;
      &lt;/setting&gt;
    &lt;/GraphZoomAndScaleUserSettin</t>
  </si>
  <si>
    <t>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</si>
</sst>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49" fontId="6" fillId="5" borderId="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9">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8"/>
      <tableStyleElement type="headerRow" dxfId="337"/>
    </tableStyle>
    <tableStyle name="NodeXL Table" pivot="0" count="1">
      <tableStyleElement type="headerRow"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6582535"/>
        <c:axId val="62371904"/>
      </c:barChart>
      <c:catAx>
        <c:axId val="66582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71904"/>
        <c:crosses val="autoZero"/>
        <c:auto val="1"/>
        <c:lblOffset val="100"/>
        <c:noMultiLvlLbl val="0"/>
      </c:catAx>
      <c:valAx>
        <c:axId val="6237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2535"/>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4476225"/>
        <c:axId val="18959434"/>
      </c:barChart>
      <c:catAx>
        <c:axId val="24476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59434"/>
        <c:crosses val="autoZero"/>
        <c:auto val="1"/>
        <c:lblOffset val="100"/>
        <c:noMultiLvlLbl val="0"/>
      </c:catAx>
      <c:valAx>
        <c:axId val="1895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225"/>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6417179"/>
        <c:axId val="59319156"/>
      </c:barChart>
      <c:catAx>
        <c:axId val="36417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9156"/>
        <c:crosses val="autoZero"/>
        <c:auto val="1"/>
        <c:lblOffset val="100"/>
        <c:noMultiLvlLbl val="0"/>
      </c:catAx>
      <c:valAx>
        <c:axId val="593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17179"/>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4110357"/>
        <c:axId val="40122302"/>
      </c:barChart>
      <c:catAx>
        <c:axId val="641103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22302"/>
        <c:crosses val="autoZero"/>
        <c:auto val="1"/>
        <c:lblOffset val="100"/>
        <c:noMultiLvlLbl val="0"/>
      </c:catAx>
      <c:valAx>
        <c:axId val="4012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0357"/>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5556399"/>
        <c:axId val="28681000"/>
      </c:barChart>
      <c:catAx>
        <c:axId val="255563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81000"/>
        <c:crosses val="autoZero"/>
        <c:auto val="1"/>
        <c:lblOffset val="100"/>
        <c:noMultiLvlLbl val="0"/>
      </c:catAx>
      <c:valAx>
        <c:axId val="2868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6399"/>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6802409"/>
        <c:axId val="41459634"/>
      </c:barChart>
      <c:catAx>
        <c:axId val="568024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59634"/>
        <c:crosses val="autoZero"/>
        <c:auto val="1"/>
        <c:lblOffset val="100"/>
        <c:noMultiLvlLbl val="0"/>
      </c:catAx>
      <c:valAx>
        <c:axId val="4145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2409"/>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7592387"/>
        <c:axId val="2787164"/>
      </c:barChart>
      <c:catAx>
        <c:axId val="37592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7164"/>
        <c:crosses val="autoZero"/>
        <c:auto val="1"/>
        <c:lblOffset val="100"/>
        <c:noMultiLvlLbl val="0"/>
      </c:catAx>
      <c:valAx>
        <c:axId val="278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2387"/>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5084477"/>
        <c:axId val="24433702"/>
      </c:barChart>
      <c:catAx>
        <c:axId val="250844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33702"/>
        <c:crosses val="autoZero"/>
        <c:auto val="1"/>
        <c:lblOffset val="100"/>
        <c:noMultiLvlLbl val="0"/>
      </c:catAx>
      <c:valAx>
        <c:axId val="244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4477"/>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8576727"/>
        <c:axId val="32972816"/>
      </c:barChart>
      <c:catAx>
        <c:axId val="18576727"/>
        <c:scaling>
          <c:orientation val="minMax"/>
        </c:scaling>
        <c:axPos val="b"/>
        <c:delete val="1"/>
        <c:majorTickMark val="out"/>
        <c:minorTickMark val="none"/>
        <c:tickLblPos val="none"/>
        <c:crossAx val="32972816"/>
        <c:crosses val="autoZero"/>
        <c:auto val="1"/>
        <c:lblOffset val="100"/>
        <c:noMultiLvlLbl val="0"/>
      </c:catAx>
      <c:valAx>
        <c:axId val="32972816"/>
        <c:scaling>
          <c:orientation val="minMax"/>
        </c:scaling>
        <c:axPos val="l"/>
        <c:delete val="1"/>
        <c:majorTickMark val="out"/>
        <c:minorTickMark val="none"/>
        <c:tickLblPos val="none"/>
        <c:crossAx val="18576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8</xdr:row>
      <xdr:rowOff>104775</xdr:rowOff>
    </xdr:from>
    <xdr:to>
      <xdr:col>8</xdr:col>
      <xdr:colOff>619125</xdr:colOff>
      <xdr:row>13</xdr:row>
      <xdr:rowOff>104775</xdr:rowOff>
    </xdr:to>
    <xdr:sp macro="" textlink="">
      <xdr:nvSpPr>
        <xdr:cNvPr id="2" name="Tekstvak 1"/>
        <xdr:cNvSpPr txBox="1"/>
      </xdr:nvSpPr>
      <xdr:spPr>
        <a:xfrm>
          <a:off x="4667250" y="1819275"/>
          <a:ext cx="885825" cy="952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ayaozbayogl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nature_yoshir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yland149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imani_angel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fffbot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davidpmerri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5" name="Subgraph-madlove_lov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7" name="Subgraph-ericthelemmi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bgkms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1" name="Subgraph-ickearbeta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3" name="Subgraph-semox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5" name="Subgraph-andreasnohs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7" name="Subgraph-artists4future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9" name="Subgraph-tukwa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1" name="Subgraph-lauramuwanguz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33" name="Subgraph-knieuwhu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35" name="Subgraph-peoplefutured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7" name="Subgraph-edwinnamakang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caitlin6025538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marianall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3" name="Subgraph-abunchanumber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45" name="Subgraph-greennewdeal_e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47" name="Subgraph-elvira_lan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49" name="Subgraph-comolevi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51" name="Subgraph-tonepers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3" name="Subgraph-petroch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5" name="Subgraph-conocophilli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7" name="Subgraph-chevr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59" name="Subgraph-exxonmob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1" name="Subgraph-bp_u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3" name="Subgraph-she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65" name="Subgraph-kabilaobb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67" name="Subgraph-jutsury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69" name="Subgraph-riseupmovdr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71" name="Subgraph-ralston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73" name="Subgraph-hamisiwalusim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75" name="Subgraph-brigidhar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77" name="Subgraph-tobecare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79" name="Subgraph-jrobert_n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81" name="Subgraph-leon_mugish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83" name="Subgraph-clinton8510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85" name="Subgraph-jadesmi7233119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87" name="Subgraph-emanalhatt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89" name="Subgraph-corradotop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91" name="Subgraph-gretathunber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93" name="Subgraph-patriciakomb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95" name="Subgraph-tluwa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97" name="Subgraph-verfranz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99" name="Subgraph-emi_ny7hs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1" name="Subgraph-savesolii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03" name="Subgraph-conserve4eart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05" name="Subgraph-climatepub"/>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07" name="Subgraph-gecc_initiativ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09" name="Subgraph-ecowarriors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11" name="Subgraph-karajari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13" name="Subgraph-grimni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15" name="Subgraph-clintonebil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sandeeppatel0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save0urfores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auber_fiches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r_kopplu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vivienbrown5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lawrencekipke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peterg4nes20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tkobusiingy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usisiwil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louiskyl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avov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gildasdev"/>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aifeugan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lisa1927048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realjoshwhiti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cefestellita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kaitesijessica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robert_ursach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unyermilt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cj4afric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circularind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murphydes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mquattrocch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jessicasfishm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rovanz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nicknuttge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pammellaj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jnharkerau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lookaround__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markspecter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5786michae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theartappe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kevindand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youdonotnoti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bencachol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mjdilla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echelonsky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mooninanans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proletarie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iamkayking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xr_gpsandelder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wildcat1480447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marilynjoy1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ichalph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tk971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edinamsolop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cathy_weissc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thebearofcarb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eastsidesist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mathengehanna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charlot1202801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retoske_andrew"/>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ntonymarci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cloudykan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kimberleytigh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cment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jan_skober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ericmoorephot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jlefevere65"/>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naytd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damien_than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greenass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realgitong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heclubmm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thewholesheba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likeitsay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r1revolutionis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rware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recyclingmania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xrtoron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alejandra180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ajedred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climate_4_a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st_martin_s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coolgr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tigershen06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malvernkit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dawnroseturn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henrique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rydbomjoh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melodielapo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blackarrowxv"/>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naturalezaga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saleemulhu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funintheru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peaceblossom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crom2018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jemangelepai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kyounoyuusyoku"/>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pratyushpan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montana_matt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didarli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gazalael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bredsedatelmja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freerussia20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generalsiqueir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hamonet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lesliepriest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ethicsgirl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magicreiche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stevesilen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batuichiam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austinoluoch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guest045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penguinjun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kam1379479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666erni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asano_oo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upmaghre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michaelmannsp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iantpau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riseupmtburund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peervanhelmon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galatea32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182cmco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beatehaubroc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wildwil5830319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mosescharityor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sianmarge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251" totalsRowShown="0" headerRowDxfId="335" dataDxfId="298">
  <autoFilter ref="A2:Z251"/>
  <tableColumns count="26">
    <tableColumn id="1" name="Vertex 1" dataDxfId="283"/>
    <tableColumn id="2" name="Vertex 2" dataDxfId="281"/>
    <tableColumn id="3" name="Color" dataDxfId="282"/>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240"/>
    <tableColumn id="7" name="ID" dataDxfId="300"/>
    <tableColumn id="9" name="Dynamic Filter" dataDxfId="299">
      <calculatedColumnFormula> IF(AND(OR(NOT(ISNUMBER(Edges[[#This Row],[Relationship Date (UTC)]])), Edges[[#This Row],[Relationship Date (UTC)]] &gt;= Misc!$O$2), OR(NOT(ISNUMBER(Edges[[#This Row],[Relationship Date (UTC)]])), Edges[[#This Row],[Relationship Date (UTC)]] &lt;= Misc!$P$2),OR(NOT(ISNUMBER(Edges[[#This Row],[Tweet Date (UTC)]])), Edges[[#This Row],[Tweet Date (UTC)]] &gt;= Misc!$O$3), OR(NOT(ISNUMBER(Edges[[#This Row],[Tweet Date (UTC)]])), Edges[[#This Row],[Tweet Date (UTC)]] &lt;= Misc!$P$3),TRUE), TRUE, FALSE)</calculatedColumnFormula>
    </tableColumn>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3"/>
    <tableColumn id="22" name="Twitter Page for Tweet" dataDxfId="272"/>
    <tableColumn id="23" name="Latitude" dataDxfId="271"/>
    <tableColumn id="24" name="Longitude" dataDxfId="270"/>
    <tableColumn id="25" name="Imported ID" dataDxfId="269"/>
    <tableColumn id="26" name="In-Reply-To Tweet ID" dataDxfId="26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8" totalsRowShown="0" headerRowDxfId="308">
  <autoFilter ref="M1:P18"/>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V11" totalsRowShown="0" headerRowDxfId="233" dataDxfId="234">
  <autoFilter ref="A1:V11"/>
  <tableColumns count="22">
    <tableColumn id="1" name="Top URLs in Tweet in Entire Graph" dataDxfId="232"/>
    <tableColumn id="2" name="Entire Graph Count" dataDxfId="231"/>
    <tableColumn id="3" name="Top URLs in Tweet in G1" dataDxfId="230"/>
    <tableColumn id="4" name="G1 Count" dataDxfId="229"/>
    <tableColumn id="5" name="Top URLs in Tweet in G2" dataDxfId="228"/>
    <tableColumn id="6" name="G2 Count" dataDxfId="227"/>
    <tableColumn id="7" name="Top URLs in Tweet in G3" dataDxfId="226"/>
    <tableColumn id="8" name="G3 Count" dataDxfId="225"/>
    <tableColumn id="9" name="Top URLs in Tweet in G4" dataDxfId="224"/>
    <tableColumn id="10" name="G4 Count" dataDxfId="223"/>
    <tableColumn id="11" name="Top URLs in Tweet in G5" dataDxfId="222"/>
    <tableColumn id="12" name="G5 Count" dataDxfId="221"/>
    <tableColumn id="13" name="Top URLs in Tweet in G6" dataDxfId="220"/>
    <tableColumn id="14" name="G6 Count" dataDxfId="219"/>
    <tableColumn id="15" name="Top URLs in Tweet in G7" dataDxfId="218"/>
    <tableColumn id="16" name="G7 Count" dataDxfId="217"/>
    <tableColumn id="17" name="Top URLs in Tweet in G8" dataDxfId="216"/>
    <tableColumn id="18" name="G8 Count" dataDxfId="215"/>
    <tableColumn id="19" name="Top URLs in Tweet in G9" dataDxfId="214"/>
    <tableColumn id="20" name="G9 Count" dataDxfId="213"/>
    <tableColumn id="21" name="Top URLs in Tweet in G10" dataDxfId="212"/>
    <tableColumn id="22" name="G10 Count" dataDxfId="211"/>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14:V17" totalsRowShown="0" headerRowDxfId="209" dataDxfId="210">
  <autoFilter ref="A14:V17"/>
  <tableColumns count="22">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 id="15" name="Top Domains in Tweet in G7" dataDxfId="194"/>
    <tableColumn id="16" name="G7 Count" dataDxfId="193"/>
    <tableColumn id="17" name="Top Domains in Tweet in G8" dataDxfId="192"/>
    <tableColumn id="18" name="G8 Count" dataDxfId="191"/>
    <tableColumn id="19" name="Top Domains in Tweet in G9" dataDxfId="190"/>
    <tableColumn id="20" name="G9 Count" dataDxfId="189"/>
    <tableColumn id="21" name="Top Domains in Tweet in G10" dataDxfId="188"/>
    <tableColumn id="22" name="G10 Count" dataDxfId="187"/>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20:V30" totalsRowShown="0" headerRowDxfId="185" dataDxfId="186">
  <autoFilter ref="A20:V30"/>
  <tableColumns count="22">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 id="15" name="Top Hashtags in Tweet in G7" dataDxfId="170"/>
    <tableColumn id="16" name="G7 Count" dataDxfId="169"/>
    <tableColumn id="17" name="Top Hashtags in Tweet in G8" dataDxfId="168"/>
    <tableColumn id="18" name="G8 Count" dataDxfId="167"/>
    <tableColumn id="19" name="Top Hashtags in Tweet in G9" dataDxfId="166"/>
    <tableColumn id="20" name="G9 Count" dataDxfId="165"/>
    <tableColumn id="21" name="Top Hashtags in Tweet in G10" dataDxfId="164"/>
    <tableColumn id="22" name="G10 Count" dataDxfId="163"/>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33:V43" totalsRowShown="0" headerRowDxfId="160" dataDxfId="161">
  <autoFilter ref="A33:V43"/>
  <tableColumns count="2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 id="15" name="Top Words in Tweet in G7" dataDxfId="145"/>
    <tableColumn id="16" name="G7 Count" dataDxfId="144"/>
    <tableColumn id="17" name="Top Words in Tweet in G8" dataDxfId="143"/>
    <tableColumn id="18" name="G8 Count" dataDxfId="142"/>
    <tableColumn id="19" name="Top Words in Tweet in G9" dataDxfId="141"/>
    <tableColumn id="20" name="G9 Count" dataDxfId="140"/>
    <tableColumn id="21" name="Top Words in Tweet in G10" dataDxfId="139"/>
    <tableColumn id="22" name="G10 Count" dataDxfId="138"/>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46:V56" totalsRowShown="0" headerRowDxfId="135" dataDxfId="136">
  <autoFilter ref="A46:V56"/>
  <tableColumns count="22">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 id="11" name="Top Word Pairs in Tweet in G5" dataDxfId="124"/>
    <tableColumn id="12" name="G5 Count" dataDxfId="123"/>
    <tableColumn id="13" name="Top Word Pairs in Tweet in G6" dataDxfId="122"/>
    <tableColumn id="14" name="G6 Count" dataDxfId="121"/>
    <tableColumn id="15" name="Top Word Pairs in Tweet in G7" dataDxfId="120"/>
    <tableColumn id="16" name="G7 Count" dataDxfId="119"/>
    <tableColumn id="17" name="Top Word Pairs in Tweet in G8" dataDxfId="118"/>
    <tableColumn id="18" name="G8 Count" dataDxfId="117"/>
    <tableColumn id="19" name="Top Word Pairs in Tweet in G9" dataDxfId="116"/>
    <tableColumn id="20" name="G9 Count" dataDxfId="115"/>
    <tableColumn id="21" name="Top Word Pairs in Tweet in G10" dataDxfId="114"/>
    <tableColumn id="22" name="G10 Count" dataDxfId="113"/>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59:V60" totalsRowShown="0" headerRowDxfId="110" dataDxfId="111">
  <autoFilter ref="A59:V60"/>
  <tableColumns count="22">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3"/>
    <tableColumn id="9" name="Top Replied-To in G4" dataDxfId="92"/>
    <tableColumn id="10" name="G4 Count" dataDxfId="89"/>
    <tableColumn id="11" name="Top Replied-To in G5" dataDxfId="88"/>
    <tableColumn id="12" name="G5 Count" dataDxfId="85"/>
    <tableColumn id="13" name="Top Replied-To in G6" dataDxfId="84"/>
    <tableColumn id="14" name="G6 Count" dataDxfId="81"/>
    <tableColumn id="15" name="Top Replied-To in G7" dataDxfId="80"/>
    <tableColumn id="16" name="G7 Count" dataDxfId="77"/>
    <tableColumn id="17" name="Top Replied-To in G8" dataDxfId="76"/>
    <tableColumn id="18" name="G8 Count" dataDxfId="73"/>
    <tableColumn id="19" name="Top Replied-To in G9" dataDxfId="72"/>
    <tableColumn id="20" name="G9 Count" dataDxfId="69"/>
    <tableColumn id="21" name="Top Replied-To in G10" dataDxfId="68"/>
    <tableColumn id="22" name="G10 Count" dataDxfId="67"/>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63:V73" totalsRowShown="0" headerRowDxfId="107" dataDxfId="108">
  <autoFilter ref="A63:V73"/>
  <tableColumns count="22">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5"/>
    <tableColumn id="7" name="Top Mentioned in G3" dataDxfId="94"/>
    <tableColumn id="8" name="G3 Count" dataDxfId="91"/>
    <tableColumn id="9" name="Top Mentioned in G4" dataDxfId="90"/>
    <tableColumn id="10" name="G4 Count" dataDxfId="87"/>
    <tableColumn id="11" name="Top Mentioned in G5" dataDxfId="86"/>
    <tableColumn id="12" name="G5 Count" dataDxfId="83"/>
    <tableColumn id="13" name="Top Mentioned in G6" dataDxfId="82"/>
    <tableColumn id="14" name="G6 Count" dataDxfId="79"/>
    <tableColumn id="15" name="Top Mentioned in G7" dataDxfId="78"/>
    <tableColumn id="16" name="G7 Count" dataDxfId="75"/>
    <tableColumn id="17" name="Top Mentioned in G8" dataDxfId="74"/>
    <tableColumn id="18" name="G8 Count" dataDxfId="71"/>
    <tableColumn id="19" name="Top Mentioned in G9" dataDxfId="70"/>
    <tableColumn id="20" name="G9 Count" dataDxfId="66"/>
    <tableColumn id="21" name="Top Mentioned in G10" dataDxfId="65"/>
    <tableColumn id="22" name="G10 Count" dataDxfId="64"/>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76:V86" totalsRowShown="0" headerRowDxfId="60" dataDxfId="61">
  <autoFilter ref="A76:V86"/>
  <tableColumns count="22">
    <tableColumn id="1" name="Top Tweeters in Entire Graph" dataDxfId="59"/>
    <tableColumn id="2" name="Entire Graph Count" dataDxfId="58"/>
    <tableColumn id="3" name="Top Tweeters in G1" dataDxfId="57"/>
    <tableColumn id="4" name="G1 Count" dataDxfId="56"/>
    <tableColumn id="5" name="Top Tweeters in G2" dataDxfId="55"/>
    <tableColumn id="6" name="G2 Count" dataDxfId="54"/>
    <tableColumn id="7" name="Top Tweeters in G3" dataDxfId="53"/>
    <tableColumn id="8" name="G3 Count" dataDxfId="52"/>
    <tableColumn id="9" name="Top Tweeters in G4" dataDxfId="51"/>
    <tableColumn id="10" name="G4 Count" dataDxfId="50"/>
    <tableColumn id="11" name="Top Tweeters in G5" dataDxfId="49"/>
    <tableColumn id="12" name="G5 Count" dataDxfId="48"/>
    <tableColumn id="13" name="Top Tweeters in G6" dataDxfId="47"/>
    <tableColumn id="14" name="G6 Count" dataDxfId="46"/>
    <tableColumn id="15" name="Top Tweeters in G7" dataDxfId="45"/>
    <tableColumn id="16" name="G7 Count" dataDxfId="44"/>
    <tableColumn id="17" name="Top Tweeters in G8" dataDxfId="43"/>
    <tableColumn id="18" name="G8 Count" dataDxfId="42"/>
    <tableColumn id="19" name="Top Tweeters in G9" dataDxfId="41"/>
    <tableColumn id="20" name="G9 Count" dataDxfId="40"/>
    <tableColumn id="21" name="Top Tweeters in G10" dataDxfId="39"/>
    <tableColumn id="22" name="G10 Count" dataDxfId="38"/>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22" totalsRowShown="0" headerRowDxfId="238" dataDxfId="239">
  <autoFilter ref="A2:C22"/>
  <tableColumns count="3">
    <tableColumn id="1" name="Group 1" dataDxfId="237"/>
    <tableColumn id="2" name="Group 2" dataDxfId="236"/>
    <tableColumn id="3" name="Edges" dataDxfId="2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78" totalsRowShown="0" headerRowDxfId="334" dataDxfId="284">
  <autoFilter ref="A2:BB178"/>
  <sortState ref="A3:BA178">
    <sortCondition descending="1" sortBy="value" ref="T3:T178"/>
  </sortState>
  <tableColumns count="54">
    <tableColumn id="1" name="Vertex" dataDxfId="297"/>
    <tableColumn id="53" name="Subgraph"/>
    <tableColumn id="2" name="Color" dataDxfId="296"/>
    <tableColumn id="5" name="Shape" dataDxfId="295"/>
    <tableColumn id="6" name="Size" dataDxfId="294"/>
    <tableColumn id="4" name="Opacity" dataDxfId="257"/>
    <tableColumn id="7" name="Image File" dataDxfId="255"/>
    <tableColumn id="3" name="Visibility" dataDxfId="256"/>
    <tableColumn id="10" name="Label" dataDxfId="293"/>
    <tableColumn id="16" name="Label Fill Color" dataDxfId="292"/>
    <tableColumn id="9" name="Label Position" dataDxfId="251"/>
    <tableColumn id="8" name="Tooltip" dataDxfId="249"/>
    <tableColumn id="18" name="Layout Order" dataDxfId="250"/>
    <tableColumn id="13" name="X" dataDxfId="291"/>
    <tableColumn id="14" name="Y" dataDxfId="290"/>
    <tableColumn id="12" name="Locked?" dataDxfId="289"/>
    <tableColumn id="19" name="Polar R" dataDxfId="288"/>
    <tableColumn id="20" name="Polar Angle" dataDxfId="287"/>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86"/>
    <tableColumn id="28" name="Dynamic Filter" dataDxfId="285">
      <calculatedColumnFormula> IF(AND(OR(NOT(ISNUMBER(Vertices[[#This Row],[Size]])), Vertices[[#This Row],[Size]] &gt;= Misc!$O$18), OR(NOT(ISNUMBER(Vertices[[#This Row],[Size]])), Vertices[[#This Row],[Size]] &lt;= Misc!$P$18),OR(NOT(ISNUMBER(Vertices[[#This Row],[X]])), Vertices[[#This Row],[X]] &gt;= Misc!$O$4), OR(NOT(ISNUMBER(Vertices[[#This Row],[X]])), Vertices[[#This Row],[X]] &lt;= Misc!$P$4),OR(NOT(ISNUMBER(Vertices[[#This Row],[Y]])), Vertices[[#This Row],[Y]] &gt;= Misc!$O$5), OR(NOT(ISNUMBER(Vertices[[#This Row],[Y]])), Vertices[[#This Row],[Y]] &lt;= Misc!$P$5),OR(NOT(ISNUMBER(Vertices[[#This Row],[In-Degree]])), Vertices[[#This Row],[In-Degree]] &gt;= Misc!$O$6), OR(NOT(ISNUMBER(Vertices[[#This Row],[In-Degree]])), Vertices[[#This Row],[In-Degree]] &lt;= Misc!$P$6),OR(NOT(ISNUMBER(Vertices[[#This Row],[Out-Degree]])), Vertices[[#This Row],[Out-Degree]] &gt;= Misc!$O$7), OR(NOT(ISNUMBER(Vertices[[#This Row],[Out-Degree]])), Vertices[[#This Row],[Out-Degree]] &lt;= Misc!$P$7),OR(NOT(ISNUMBER(Vertices[[#This Row],[Betweenness Centrality]])), Vertices[[#This Row],[Betweenness Centrality]] &gt;= Misc!$O$8), OR(NOT(ISNUMBER(Vertices[[#This Row],[Betweenness Centrality]])), Vertices[[#This Row],[Betweenness Centrality]] &lt;= Misc!$P$8),OR(NOT(ISNUMBER(Vertices[[#This Row],[Closeness Centrality]])), Vertices[[#This Row],[Closeness Centrality]] &gt;= Misc!$O$9), OR(NOT(ISNUMBER(Vertices[[#This Row],[Closeness Centrality]])), Vertices[[#This Row],[Closeness Centrality]] &lt;= Misc!$P$9),OR(NOT(ISNUMBER(Vertices[[#This Row],[Eigenvector Centrality]])), Vertices[[#This Row],[Eigenvector Centrality]] &gt;= Misc!$O$10), OR(NOT(ISNUMBER(Vertices[[#This Row],[Eigenvector Centrality]])), Vertices[[#This Row],[Eigenvector Centrality]] &lt;= Misc!$P$10),OR(NOT(ISNUMBER(Vertices[[#This Row],[PageRank]])), Vertices[[#This Row],[PageRank]] &gt;= Misc!$O$11), OR(NOT(ISNUMBER(Vertices[[#This Row],[PageRank]])), Vertices[[#This Row],[PageRank]] &lt;= Misc!$P$11),OR(NOT(ISNUMBER(Vertices[[#This Row],[Clustering Coefficient]])), Vertices[[#This Row],[Clustering Coefficient]] &gt;= Misc!$O$12), OR(NOT(ISNUMBER(Vertices[[#This Row],[Clustering Coefficient]])), Vertices[[#This Row],[Clustering Coefficient]] &lt;= Misc!$P$12),OR(NOT(ISNUMBER(Vertices[[#This Row],[Followed]])), Vertices[[#This Row],[Followed]] &gt;= Misc!$O$13), OR(NOT(ISNUMBER(Vertices[[#This Row],[Followed]])), Vertices[[#This Row],[Followed]] &lt;= Misc!$P$13),OR(NOT(ISNUMBER(Vertices[[#This Row],[Followers]])), Vertices[[#This Row],[Followers]] &gt;= Misc!$O$14), OR(NOT(ISNUMBER(Vertices[[#This Row],[Followers]])), Vertices[[#This Row],[Followers]] &lt;= Misc!$P$14),OR(NOT(ISNUMBER(Vertices[[#This Row],[Tweets]])), Vertices[[#This Row],[Tweets]] &gt;= Misc!$O$15), OR(NOT(ISNUMBER(Vertices[[#This Row],[Tweets]])), Vertices[[#This Row],[Tweets]] &lt;= Misc!$P$15),OR(NOT(ISNUMBER(Vertices[[#This Row],[Favorites]])), Vertices[[#This Row],[Favorites]] &gt;= Misc!$O$16), OR(NOT(ISNUMBER(Vertices[[#This Row],[Favorites]])), Vertices[[#This Row],[Favorites]] &lt;= Misc!$P$16),OR(NOT(ISNUMBER(Vertices[[#This Row],[Joined Twitter Date (UTC)]])), Vertices[[#This Row],[Joined Twitter Date (UTC)]] &gt;= Misc!$O$17), OR(NOT(ISNUMBER(Vertices[[#This Row],[Joined Twitter Date (UTC)]])), Vertices[[#This Row],[Joined Twitter Date (UTC)]] &lt;= Misc!$P$17),TRUE), TRUE, FALSE)</calculatedColumnFormula>
    </tableColumn>
    <tableColumn id="17" name="Add Your Own Columns Here" dataDxfId="267"/>
    <tableColumn id="30" name="Followed" dataDxfId="266"/>
    <tableColumn id="31" name="Followers" dataDxfId="265"/>
    <tableColumn id="32" name="Tweets" dataDxfId="264"/>
    <tableColumn id="33" name="Favorites" dataDxfId="263"/>
    <tableColumn id="34" name="Time Zone UTC Offset (Seconds)" dataDxfId="262"/>
    <tableColumn id="35" name="Description" dataDxfId="261"/>
    <tableColumn id="36" name="Location" dataDxfId="260"/>
    <tableColumn id="37" name="Web" dataDxfId="259"/>
    <tableColumn id="38" name="Time Zone" dataDxfId="258"/>
    <tableColumn id="39" name="Joined Twitter Date (UTC)" dataDxfId="254"/>
    <tableColumn id="40" name="Custom Menu Item Text" dataDxfId="253"/>
    <tableColumn id="41" name="Custom Menu Item Action" dataDxfId="252"/>
    <tableColumn id="42" name="Tweeted Search Term?" dataDxfId="35"/>
    <tableColumn id="43" name="Top URLs in Tweet by Count" dataDxfId="34"/>
    <tableColumn id="44" name="Top URLs in Tweet by Salience" dataDxfId="33"/>
    <tableColumn id="45" name="Top Domains in Tweet by Count" dataDxfId="32"/>
    <tableColumn id="46" name="Top Domains in Tweet by Salience" dataDxfId="31"/>
    <tableColumn id="47" name="Top Hashtags in Tweet by Count" dataDxfId="30"/>
    <tableColumn id="48" name="Top Hashtags in Tweet by Salience" dataDxfId="29"/>
    <tableColumn id="49" name="Top Words in Tweet by Count" dataDxfId="28"/>
    <tableColumn id="50" name="Top Words in Tweet by Salience" dataDxfId="27"/>
    <tableColumn id="51" name="Top Word Pairs in Tweet by Count" dataDxfId="26"/>
    <tableColumn id="52" name="Top Word Pairs in Tweet by Salience" dataDxfId="25"/>
    <tableColumn id="54"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F12" totalsRowShown="0" headerRowDxfId="333">
  <autoFilter ref="A2:AF12"/>
  <tableColumns count="32">
    <tableColumn id="1" name="Group" dataDxfId="248"/>
    <tableColumn id="2" name="Vertex Color" dataDxfId="247"/>
    <tableColumn id="3" name="Vertex Shape" dataDxfId="246"/>
    <tableColumn id="22" name="Visibility" dataDxfId="332"/>
    <tableColumn id="4" name="Collapsed?"/>
    <tableColumn id="18" name="Label" dataDxfId="331"/>
    <tableColumn id="20" name="Collapsed X"/>
    <tableColumn id="21" name="Collapsed Y"/>
    <tableColumn id="6" name="ID" dataDxfId="330"/>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62"/>
    <tableColumn id="27" name="Top Hashtags in Tweet" dataDxfId="137"/>
    <tableColumn id="28" name="Top Words in Tweet" dataDxfId="112"/>
    <tableColumn id="29" name="Top Word Pairs in Tweet" dataDxfId="63"/>
    <tableColumn id="30" name="Top Replied-To in Tweet" dataDxfId="62"/>
    <tableColumn id="31" name="Top Mentioned in Tweet" dataDxfId="37"/>
    <tableColumn id="32" name="Top Tweeters"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329" dataDxfId="328">
  <autoFilter ref="A1:C177"/>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2"/>
    <tableColumn id="2" name="Value" dataDxfId="2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09">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527932885042446336" TargetMode="External" /><Relationship Id="rId2" Type="http://schemas.openxmlformats.org/officeDocument/2006/relationships/hyperlink" Target="https://twitter.com/i/web/status/1527932885042446336" TargetMode="External" /><Relationship Id="rId3" Type="http://schemas.openxmlformats.org/officeDocument/2006/relationships/hyperlink" Target="https://twitter.com/i/web/status/1527932885042446336" TargetMode="External" /><Relationship Id="rId4" Type="http://schemas.openxmlformats.org/officeDocument/2006/relationships/hyperlink" Target="https://twitter.com/i/web/status/1527932885042446336" TargetMode="External" /><Relationship Id="rId5" Type="http://schemas.openxmlformats.org/officeDocument/2006/relationships/hyperlink" Target="https://twitter.com/i/web/status/1527932885042446336" TargetMode="External" /><Relationship Id="rId6" Type="http://schemas.openxmlformats.org/officeDocument/2006/relationships/hyperlink" Target="https://twitter.com/i/web/status/1527932885042446336" TargetMode="External" /><Relationship Id="rId7" Type="http://schemas.openxmlformats.org/officeDocument/2006/relationships/hyperlink" Target="https://twitter.com/i/web/status/1527932885042446336" TargetMode="External" /><Relationship Id="rId8" Type="http://schemas.openxmlformats.org/officeDocument/2006/relationships/hyperlink" Target="https://twitter.com/i/web/status/1527932885042446336" TargetMode="External" /><Relationship Id="rId9" Type="http://schemas.openxmlformats.org/officeDocument/2006/relationships/hyperlink" Target="https://twitter.com/i/web/status/1527862624049930240" TargetMode="External" /><Relationship Id="rId10" Type="http://schemas.openxmlformats.org/officeDocument/2006/relationships/hyperlink" Target="https://www.afpbb.com/articles/-/3246019" TargetMode="External" /><Relationship Id="rId11" Type="http://schemas.openxmlformats.org/officeDocument/2006/relationships/hyperlink" Target="https://twitter.com/i/web/status/1528686568780832768" TargetMode="External" /><Relationship Id="rId12" Type="http://schemas.openxmlformats.org/officeDocument/2006/relationships/hyperlink" Target="https://www.afpbb.com/articles/-/3246019" TargetMode="External" /><Relationship Id="rId13" Type="http://schemas.openxmlformats.org/officeDocument/2006/relationships/hyperlink" Target="https://marianallen.com/2022/05/but-is-it-important-fridays4future-climatestrikeonline/" TargetMode="External" /><Relationship Id="rId14" Type="http://schemas.openxmlformats.org/officeDocument/2006/relationships/hyperlink" Target="https://marianallen.com/2022/05/who-cares-fridays4future-climatestrikeonline/" TargetMode="External" /><Relationship Id="rId15" Type="http://schemas.openxmlformats.org/officeDocument/2006/relationships/hyperlink" Target="https://twitter.com/i/web/status/1527498260981891072" TargetMode="External" /><Relationship Id="rId16" Type="http://schemas.openxmlformats.org/officeDocument/2006/relationships/hyperlink" Target="https://twitter.com/i/web/status/1530088053376958464" TargetMode="External" /><Relationship Id="rId17" Type="http://schemas.openxmlformats.org/officeDocument/2006/relationships/hyperlink" Target="https://twitter.com/i/web/status/1529552571769167881" TargetMode="External" /><Relationship Id="rId18" Type="http://schemas.openxmlformats.org/officeDocument/2006/relationships/hyperlink" Target="https://twitter.com/i/web/status/1527647015428972544" TargetMode="External" /><Relationship Id="rId19" Type="http://schemas.openxmlformats.org/officeDocument/2006/relationships/hyperlink" Target="https://twitter.com/i/web/status/1530183538162552832" TargetMode="External" /><Relationship Id="rId20" Type="http://schemas.openxmlformats.org/officeDocument/2006/relationships/hyperlink" Target="https://twitter.com/i/web/status/1527527560552275968" TargetMode="External" /><Relationship Id="rId21" Type="http://schemas.openxmlformats.org/officeDocument/2006/relationships/hyperlink" Target="https://twitter.com/i/web/status/1530078696123539456" TargetMode="External" /><Relationship Id="rId22" Type="http://schemas.openxmlformats.org/officeDocument/2006/relationships/hyperlink" Target="https://twitter.com/i/web/status/1527656935880892419" TargetMode="External" /><Relationship Id="rId23" Type="http://schemas.openxmlformats.org/officeDocument/2006/relationships/hyperlink" Target="https://twitter.com/i/web/status/1530198991010504705" TargetMode="External" /><Relationship Id="rId24" Type="http://schemas.openxmlformats.org/officeDocument/2006/relationships/hyperlink" Target="https://twitter.com/i/web/status/1529811816297242625" TargetMode="External" /><Relationship Id="rId25" Type="http://schemas.openxmlformats.org/officeDocument/2006/relationships/hyperlink" Target="https://twitter.com/i/web/status/1527584643410690052" TargetMode="External" /><Relationship Id="rId26" Type="http://schemas.openxmlformats.org/officeDocument/2006/relationships/hyperlink" Target="https://twitter.com/i/web/status/1530115610390188033" TargetMode="External" /><Relationship Id="rId27" Type="http://schemas.openxmlformats.org/officeDocument/2006/relationships/hyperlink" Target="https://twitter.com/i/web/status/1527648448983572483" TargetMode="External" /><Relationship Id="rId28" Type="http://schemas.openxmlformats.org/officeDocument/2006/relationships/hyperlink" Target="https://twitter.com/i/web/status/1530241879643660288" TargetMode="External" /><Relationship Id="rId29" Type="http://schemas.openxmlformats.org/officeDocument/2006/relationships/hyperlink" Target="https://twitter.com/i/web/status/1530241879643660288" TargetMode="External" /><Relationship Id="rId30" Type="http://schemas.openxmlformats.org/officeDocument/2006/relationships/hyperlink" Target="https://twitter.com/i/web/status/1530241879643660288" TargetMode="External" /><Relationship Id="rId31" Type="http://schemas.openxmlformats.org/officeDocument/2006/relationships/hyperlink" Target="https://twitter.com/i/web/status/1530241879643660288" TargetMode="External" /><Relationship Id="rId32" Type="http://schemas.openxmlformats.org/officeDocument/2006/relationships/hyperlink" Target="https://twitter.com/i/web/status/1530241879643660288" TargetMode="External" /><Relationship Id="rId33" Type="http://schemas.openxmlformats.org/officeDocument/2006/relationships/hyperlink" Target="https://twitter.com/i/web/status/1530241879643660288" TargetMode="External" /><Relationship Id="rId34" Type="http://schemas.openxmlformats.org/officeDocument/2006/relationships/hyperlink" Target="https://twitter.com/i/web/status/1527652401158963200" TargetMode="External" /><Relationship Id="rId35" Type="http://schemas.openxmlformats.org/officeDocument/2006/relationships/hyperlink" Target="https://twitter.com/i/web/status/1530173497204678656" TargetMode="External" /><Relationship Id="rId36" Type="http://schemas.openxmlformats.org/officeDocument/2006/relationships/hyperlink" Target="https://twitter.com/i/web/status/1530254995752472578" TargetMode="External" /><Relationship Id="rId37" Type="http://schemas.openxmlformats.org/officeDocument/2006/relationships/hyperlink" Target="https://twitter.com/#!/emanalhattab/status/1527453722422517760" TargetMode="External" /><Relationship Id="rId38" Type="http://schemas.openxmlformats.org/officeDocument/2006/relationships/hyperlink" Target="https://twitter.com/#!/corradotopi/status/1527467899497103360" TargetMode="External" /><Relationship Id="rId39" Type="http://schemas.openxmlformats.org/officeDocument/2006/relationships/hyperlink" Target="https://twitter.com/#!/auber_fichess/status/1527648749052379136" TargetMode="External" /><Relationship Id="rId40" Type="http://schemas.openxmlformats.org/officeDocument/2006/relationships/hyperlink" Target="https://twitter.com/#!/rware7/status/1527652668340162562" TargetMode="External" /><Relationship Id="rId41" Type="http://schemas.openxmlformats.org/officeDocument/2006/relationships/hyperlink" Target="https://twitter.com/#!/r_kopplung/status/1527655329193988099" TargetMode="External" /><Relationship Id="rId42" Type="http://schemas.openxmlformats.org/officeDocument/2006/relationships/hyperlink" Target="https://twitter.com/#!/recyclingmania2/status/1527655642571235329" TargetMode="External" /><Relationship Id="rId43" Type="http://schemas.openxmlformats.org/officeDocument/2006/relationships/hyperlink" Target="https://twitter.com/#!/xrtoronto/status/1527658246001070089" TargetMode="External" /><Relationship Id="rId44" Type="http://schemas.openxmlformats.org/officeDocument/2006/relationships/hyperlink" Target="https://twitter.com/#!/alejandra1804/status/1527665083404455943" TargetMode="External" /><Relationship Id="rId45" Type="http://schemas.openxmlformats.org/officeDocument/2006/relationships/hyperlink" Target="https://twitter.com/#!/majedredha/status/1527667280007634944" TargetMode="External" /><Relationship Id="rId46" Type="http://schemas.openxmlformats.org/officeDocument/2006/relationships/hyperlink" Target="https://twitter.com/#!/climate_4_all/status/1527668622763646976" TargetMode="External" /><Relationship Id="rId47" Type="http://schemas.openxmlformats.org/officeDocument/2006/relationships/hyperlink" Target="https://twitter.com/#!/st_martin_sb/status/1527668966394667008" TargetMode="External" /><Relationship Id="rId48" Type="http://schemas.openxmlformats.org/officeDocument/2006/relationships/hyperlink" Target="https://twitter.com/#!/sianmarged/status/1527669924784504832" TargetMode="External" /><Relationship Id="rId49" Type="http://schemas.openxmlformats.org/officeDocument/2006/relationships/hyperlink" Target="https://twitter.com/#!/coolgrey/status/1527670031051390976" TargetMode="External" /><Relationship Id="rId50" Type="http://schemas.openxmlformats.org/officeDocument/2006/relationships/hyperlink" Target="https://twitter.com/#!/tigershen069/status/1527674831138848773" TargetMode="External" /><Relationship Id="rId51" Type="http://schemas.openxmlformats.org/officeDocument/2006/relationships/hyperlink" Target="https://twitter.com/#!/malvernkite/status/1527679953663311875" TargetMode="External" /><Relationship Id="rId52" Type="http://schemas.openxmlformats.org/officeDocument/2006/relationships/hyperlink" Target="https://twitter.com/#!/dawnroseturner/status/1527688895868981248" TargetMode="External" /><Relationship Id="rId53" Type="http://schemas.openxmlformats.org/officeDocument/2006/relationships/hyperlink" Target="https://twitter.com/#!/henriqueip/status/1527694781891203072" TargetMode="External" /><Relationship Id="rId54" Type="http://schemas.openxmlformats.org/officeDocument/2006/relationships/hyperlink" Target="https://twitter.com/#!/ralstonch/status/1527713697476517889" TargetMode="External" /><Relationship Id="rId55" Type="http://schemas.openxmlformats.org/officeDocument/2006/relationships/hyperlink" Target="https://twitter.com/#!/ralstonch/status/1527716202012975104" TargetMode="External" /><Relationship Id="rId56" Type="http://schemas.openxmlformats.org/officeDocument/2006/relationships/hyperlink" Target="https://twitter.com/#!/vivienbrown54/status/1527718960262746113" TargetMode="External" /><Relationship Id="rId57" Type="http://schemas.openxmlformats.org/officeDocument/2006/relationships/hyperlink" Target="https://twitter.com/#!/lawrencekipkem/status/1527719155553689600" TargetMode="External" /><Relationship Id="rId58" Type="http://schemas.openxmlformats.org/officeDocument/2006/relationships/hyperlink" Target="https://twitter.com/#!/hamisiwalusimbi/status/1527667926026932225" TargetMode="External" /><Relationship Id="rId59" Type="http://schemas.openxmlformats.org/officeDocument/2006/relationships/hyperlink" Target="https://twitter.com/#!/hamisiwalusimbi/status/1527719856858140673" TargetMode="External" /><Relationship Id="rId60" Type="http://schemas.openxmlformats.org/officeDocument/2006/relationships/hyperlink" Target="https://twitter.com/#!/peterg4nes2019/status/1527720076371189766" TargetMode="External" /><Relationship Id="rId61" Type="http://schemas.openxmlformats.org/officeDocument/2006/relationships/hyperlink" Target="https://twitter.com/#!/tkobusiingye/status/1527725350192664582" TargetMode="External" /><Relationship Id="rId62" Type="http://schemas.openxmlformats.org/officeDocument/2006/relationships/hyperlink" Target="https://twitter.com/#!/musisiwily/status/1527737300834258945" TargetMode="External" /><Relationship Id="rId63" Type="http://schemas.openxmlformats.org/officeDocument/2006/relationships/hyperlink" Target="https://twitter.com/#!/rydbomjohn/status/1527737943305109504" TargetMode="External" /><Relationship Id="rId64" Type="http://schemas.openxmlformats.org/officeDocument/2006/relationships/hyperlink" Target="https://twitter.com/#!/melodielapot/status/1527753841071951872" TargetMode="External" /><Relationship Id="rId65" Type="http://schemas.openxmlformats.org/officeDocument/2006/relationships/hyperlink" Target="https://twitter.com/#!/louiskyle_/status/1527755413344907264" TargetMode="External" /><Relationship Id="rId66" Type="http://schemas.openxmlformats.org/officeDocument/2006/relationships/hyperlink" Target="https://twitter.com/#!/davovia/status/1527758998249869312" TargetMode="External" /><Relationship Id="rId67" Type="http://schemas.openxmlformats.org/officeDocument/2006/relationships/hyperlink" Target="https://twitter.com/#!/blackarrowxv/status/1527760873380532224" TargetMode="External" /><Relationship Id="rId68" Type="http://schemas.openxmlformats.org/officeDocument/2006/relationships/hyperlink" Target="https://twitter.com/#!/gildasdev/status/1527761822409007104" TargetMode="External" /><Relationship Id="rId69" Type="http://schemas.openxmlformats.org/officeDocument/2006/relationships/hyperlink" Target="https://twitter.com/#!/naturalezagay/status/1527762636510732288" TargetMode="External" /><Relationship Id="rId70" Type="http://schemas.openxmlformats.org/officeDocument/2006/relationships/hyperlink" Target="https://twitter.com/#!/aifeuganda/status/1527765979261980674" TargetMode="External" /><Relationship Id="rId71" Type="http://schemas.openxmlformats.org/officeDocument/2006/relationships/hyperlink" Target="https://twitter.com/#!/peoplefuturede/status/1527662053296676865" TargetMode="External" /><Relationship Id="rId72" Type="http://schemas.openxmlformats.org/officeDocument/2006/relationships/hyperlink" Target="https://twitter.com/#!/peoplefuturede/status/1527662718664204292" TargetMode="External" /><Relationship Id="rId73" Type="http://schemas.openxmlformats.org/officeDocument/2006/relationships/hyperlink" Target="https://twitter.com/#!/peoplefuturede/status/1527664687936053248" TargetMode="External" /><Relationship Id="rId74" Type="http://schemas.openxmlformats.org/officeDocument/2006/relationships/hyperlink" Target="https://twitter.com/#!/peoplefuturede/status/1527767654915788801" TargetMode="External" /><Relationship Id="rId75" Type="http://schemas.openxmlformats.org/officeDocument/2006/relationships/hyperlink" Target="https://twitter.com/#!/peoplefuturede/status/1527767682447249410" TargetMode="External" /><Relationship Id="rId76" Type="http://schemas.openxmlformats.org/officeDocument/2006/relationships/hyperlink" Target="https://twitter.com/#!/brigidhart/status/1527769503177768961" TargetMode="External" /><Relationship Id="rId77" Type="http://schemas.openxmlformats.org/officeDocument/2006/relationships/hyperlink" Target="https://twitter.com/#!/brigidhart/status/1527770181166149633" TargetMode="External" /><Relationship Id="rId78" Type="http://schemas.openxmlformats.org/officeDocument/2006/relationships/hyperlink" Target="https://twitter.com/#!/saleemulhuq/status/1527771924394557440" TargetMode="External" /><Relationship Id="rId79" Type="http://schemas.openxmlformats.org/officeDocument/2006/relationships/hyperlink" Target="https://twitter.com/#!/funintherun/status/1527775633241423872" TargetMode="External" /><Relationship Id="rId80" Type="http://schemas.openxmlformats.org/officeDocument/2006/relationships/hyperlink" Target="https://twitter.com/#!/lisa19270487/status/1527781068069187585" TargetMode="External" /><Relationship Id="rId81" Type="http://schemas.openxmlformats.org/officeDocument/2006/relationships/hyperlink" Target="https://twitter.com/#!/realjoshwhiting/status/1527786330511507460" TargetMode="External" /><Relationship Id="rId82" Type="http://schemas.openxmlformats.org/officeDocument/2006/relationships/hyperlink" Target="https://twitter.com/#!/peaceblossom4/status/1527787485597782021" TargetMode="External" /><Relationship Id="rId83" Type="http://schemas.openxmlformats.org/officeDocument/2006/relationships/hyperlink" Target="https://twitter.com/#!/cefestellita1/status/1527789757203374080" TargetMode="External" /><Relationship Id="rId84" Type="http://schemas.openxmlformats.org/officeDocument/2006/relationships/hyperlink" Target="https://twitter.com/#!/kaitesijessica1/status/1527801422590386177" TargetMode="External" /><Relationship Id="rId85" Type="http://schemas.openxmlformats.org/officeDocument/2006/relationships/hyperlink" Target="https://twitter.com/#!/crom20182/status/1527808066195963904" TargetMode="External" /><Relationship Id="rId86" Type="http://schemas.openxmlformats.org/officeDocument/2006/relationships/hyperlink" Target="https://twitter.com/#!/jemangelepain/status/1527817838513139712" TargetMode="External" /><Relationship Id="rId87" Type="http://schemas.openxmlformats.org/officeDocument/2006/relationships/hyperlink" Target="https://twitter.com/#!/tobecarey/status/1527746221246402563" TargetMode="External" /><Relationship Id="rId88" Type="http://schemas.openxmlformats.org/officeDocument/2006/relationships/hyperlink" Target="https://twitter.com/#!/tobecarey/status/1527830808907612160" TargetMode="External" /><Relationship Id="rId89" Type="http://schemas.openxmlformats.org/officeDocument/2006/relationships/hyperlink" Target="https://twitter.com/#!/robert_ursache/status/1527862397922418689" TargetMode="External" /><Relationship Id="rId90" Type="http://schemas.openxmlformats.org/officeDocument/2006/relationships/hyperlink" Target="https://twitter.com/#!/munyermilton/status/1527863133653508102" TargetMode="External" /><Relationship Id="rId91" Type="http://schemas.openxmlformats.org/officeDocument/2006/relationships/hyperlink" Target="https://twitter.com/#!/retoske_andrew/status/1527870828355809280" TargetMode="External" /><Relationship Id="rId92" Type="http://schemas.openxmlformats.org/officeDocument/2006/relationships/hyperlink" Target="https://twitter.com/#!/antonymarcil/status/1527872299633938432" TargetMode="External" /><Relationship Id="rId93" Type="http://schemas.openxmlformats.org/officeDocument/2006/relationships/hyperlink" Target="https://twitter.com/#!/cloudykant/status/1527873290676617221" TargetMode="External" /><Relationship Id="rId94" Type="http://schemas.openxmlformats.org/officeDocument/2006/relationships/hyperlink" Target="https://twitter.com/#!/cj4africa/status/1527885309404295168" TargetMode="External" /><Relationship Id="rId95" Type="http://schemas.openxmlformats.org/officeDocument/2006/relationships/hyperlink" Target="https://twitter.com/#!/clinton85101/status/1527886041260208128" TargetMode="External" /><Relationship Id="rId96" Type="http://schemas.openxmlformats.org/officeDocument/2006/relationships/hyperlink" Target="https://twitter.com/#!/clinton85101/status/1527886306918932481" TargetMode="External" /><Relationship Id="rId97" Type="http://schemas.openxmlformats.org/officeDocument/2006/relationships/hyperlink" Target="https://twitter.com/#!/kyounoyuusyoku/status/1527887700266987520" TargetMode="External" /><Relationship Id="rId98" Type="http://schemas.openxmlformats.org/officeDocument/2006/relationships/hyperlink" Target="https://twitter.com/#!/circularindia/status/1527888574682910720" TargetMode="External" /><Relationship Id="rId99" Type="http://schemas.openxmlformats.org/officeDocument/2006/relationships/hyperlink" Target="https://twitter.com/#!/pratyushpanda/status/1527889257267724288" TargetMode="External" /><Relationship Id="rId100" Type="http://schemas.openxmlformats.org/officeDocument/2006/relationships/hyperlink" Target="https://twitter.com/#!/montana_matta/status/1527896963076734982" TargetMode="External" /><Relationship Id="rId101" Type="http://schemas.openxmlformats.org/officeDocument/2006/relationships/hyperlink" Target="https://twitter.com/#!/kimberleytighe/status/1527905373864308737" TargetMode="External" /><Relationship Id="rId102" Type="http://schemas.openxmlformats.org/officeDocument/2006/relationships/hyperlink" Target="https://twitter.com/#!/didarling/status/1527912954791964677" TargetMode="External" /><Relationship Id="rId103" Type="http://schemas.openxmlformats.org/officeDocument/2006/relationships/hyperlink" Target="https://twitter.com/#!/murphydes1/status/1527913260296675337" TargetMode="External" /><Relationship Id="rId104" Type="http://schemas.openxmlformats.org/officeDocument/2006/relationships/hyperlink" Target="https://twitter.com/#!/mquattrocchi/status/1527914278958899201" TargetMode="External" /><Relationship Id="rId105" Type="http://schemas.openxmlformats.org/officeDocument/2006/relationships/hyperlink" Target="https://twitter.com/#!/jessicasfishman/status/1527916822070038528" TargetMode="External" /><Relationship Id="rId106" Type="http://schemas.openxmlformats.org/officeDocument/2006/relationships/hyperlink" Target="https://twitter.com/#!/rovanzon/status/1527921185039818753" TargetMode="External" /><Relationship Id="rId107" Type="http://schemas.openxmlformats.org/officeDocument/2006/relationships/hyperlink" Target="https://twitter.com/#!/nicknuttgens/status/1527924439064760320" TargetMode="External" /><Relationship Id="rId108" Type="http://schemas.openxmlformats.org/officeDocument/2006/relationships/hyperlink" Target="https://twitter.com/#!/imani_angeline/status/1527932885042446336" TargetMode="External" /><Relationship Id="rId109" Type="http://schemas.openxmlformats.org/officeDocument/2006/relationships/hyperlink" Target="https://twitter.com/#!/imani_angeline/status/1527932885042446336" TargetMode="External" /><Relationship Id="rId110" Type="http://schemas.openxmlformats.org/officeDocument/2006/relationships/hyperlink" Target="https://twitter.com/#!/imani_angeline/status/1527932885042446336" TargetMode="External" /><Relationship Id="rId111" Type="http://schemas.openxmlformats.org/officeDocument/2006/relationships/hyperlink" Target="https://twitter.com/#!/imani_angeline/status/1527932885042446336" TargetMode="External" /><Relationship Id="rId112" Type="http://schemas.openxmlformats.org/officeDocument/2006/relationships/hyperlink" Target="https://twitter.com/#!/imani_angeline/status/1527932885042446336" TargetMode="External" /><Relationship Id="rId113" Type="http://schemas.openxmlformats.org/officeDocument/2006/relationships/hyperlink" Target="https://twitter.com/#!/imani_angeline/status/1527932885042446336" TargetMode="External" /><Relationship Id="rId114" Type="http://schemas.openxmlformats.org/officeDocument/2006/relationships/hyperlink" Target="https://twitter.com/#!/imani_angeline/status/1527932885042446336" TargetMode="External" /><Relationship Id="rId115" Type="http://schemas.openxmlformats.org/officeDocument/2006/relationships/hyperlink" Target="https://twitter.com/#!/imani_angeline/status/1527932885042446336" TargetMode="External" /><Relationship Id="rId116" Type="http://schemas.openxmlformats.org/officeDocument/2006/relationships/hyperlink" Target="https://twitter.com/#!/kabilaobbo/status/1527718026233126915" TargetMode="External" /><Relationship Id="rId117" Type="http://schemas.openxmlformats.org/officeDocument/2006/relationships/hyperlink" Target="https://twitter.com/#!/kabilaobbo/status/1527936247011938305" TargetMode="External" /><Relationship Id="rId118" Type="http://schemas.openxmlformats.org/officeDocument/2006/relationships/hyperlink" Target="https://twitter.com/#!/jutsuryu/status/1527936575828807680" TargetMode="External" /><Relationship Id="rId119" Type="http://schemas.openxmlformats.org/officeDocument/2006/relationships/hyperlink" Target="https://twitter.com/#!/jutsuryu/status/1527936654929178624" TargetMode="External" /><Relationship Id="rId120" Type="http://schemas.openxmlformats.org/officeDocument/2006/relationships/hyperlink" Target="https://twitter.com/#!/pammellajo/status/1527937921658912769" TargetMode="External" /><Relationship Id="rId121" Type="http://schemas.openxmlformats.org/officeDocument/2006/relationships/hyperlink" Target="https://twitter.com/#!/cmenttor/status/1527946517042044930" TargetMode="External" /><Relationship Id="rId122" Type="http://schemas.openxmlformats.org/officeDocument/2006/relationships/hyperlink" Target="https://twitter.com/#!/jnharkeraus/status/1527947690184941568" TargetMode="External" /><Relationship Id="rId123" Type="http://schemas.openxmlformats.org/officeDocument/2006/relationships/hyperlink" Target="https://twitter.com/#!/jan_skoberne/status/1527948986501500928" TargetMode="External" /><Relationship Id="rId124" Type="http://schemas.openxmlformats.org/officeDocument/2006/relationships/hyperlink" Target="https://twitter.com/#!/lookaround___/status/1527949520298029056" TargetMode="External" /><Relationship Id="rId125" Type="http://schemas.openxmlformats.org/officeDocument/2006/relationships/hyperlink" Target="https://twitter.com/#!/markspecter1/status/1527955053918801921" TargetMode="External" /><Relationship Id="rId126" Type="http://schemas.openxmlformats.org/officeDocument/2006/relationships/hyperlink" Target="https://twitter.com/#!/riseupmovdrc/status/1527950872117919745" TargetMode="External" /><Relationship Id="rId127" Type="http://schemas.openxmlformats.org/officeDocument/2006/relationships/hyperlink" Target="https://twitter.com/#!/riseupmovdrc/status/1527956159172329472" TargetMode="External" /><Relationship Id="rId128" Type="http://schemas.openxmlformats.org/officeDocument/2006/relationships/hyperlink" Target="https://twitter.com/#!/5786michael/status/1527960829110386688" TargetMode="External" /><Relationship Id="rId129" Type="http://schemas.openxmlformats.org/officeDocument/2006/relationships/hyperlink" Target="https://twitter.com/#!/theartappeal/status/1527964610422267911" TargetMode="External" /><Relationship Id="rId130" Type="http://schemas.openxmlformats.org/officeDocument/2006/relationships/hyperlink" Target="https://twitter.com/#!/kevindande/status/1527976958394515457" TargetMode="External" /><Relationship Id="rId131" Type="http://schemas.openxmlformats.org/officeDocument/2006/relationships/hyperlink" Target="https://twitter.com/#!/youdonotnotice/status/1527983699156951040" TargetMode="External" /><Relationship Id="rId132" Type="http://schemas.openxmlformats.org/officeDocument/2006/relationships/hyperlink" Target="https://twitter.com/#!/bencachola/status/1527989808043331584" TargetMode="External" /><Relationship Id="rId133" Type="http://schemas.openxmlformats.org/officeDocument/2006/relationships/hyperlink" Target="https://twitter.com/#!/mjdillane/status/1527991851281678336" TargetMode="External" /><Relationship Id="rId134" Type="http://schemas.openxmlformats.org/officeDocument/2006/relationships/hyperlink" Target="https://twitter.com/#!/gazalaeli/status/1528001962796630017" TargetMode="External" /><Relationship Id="rId135" Type="http://schemas.openxmlformats.org/officeDocument/2006/relationships/hyperlink" Target="https://twitter.com/#!/echelonsky1/status/1528004249300238338" TargetMode="External" /><Relationship Id="rId136" Type="http://schemas.openxmlformats.org/officeDocument/2006/relationships/hyperlink" Target="https://twitter.com/#!/mooninanansi/status/1528006573041254401" TargetMode="External" /><Relationship Id="rId137" Type="http://schemas.openxmlformats.org/officeDocument/2006/relationships/hyperlink" Target="https://twitter.com/#!/proletariel/status/1528010614496538625" TargetMode="External" /><Relationship Id="rId138" Type="http://schemas.openxmlformats.org/officeDocument/2006/relationships/hyperlink" Target="https://twitter.com/#!/iamkaykingz/status/1528012045056090114" TargetMode="External" /><Relationship Id="rId139" Type="http://schemas.openxmlformats.org/officeDocument/2006/relationships/hyperlink" Target="https://twitter.com/#!/bredsedatelmjao/status/1528015583022833666" TargetMode="External" /><Relationship Id="rId140" Type="http://schemas.openxmlformats.org/officeDocument/2006/relationships/hyperlink" Target="https://twitter.com/#!/freerussia2018/status/1528015591654686720" TargetMode="External" /><Relationship Id="rId141" Type="http://schemas.openxmlformats.org/officeDocument/2006/relationships/hyperlink" Target="https://twitter.com/#!/ericmoorephoto/status/1528021943688962050" TargetMode="External" /><Relationship Id="rId142" Type="http://schemas.openxmlformats.org/officeDocument/2006/relationships/hyperlink" Target="https://twitter.com/#!/xr_gpsandelders/status/1528024470526562309" TargetMode="External" /><Relationship Id="rId143" Type="http://schemas.openxmlformats.org/officeDocument/2006/relationships/hyperlink" Target="https://twitter.com/#!/jlefevere65/status/1528031684792303617" TargetMode="External" /><Relationship Id="rId144" Type="http://schemas.openxmlformats.org/officeDocument/2006/relationships/hyperlink" Target="https://twitter.com/#!/naytdx/status/1528035441861136384" TargetMode="External" /><Relationship Id="rId145" Type="http://schemas.openxmlformats.org/officeDocument/2006/relationships/hyperlink" Target="https://twitter.com/#!/damien_thanam/status/1528036933959839744" TargetMode="External" /><Relationship Id="rId146" Type="http://schemas.openxmlformats.org/officeDocument/2006/relationships/hyperlink" Target="https://twitter.com/#!/wildcat14804474/status/1528037692885417985" TargetMode="External" /><Relationship Id="rId147" Type="http://schemas.openxmlformats.org/officeDocument/2006/relationships/hyperlink" Target="https://twitter.com/#!/marilynjoy14/status/1528039638597783552" TargetMode="External" /><Relationship Id="rId148" Type="http://schemas.openxmlformats.org/officeDocument/2006/relationships/hyperlink" Target="https://twitter.com/#!/greenassam/status/1528068251128803329" TargetMode="External" /><Relationship Id="rId149" Type="http://schemas.openxmlformats.org/officeDocument/2006/relationships/hyperlink" Target="https://twitter.com/#!/realgitonga/status/1528070323551277056" TargetMode="External" /><Relationship Id="rId150" Type="http://schemas.openxmlformats.org/officeDocument/2006/relationships/hyperlink" Target="https://twitter.com/#!/generalsiqueira/status/1528077622030254080" TargetMode="External" /><Relationship Id="rId151" Type="http://schemas.openxmlformats.org/officeDocument/2006/relationships/hyperlink" Target="https://twitter.com/#!/heclubmmu/status/1528078560128380930" TargetMode="External" /><Relationship Id="rId152" Type="http://schemas.openxmlformats.org/officeDocument/2006/relationships/hyperlink" Target="https://twitter.com/#!/thewholeshebang/status/1528101295336341505" TargetMode="External" /><Relationship Id="rId153" Type="http://schemas.openxmlformats.org/officeDocument/2006/relationships/hyperlink" Target="https://twitter.com/#!/hamonetf/status/1528102639099121664" TargetMode="External" /><Relationship Id="rId154" Type="http://schemas.openxmlformats.org/officeDocument/2006/relationships/hyperlink" Target="https://twitter.com/#!/ichalphin/status/1528150079495979009" TargetMode="External" /><Relationship Id="rId155" Type="http://schemas.openxmlformats.org/officeDocument/2006/relationships/hyperlink" Target="https://twitter.com/#!/tk9710/status/1528230687098167296" TargetMode="External" /><Relationship Id="rId156" Type="http://schemas.openxmlformats.org/officeDocument/2006/relationships/hyperlink" Target="https://twitter.com/#!/edinamsolopa/status/1528263676645543936" TargetMode="External" /><Relationship Id="rId157" Type="http://schemas.openxmlformats.org/officeDocument/2006/relationships/hyperlink" Target="https://twitter.com/#!/lesliepriestley/status/1528264354977796096" TargetMode="External" /><Relationship Id="rId158" Type="http://schemas.openxmlformats.org/officeDocument/2006/relationships/hyperlink" Target="https://twitter.com/#!/likeitsays/status/1528273218183782401" TargetMode="External" /><Relationship Id="rId159" Type="http://schemas.openxmlformats.org/officeDocument/2006/relationships/hyperlink" Target="https://twitter.com/#!/ethicsgirls/status/1528293502135713792" TargetMode="External" /><Relationship Id="rId160" Type="http://schemas.openxmlformats.org/officeDocument/2006/relationships/hyperlink" Target="https://twitter.com/#!/magicreichel/status/1528323042946031616" TargetMode="External" /><Relationship Id="rId161" Type="http://schemas.openxmlformats.org/officeDocument/2006/relationships/hyperlink" Target="https://twitter.com/#!/cathy_weissca/status/1528336752397656064" TargetMode="External" /><Relationship Id="rId162" Type="http://schemas.openxmlformats.org/officeDocument/2006/relationships/hyperlink" Target="https://twitter.com/#!/thebearofcarbon/status/1528349157399855107" TargetMode="External" /><Relationship Id="rId163" Type="http://schemas.openxmlformats.org/officeDocument/2006/relationships/hyperlink" Target="https://twitter.com/#!/eastsidesister/status/1528354413730856961" TargetMode="External" /><Relationship Id="rId164" Type="http://schemas.openxmlformats.org/officeDocument/2006/relationships/hyperlink" Target="https://twitter.com/#!/r1revolutionist/status/1528415606076329985" TargetMode="External" /><Relationship Id="rId165" Type="http://schemas.openxmlformats.org/officeDocument/2006/relationships/hyperlink" Target="https://twitter.com/#!/jadesmi72331199/status/1528541199631630337" TargetMode="External" /><Relationship Id="rId166" Type="http://schemas.openxmlformats.org/officeDocument/2006/relationships/hyperlink" Target="https://twitter.com/#!/jadesmi72331199/status/1528541199631630337" TargetMode="External" /><Relationship Id="rId167" Type="http://schemas.openxmlformats.org/officeDocument/2006/relationships/hyperlink" Target="https://twitter.com/#!/mathengehannah/status/1528588664388870144" TargetMode="External" /><Relationship Id="rId168" Type="http://schemas.openxmlformats.org/officeDocument/2006/relationships/hyperlink" Target="https://twitter.com/#!/sandeeppatel04/status/1528592165164568577" TargetMode="External" /><Relationship Id="rId169" Type="http://schemas.openxmlformats.org/officeDocument/2006/relationships/hyperlink" Target="https://twitter.com/#!/save0urforests/status/1528593795759198208" TargetMode="External" /><Relationship Id="rId170" Type="http://schemas.openxmlformats.org/officeDocument/2006/relationships/hyperlink" Target="https://twitter.com/#!/dyland1496/status/1527862624049930240" TargetMode="External" /><Relationship Id="rId171" Type="http://schemas.openxmlformats.org/officeDocument/2006/relationships/hyperlink" Target="https://twitter.com/#!/fffbot1/status/1527862652453658628" TargetMode="External" /><Relationship Id="rId172" Type="http://schemas.openxmlformats.org/officeDocument/2006/relationships/hyperlink" Target="https://twitter.com/#!/fffbot1/status/1528541219617374208" TargetMode="External" /><Relationship Id="rId173" Type="http://schemas.openxmlformats.org/officeDocument/2006/relationships/hyperlink" Target="https://twitter.com/#!/fffbot1/status/1528541219617374208" TargetMode="External" /><Relationship Id="rId174" Type="http://schemas.openxmlformats.org/officeDocument/2006/relationships/hyperlink" Target="https://twitter.com/#!/fffbot1/status/1528592174425817090" TargetMode="External" /><Relationship Id="rId175" Type="http://schemas.openxmlformats.org/officeDocument/2006/relationships/hyperlink" Target="https://twitter.com/#!/fffbot1/status/1527498272335699968" TargetMode="External" /><Relationship Id="rId176" Type="http://schemas.openxmlformats.org/officeDocument/2006/relationships/hyperlink" Target="https://twitter.com/#!/fffbot1/status/1527584657939759104" TargetMode="External" /><Relationship Id="rId177" Type="http://schemas.openxmlformats.org/officeDocument/2006/relationships/hyperlink" Target="https://twitter.com/#!/fffbot1/status/1527652425393483778" TargetMode="External" /><Relationship Id="rId178" Type="http://schemas.openxmlformats.org/officeDocument/2006/relationships/hyperlink" Target="https://twitter.com/#!/fffbot1/status/1527664702859403266" TargetMode="External" /><Relationship Id="rId179" Type="http://schemas.openxmlformats.org/officeDocument/2006/relationships/hyperlink" Target="https://twitter.com/#!/fffbot1/status/1527669948394483713" TargetMode="External" /><Relationship Id="rId180" Type="http://schemas.openxmlformats.org/officeDocument/2006/relationships/hyperlink" Target="https://twitter.com/#!/fffbot1/status/1527718407772200963" TargetMode="External" /><Relationship Id="rId181" Type="http://schemas.openxmlformats.org/officeDocument/2006/relationships/hyperlink" Target="https://twitter.com/#!/fffbot1/status/1527767707340484609" TargetMode="External" /><Relationship Id="rId182" Type="http://schemas.openxmlformats.org/officeDocument/2006/relationships/hyperlink" Target="https://twitter.com/#!/fffbot1/status/1528186737285013504" TargetMode="External" /><Relationship Id="rId183" Type="http://schemas.openxmlformats.org/officeDocument/2006/relationships/hyperlink" Target="https://twitter.com/#!/fffbot1/status/1528192823450910720" TargetMode="External" /><Relationship Id="rId184" Type="http://schemas.openxmlformats.org/officeDocument/2006/relationships/hyperlink" Target="https://twitter.com/#!/fffbot1/status/1528686584329027588" TargetMode="External" /><Relationship Id="rId185" Type="http://schemas.openxmlformats.org/officeDocument/2006/relationships/hyperlink" Target="https://twitter.com/#!/182cmcom/status/1528687432568217601" TargetMode="External" /><Relationship Id="rId186" Type="http://schemas.openxmlformats.org/officeDocument/2006/relationships/hyperlink" Target="https://twitter.com/#!/artists4futurem/status/1528686568780832768" TargetMode="External" /><Relationship Id="rId187" Type="http://schemas.openxmlformats.org/officeDocument/2006/relationships/hyperlink" Target="https://twitter.com/#!/beatehaubrock/status/1528694460393181185" TargetMode="External" /><Relationship Id="rId188" Type="http://schemas.openxmlformats.org/officeDocument/2006/relationships/hyperlink" Target="https://twitter.com/#!/charlot12028012/status/1528750775077425153" TargetMode="External" /><Relationship Id="rId189" Type="http://schemas.openxmlformats.org/officeDocument/2006/relationships/hyperlink" Target="https://twitter.com/#!/stevesilent/status/1528751156826185728" TargetMode="External" /><Relationship Id="rId190" Type="http://schemas.openxmlformats.org/officeDocument/2006/relationships/hyperlink" Target="https://twitter.com/#!/emi_ny7hsc/status/1528186228914282496" TargetMode="External" /><Relationship Id="rId191" Type="http://schemas.openxmlformats.org/officeDocument/2006/relationships/hyperlink" Target="https://twitter.com/#!/emi_ny7hsc/status/1528186728606904320" TargetMode="External" /><Relationship Id="rId192" Type="http://schemas.openxmlformats.org/officeDocument/2006/relationships/hyperlink" Target="https://twitter.com/#!/emi_ny7hsc/status/1528186736807145472" TargetMode="External" /><Relationship Id="rId193" Type="http://schemas.openxmlformats.org/officeDocument/2006/relationships/hyperlink" Target="https://twitter.com/#!/emi_ny7hsc/status/1528186748651851776" TargetMode="External" /><Relationship Id="rId194" Type="http://schemas.openxmlformats.org/officeDocument/2006/relationships/hyperlink" Target="https://twitter.com/#!/emi_ny7hsc/status/1528192800122015745" TargetMode="External" /><Relationship Id="rId195" Type="http://schemas.openxmlformats.org/officeDocument/2006/relationships/hyperlink" Target="https://twitter.com/#!/emi_ny7hsc/status/1529106102733877248" TargetMode="External" /><Relationship Id="rId196" Type="http://schemas.openxmlformats.org/officeDocument/2006/relationships/hyperlink" Target="https://twitter.com/#!/emi_ny7hsc/status/1529106824359596032" TargetMode="External" /><Relationship Id="rId197" Type="http://schemas.openxmlformats.org/officeDocument/2006/relationships/hyperlink" Target="https://twitter.com/#!/emi_ny7hsc/status/1529110543872585728" TargetMode="External" /><Relationship Id="rId198" Type="http://schemas.openxmlformats.org/officeDocument/2006/relationships/hyperlink" Target="https://twitter.com/#!/caitlin60255389/status/1529577090160373761" TargetMode="External" /><Relationship Id="rId199" Type="http://schemas.openxmlformats.org/officeDocument/2006/relationships/hyperlink" Target="https://twitter.com/#!/caitlin60255389/status/1529939405648957440" TargetMode="External" /><Relationship Id="rId200" Type="http://schemas.openxmlformats.org/officeDocument/2006/relationships/hyperlink" Target="https://twitter.com/#!/peervanhelmond/status/1530087005266358272" TargetMode="External" /><Relationship Id="rId201" Type="http://schemas.openxmlformats.org/officeDocument/2006/relationships/hyperlink" Target="https://twitter.com/#!/greennewdeal_eu/status/1527655461037690880" TargetMode="External" /><Relationship Id="rId202" Type="http://schemas.openxmlformats.org/officeDocument/2006/relationships/hyperlink" Target="https://twitter.com/#!/greennewdeal_eu/status/1529814702225866753" TargetMode="External" /><Relationship Id="rId203" Type="http://schemas.openxmlformats.org/officeDocument/2006/relationships/hyperlink" Target="https://twitter.com/#!/greennewdeal_eu/status/1530116654595817473" TargetMode="External" /><Relationship Id="rId204" Type="http://schemas.openxmlformats.org/officeDocument/2006/relationships/hyperlink" Target="https://twitter.com/#!/marianallen/status/1527608018048897027" TargetMode="External" /><Relationship Id="rId205" Type="http://schemas.openxmlformats.org/officeDocument/2006/relationships/hyperlink" Target="https://twitter.com/#!/marianallen/status/1530140301360259072" TargetMode="External" /><Relationship Id="rId206" Type="http://schemas.openxmlformats.org/officeDocument/2006/relationships/hyperlink" Target="https://twitter.com/#!/batuichiami/status/1527679121605550081" TargetMode="External" /><Relationship Id="rId207" Type="http://schemas.openxmlformats.org/officeDocument/2006/relationships/hyperlink" Target="https://twitter.com/#!/batuichiami/status/1530176544064167936" TargetMode="External" /><Relationship Id="rId208" Type="http://schemas.openxmlformats.org/officeDocument/2006/relationships/hyperlink" Target="https://twitter.com/#!/comolevi_/status/1527498260981891072" TargetMode="External" /><Relationship Id="rId209" Type="http://schemas.openxmlformats.org/officeDocument/2006/relationships/hyperlink" Target="https://twitter.com/#!/comolevi_/status/1530088053376958464" TargetMode="External" /><Relationship Id="rId210" Type="http://schemas.openxmlformats.org/officeDocument/2006/relationships/hyperlink" Target="https://twitter.com/#!/madlove_love/status/1530176523759759360" TargetMode="External" /><Relationship Id="rId211" Type="http://schemas.openxmlformats.org/officeDocument/2006/relationships/hyperlink" Target="https://twitter.com/#!/tluway/status/1529552571769167881" TargetMode="External" /><Relationship Id="rId212" Type="http://schemas.openxmlformats.org/officeDocument/2006/relationships/hyperlink" Target="https://twitter.com/#!/madlove_love/status/1530176580386967553" TargetMode="External" /><Relationship Id="rId213" Type="http://schemas.openxmlformats.org/officeDocument/2006/relationships/hyperlink" Target="https://twitter.com/#!/madlove_love/status/1530176381920940035" TargetMode="External" /><Relationship Id="rId214" Type="http://schemas.openxmlformats.org/officeDocument/2006/relationships/hyperlink" Target="https://twitter.com/#!/madlove_love/status/1530176481363693570" TargetMode="External" /><Relationship Id="rId215" Type="http://schemas.openxmlformats.org/officeDocument/2006/relationships/hyperlink" Target="https://twitter.com/#!/madlove_love/status/1530176511277514753" TargetMode="External" /><Relationship Id="rId216" Type="http://schemas.openxmlformats.org/officeDocument/2006/relationships/hyperlink" Target="https://twitter.com/#!/madlove_love/status/1530176540734066690" TargetMode="External" /><Relationship Id="rId217" Type="http://schemas.openxmlformats.org/officeDocument/2006/relationships/hyperlink" Target="https://twitter.com/#!/madlove_love/status/1530176562947039237" TargetMode="External" /><Relationship Id="rId218" Type="http://schemas.openxmlformats.org/officeDocument/2006/relationships/hyperlink" Target="https://twitter.com/#!/austinoluoch5/status/1530178169558511616" TargetMode="External" /><Relationship Id="rId219" Type="http://schemas.openxmlformats.org/officeDocument/2006/relationships/hyperlink" Target="https://twitter.com/#!/jrobert_nl/status/1527654059829776386" TargetMode="External" /><Relationship Id="rId220" Type="http://schemas.openxmlformats.org/officeDocument/2006/relationships/hyperlink" Target="https://twitter.com/#!/jrobert_nl/status/1530179184525561860" TargetMode="External" /><Relationship Id="rId221" Type="http://schemas.openxmlformats.org/officeDocument/2006/relationships/hyperlink" Target="https://twitter.com/#!/guest045_/status/1527679402540437505" TargetMode="External" /><Relationship Id="rId222" Type="http://schemas.openxmlformats.org/officeDocument/2006/relationships/hyperlink" Target="https://twitter.com/#!/guest045_/status/1530179912316792834" TargetMode="External" /><Relationship Id="rId223" Type="http://schemas.openxmlformats.org/officeDocument/2006/relationships/hyperlink" Target="https://twitter.com/#!/penguinjunk/status/1530183341403779072" TargetMode="External" /><Relationship Id="rId224" Type="http://schemas.openxmlformats.org/officeDocument/2006/relationships/hyperlink" Target="https://twitter.com/#!/abunchanumbers/status/1527647015428972544" TargetMode="External" /><Relationship Id="rId225" Type="http://schemas.openxmlformats.org/officeDocument/2006/relationships/hyperlink" Target="https://twitter.com/#!/abunchanumbers/status/1530183538162552832" TargetMode="External" /><Relationship Id="rId226" Type="http://schemas.openxmlformats.org/officeDocument/2006/relationships/hyperlink" Target="https://twitter.com/#!/andreasnohsia/status/1527527560552275968" TargetMode="External" /><Relationship Id="rId227" Type="http://schemas.openxmlformats.org/officeDocument/2006/relationships/hyperlink" Target="https://twitter.com/#!/andreasnohsia/status/1530078696123539456" TargetMode="External" /><Relationship Id="rId228" Type="http://schemas.openxmlformats.org/officeDocument/2006/relationships/hyperlink" Target="https://twitter.com/#!/galatea321/status/1530188750969573377" TargetMode="External" /><Relationship Id="rId229" Type="http://schemas.openxmlformats.org/officeDocument/2006/relationships/hyperlink" Target="https://twitter.com/#!/tonepersson/status/1530138259447332864" TargetMode="External" /><Relationship Id="rId230" Type="http://schemas.openxmlformats.org/officeDocument/2006/relationships/hyperlink" Target="https://twitter.com/#!/ericthelemming/status/1530199578179510278" TargetMode="External" /><Relationship Id="rId231" Type="http://schemas.openxmlformats.org/officeDocument/2006/relationships/hyperlink" Target="https://twitter.com/#!/ericthelemming/status/1527656935880892419" TargetMode="External" /><Relationship Id="rId232" Type="http://schemas.openxmlformats.org/officeDocument/2006/relationships/hyperlink" Target="https://twitter.com/#!/ericthelemming/status/1527660036272562177" TargetMode="External" /><Relationship Id="rId233" Type="http://schemas.openxmlformats.org/officeDocument/2006/relationships/hyperlink" Target="https://twitter.com/#!/ericthelemming/status/1530198991010504705" TargetMode="External" /><Relationship Id="rId234" Type="http://schemas.openxmlformats.org/officeDocument/2006/relationships/hyperlink" Target="https://twitter.com/#!/ericthelemming/status/1530199589927755784" TargetMode="External" /><Relationship Id="rId235" Type="http://schemas.openxmlformats.org/officeDocument/2006/relationships/hyperlink" Target="https://twitter.com/#!/ericthelemming/status/1530199620361527298" TargetMode="External" /><Relationship Id="rId236" Type="http://schemas.openxmlformats.org/officeDocument/2006/relationships/hyperlink" Target="https://twitter.com/#!/kam13794794/status/1527666157968293893" TargetMode="External" /><Relationship Id="rId237" Type="http://schemas.openxmlformats.org/officeDocument/2006/relationships/hyperlink" Target="https://twitter.com/#!/kam13794794/status/1530200721433497600" TargetMode="External" /><Relationship Id="rId238" Type="http://schemas.openxmlformats.org/officeDocument/2006/relationships/hyperlink" Target="https://twitter.com/#!/666ernie/status/1530214009345040387" TargetMode="External" /><Relationship Id="rId239" Type="http://schemas.openxmlformats.org/officeDocument/2006/relationships/hyperlink" Target="https://twitter.com/#!/asano_ooo/status/1530218596001267715" TargetMode="External" /><Relationship Id="rId240" Type="http://schemas.openxmlformats.org/officeDocument/2006/relationships/hyperlink" Target="https://twitter.com/#!/leon_mugisho/status/1528277269889921024" TargetMode="External" /><Relationship Id="rId241" Type="http://schemas.openxmlformats.org/officeDocument/2006/relationships/hyperlink" Target="https://twitter.com/#!/leon_mugisho/status/1530220081338269697" TargetMode="External" /><Relationship Id="rId242" Type="http://schemas.openxmlformats.org/officeDocument/2006/relationships/hyperlink" Target="https://twitter.com/#!/semoxp/status/1529811816297242625" TargetMode="External" /><Relationship Id="rId243" Type="http://schemas.openxmlformats.org/officeDocument/2006/relationships/hyperlink" Target="https://twitter.com/#!/wildwil58303192/status/1530226452641243139" TargetMode="External" /><Relationship Id="rId244" Type="http://schemas.openxmlformats.org/officeDocument/2006/relationships/hyperlink" Target="https://twitter.com/#!/upmaghreb/status/1530228208464961538" TargetMode="External" /><Relationship Id="rId245" Type="http://schemas.openxmlformats.org/officeDocument/2006/relationships/hyperlink" Target="https://twitter.com/#!/michaelmannspc/status/1530232105220726785" TargetMode="External" /><Relationship Id="rId246" Type="http://schemas.openxmlformats.org/officeDocument/2006/relationships/hyperlink" Target="https://twitter.com/#!/iantpaul/status/1530237718311075842" TargetMode="External" /><Relationship Id="rId247" Type="http://schemas.openxmlformats.org/officeDocument/2006/relationships/hyperlink" Target="https://twitter.com/#!/mosescharityor1/status/1530241782927220736" TargetMode="External" /><Relationship Id="rId248" Type="http://schemas.openxmlformats.org/officeDocument/2006/relationships/hyperlink" Target="https://twitter.com/#!/ickearbetare/status/1527584643410690052" TargetMode="External" /><Relationship Id="rId249" Type="http://schemas.openxmlformats.org/officeDocument/2006/relationships/hyperlink" Target="https://twitter.com/#!/ickearbetare/status/1530115610390188033" TargetMode="External" /><Relationship Id="rId250" Type="http://schemas.openxmlformats.org/officeDocument/2006/relationships/hyperlink" Target="https://twitter.com/#!/davidpmerriam/status/1530224638294228994" TargetMode="External" /><Relationship Id="rId251" Type="http://schemas.openxmlformats.org/officeDocument/2006/relationships/hyperlink" Target="https://twitter.com/#!/mayaozbayoglu/status/1527648448983572483" TargetMode="External" /><Relationship Id="rId252" Type="http://schemas.openxmlformats.org/officeDocument/2006/relationships/hyperlink" Target="https://twitter.com/#!/bgkmsc/status/1527744379359612928" TargetMode="External" /><Relationship Id="rId253" Type="http://schemas.openxmlformats.org/officeDocument/2006/relationships/hyperlink" Target="https://twitter.com/#!/bgkmsc/status/1530242353889411073" TargetMode="External" /><Relationship Id="rId254" Type="http://schemas.openxmlformats.org/officeDocument/2006/relationships/hyperlink" Target="https://twitter.com/#!/bgkmsc/status/1530242353889411073" TargetMode="External" /><Relationship Id="rId255" Type="http://schemas.openxmlformats.org/officeDocument/2006/relationships/hyperlink" Target="https://twitter.com/#!/bgkmsc/status/1530242353889411073" TargetMode="External" /><Relationship Id="rId256" Type="http://schemas.openxmlformats.org/officeDocument/2006/relationships/hyperlink" Target="https://twitter.com/#!/bgkmsc/status/1530242353889411073" TargetMode="External" /><Relationship Id="rId257" Type="http://schemas.openxmlformats.org/officeDocument/2006/relationships/hyperlink" Target="https://twitter.com/#!/bgkmsc/status/1530242353889411073" TargetMode="External" /><Relationship Id="rId258" Type="http://schemas.openxmlformats.org/officeDocument/2006/relationships/hyperlink" Target="https://twitter.com/#!/bgkmsc/status/1530242353889411073" TargetMode="External" /><Relationship Id="rId259" Type="http://schemas.openxmlformats.org/officeDocument/2006/relationships/hyperlink" Target="https://twitter.com/#!/bgkmsc/status/1530242353889411073" TargetMode="External" /><Relationship Id="rId260" Type="http://schemas.openxmlformats.org/officeDocument/2006/relationships/hyperlink" Target="https://twitter.com/#!/lauramuwanguzi/status/1530243457410801665" TargetMode="External" /><Relationship Id="rId261" Type="http://schemas.openxmlformats.org/officeDocument/2006/relationships/hyperlink" Target="https://twitter.com/#!/lauramuwanguzi/status/1530243457410801665" TargetMode="External" /><Relationship Id="rId262" Type="http://schemas.openxmlformats.org/officeDocument/2006/relationships/hyperlink" Target="https://twitter.com/#!/lauramuwanguzi/status/1530243457410801665" TargetMode="External" /><Relationship Id="rId263" Type="http://schemas.openxmlformats.org/officeDocument/2006/relationships/hyperlink" Target="https://twitter.com/#!/lauramuwanguzi/status/1530243457410801665" TargetMode="External" /><Relationship Id="rId264" Type="http://schemas.openxmlformats.org/officeDocument/2006/relationships/hyperlink" Target="https://twitter.com/#!/lauramuwanguzi/status/1530243457410801665" TargetMode="External" /><Relationship Id="rId265" Type="http://schemas.openxmlformats.org/officeDocument/2006/relationships/hyperlink" Target="https://twitter.com/#!/lauramuwanguzi/status/1530243457410801665" TargetMode="External" /><Relationship Id="rId266" Type="http://schemas.openxmlformats.org/officeDocument/2006/relationships/hyperlink" Target="https://twitter.com/#!/lauramuwanguzi/status/1530243457410801665" TargetMode="External" /><Relationship Id="rId267" Type="http://schemas.openxmlformats.org/officeDocument/2006/relationships/hyperlink" Target="https://twitter.com/#!/davidpmerriam/status/1530241879643660288" TargetMode="External" /><Relationship Id="rId268" Type="http://schemas.openxmlformats.org/officeDocument/2006/relationships/hyperlink" Target="https://twitter.com/#!/knieuwhuis/status/1530244811307028480" TargetMode="External" /><Relationship Id="rId269" Type="http://schemas.openxmlformats.org/officeDocument/2006/relationships/hyperlink" Target="https://twitter.com/#!/davidpmerriam/status/1530241879643660288" TargetMode="External" /><Relationship Id="rId270" Type="http://schemas.openxmlformats.org/officeDocument/2006/relationships/hyperlink" Target="https://twitter.com/#!/knieuwhuis/status/1530244811307028480" TargetMode="External" /><Relationship Id="rId271" Type="http://schemas.openxmlformats.org/officeDocument/2006/relationships/hyperlink" Target="https://twitter.com/#!/davidpmerriam/status/1530241879643660288" TargetMode="External" /><Relationship Id="rId272" Type="http://schemas.openxmlformats.org/officeDocument/2006/relationships/hyperlink" Target="https://twitter.com/#!/knieuwhuis/status/1530244811307028480" TargetMode="External" /><Relationship Id="rId273" Type="http://schemas.openxmlformats.org/officeDocument/2006/relationships/hyperlink" Target="https://twitter.com/#!/davidpmerriam/status/1530241879643660288" TargetMode="External" /><Relationship Id="rId274" Type="http://schemas.openxmlformats.org/officeDocument/2006/relationships/hyperlink" Target="https://twitter.com/#!/knieuwhuis/status/1530244811307028480" TargetMode="External" /><Relationship Id="rId275" Type="http://schemas.openxmlformats.org/officeDocument/2006/relationships/hyperlink" Target="https://twitter.com/#!/davidpmerriam/status/1530241879643660288" TargetMode="External" /><Relationship Id="rId276" Type="http://schemas.openxmlformats.org/officeDocument/2006/relationships/hyperlink" Target="https://twitter.com/#!/knieuwhuis/status/1530244811307028480" TargetMode="External" /><Relationship Id="rId277" Type="http://schemas.openxmlformats.org/officeDocument/2006/relationships/hyperlink" Target="https://twitter.com/#!/davidpmerriam/status/1530241879643660288" TargetMode="External" /><Relationship Id="rId278" Type="http://schemas.openxmlformats.org/officeDocument/2006/relationships/hyperlink" Target="https://twitter.com/#!/knieuwhuis/status/1530244811307028480" TargetMode="External" /><Relationship Id="rId279" Type="http://schemas.openxmlformats.org/officeDocument/2006/relationships/hyperlink" Target="https://twitter.com/#!/knieuwhuis/status/1530244811307028480" TargetMode="External" /><Relationship Id="rId280" Type="http://schemas.openxmlformats.org/officeDocument/2006/relationships/hyperlink" Target="https://twitter.com/#!/nature_yoshiro/status/1527652401158963200" TargetMode="External" /><Relationship Id="rId281" Type="http://schemas.openxmlformats.org/officeDocument/2006/relationships/hyperlink" Target="https://twitter.com/#!/nature_yoshiro/status/1530173497204678656" TargetMode="External" /><Relationship Id="rId282" Type="http://schemas.openxmlformats.org/officeDocument/2006/relationships/hyperlink" Target="https://twitter.com/#!/riseupmtburundi/status/1530248568677842946" TargetMode="External" /><Relationship Id="rId283" Type="http://schemas.openxmlformats.org/officeDocument/2006/relationships/hyperlink" Target="https://twitter.com/#!/elvira_lange/status/1530254995752472578" TargetMode="External" /><Relationship Id="rId284" Type="http://schemas.openxmlformats.org/officeDocument/2006/relationships/hyperlink" Target="https://twitter.com/#!/verfranzt/status/1527718393771704325" TargetMode="External" /><Relationship Id="rId285" Type="http://schemas.openxmlformats.org/officeDocument/2006/relationships/hyperlink" Target="https://twitter.com/#!/verfranzt/status/1530255174081687553" TargetMode="External" /><Relationship Id="rId286" Type="http://schemas.openxmlformats.org/officeDocument/2006/relationships/comments" Target="../comments1.xml" /><Relationship Id="rId287" Type="http://schemas.openxmlformats.org/officeDocument/2006/relationships/vmlDrawing" Target="../drawings/vmlDrawing1.vml" /><Relationship Id="rId288" Type="http://schemas.openxmlformats.org/officeDocument/2006/relationships/table" Target="../tables/table1.xml" /><Relationship Id="rId289" Type="http://schemas.openxmlformats.org/officeDocument/2006/relationships/drawing" Target="../drawings/drawing1.xml" /><Relationship Id="rId29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b2ILQKnOlt" TargetMode="External" /><Relationship Id="rId2" Type="http://schemas.openxmlformats.org/officeDocument/2006/relationships/hyperlink" Target="https://t.co/P05aylObgD" TargetMode="External" /><Relationship Id="rId3" Type="http://schemas.openxmlformats.org/officeDocument/2006/relationships/hyperlink" Target="https://t.co/mvYUNlzmKC" TargetMode="External" /><Relationship Id="rId4" Type="http://schemas.openxmlformats.org/officeDocument/2006/relationships/hyperlink" Target="https://t.co/bmzlCD7sDU" TargetMode="External" /><Relationship Id="rId5" Type="http://schemas.openxmlformats.org/officeDocument/2006/relationships/hyperlink" Target="https://t.co/PhHRBjEGmB" TargetMode="External" /><Relationship Id="rId6" Type="http://schemas.openxmlformats.org/officeDocument/2006/relationships/hyperlink" Target="https://t.co/DpcYCruzNo" TargetMode="External" /><Relationship Id="rId7" Type="http://schemas.openxmlformats.org/officeDocument/2006/relationships/hyperlink" Target="https://t.co/4HqKB3X9gL" TargetMode="External" /><Relationship Id="rId8" Type="http://schemas.openxmlformats.org/officeDocument/2006/relationships/hyperlink" Target="https://t.co/h0tKzoriSy" TargetMode="External" /><Relationship Id="rId9" Type="http://schemas.openxmlformats.org/officeDocument/2006/relationships/hyperlink" Target="https://t.co/oofSSrobst" TargetMode="External" /><Relationship Id="rId10" Type="http://schemas.openxmlformats.org/officeDocument/2006/relationships/hyperlink" Target="https://t.co/1FI0yo5DrD" TargetMode="External" /><Relationship Id="rId11" Type="http://schemas.openxmlformats.org/officeDocument/2006/relationships/hyperlink" Target="https://t.co/EAJ7ehlhC4" TargetMode="External" /><Relationship Id="rId12" Type="http://schemas.openxmlformats.org/officeDocument/2006/relationships/hyperlink" Target="https://t.co/9V35l71haC" TargetMode="External" /><Relationship Id="rId13" Type="http://schemas.openxmlformats.org/officeDocument/2006/relationships/hyperlink" Target="https://t.co/qA0H4CFXO3" TargetMode="External" /><Relationship Id="rId14" Type="http://schemas.openxmlformats.org/officeDocument/2006/relationships/hyperlink" Target="http://t.co/i3ULtN20IC" TargetMode="External" /><Relationship Id="rId15" Type="http://schemas.openxmlformats.org/officeDocument/2006/relationships/hyperlink" Target="https://t.co/tQ8qn5pnP3" TargetMode="External" /><Relationship Id="rId16" Type="http://schemas.openxmlformats.org/officeDocument/2006/relationships/hyperlink" Target="https://t.co/6jxHaRGR3A" TargetMode="External" /><Relationship Id="rId17" Type="http://schemas.openxmlformats.org/officeDocument/2006/relationships/hyperlink" Target="https://t.co/9zrPV2Ovn1" TargetMode="External" /><Relationship Id="rId18" Type="http://schemas.openxmlformats.org/officeDocument/2006/relationships/hyperlink" Target="https://t.co/bV3yyLXkJe" TargetMode="External" /><Relationship Id="rId19" Type="http://schemas.openxmlformats.org/officeDocument/2006/relationships/hyperlink" Target="https://t.co/obZEI2JO0S" TargetMode="External" /><Relationship Id="rId20" Type="http://schemas.openxmlformats.org/officeDocument/2006/relationships/hyperlink" Target="https://t.co/YoT7Yo7JLx" TargetMode="External" /><Relationship Id="rId21" Type="http://schemas.openxmlformats.org/officeDocument/2006/relationships/hyperlink" Target="https://t.co/DoYodxZkpo" TargetMode="External" /><Relationship Id="rId22" Type="http://schemas.openxmlformats.org/officeDocument/2006/relationships/hyperlink" Target="https://t.co/Z0oPyqbRWy" TargetMode="External" /><Relationship Id="rId23" Type="http://schemas.openxmlformats.org/officeDocument/2006/relationships/hyperlink" Target="https://t.co/EF6rd3ScEB" TargetMode="External" /><Relationship Id="rId24" Type="http://schemas.openxmlformats.org/officeDocument/2006/relationships/hyperlink" Target="https://t.co/qzrzYsJXRj" TargetMode="External" /><Relationship Id="rId25" Type="http://schemas.openxmlformats.org/officeDocument/2006/relationships/hyperlink" Target="https://t.co/Mylckk6mtG" TargetMode="External" /><Relationship Id="rId26" Type="http://schemas.openxmlformats.org/officeDocument/2006/relationships/hyperlink" Target="https://t.co/iUyXuYf2eF" TargetMode="External" /><Relationship Id="rId27" Type="http://schemas.openxmlformats.org/officeDocument/2006/relationships/hyperlink" Target="https://t.co/NOJegf3pzf" TargetMode="External" /><Relationship Id="rId28" Type="http://schemas.openxmlformats.org/officeDocument/2006/relationships/hyperlink" Target="https://t.co/Nw1lKJacgX" TargetMode="External" /><Relationship Id="rId29" Type="http://schemas.openxmlformats.org/officeDocument/2006/relationships/hyperlink" Target="https://t.co/fMdH5xt6RH" TargetMode="External" /><Relationship Id="rId30" Type="http://schemas.openxmlformats.org/officeDocument/2006/relationships/hyperlink" Target="https://t.co/l8CBuP6SFQ" TargetMode="External" /><Relationship Id="rId31" Type="http://schemas.openxmlformats.org/officeDocument/2006/relationships/hyperlink" Target="https://t.co/sOCW2G5w0j" TargetMode="External" /><Relationship Id="rId32" Type="http://schemas.openxmlformats.org/officeDocument/2006/relationships/hyperlink" Target="https://t.co/M69vKvg6Vh" TargetMode="External" /><Relationship Id="rId33" Type="http://schemas.openxmlformats.org/officeDocument/2006/relationships/hyperlink" Target="https://t.co/0HwowCDzNy" TargetMode="External" /><Relationship Id="rId34" Type="http://schemas.openxmlformats.org/officeDocument/2006/relationships/hyperlink" Target="https://t.co/3TicBy0QNW" TargetMode="External" /><Relationship Id="rId35" Type="http://schemas.openxmlformats.org/officeDocument/2006/relationships/hyperlink" Target="https://t.co/4xQlsYAsax" TargetMode="External" /><Relationship Id="rId36" Type="http://schemas.openxmlformats.org/officeDocument/2006/relationships/hyperlink" Target="https://t.co/C7RJC2UTYX" TargetMode="External" /><Relationship Id="rId37" Type="http://schemas.openxmlformats.org/officeDocument/2006/relationships/hyperlink" Target="https://t.co/pFreWGGeNl" TargetMode="External" /><Relationship Id="rId38" Type="http://schemas.openxmlformats.org/officeDocument/2006/relationships/hyperlink" Target="https://t.co/Kc9YiJ7YFG" TargetMode="External" /><Relationship Id="rId39" Type="http://schemas.openxmlformats.org/officeDocument/2006/relationships/hyperlink" Target="http://t.co/1W50Nno227" TargetMode="External" /><Relationship Id="rId40" Type="http://schemas.openxmlformats.org/officeDocument/2006/relationships/hyperlink" Target="https://t.co/lbr6Gikib9" TargetMode="External" /><Relationship Id="rId41" Type="http://schemas.openxmlformats.org/officeDocument/2006/relationships/hyperlink" Target="https://t.co/qOZ1vQyrr3" TargetMode="External" /><Relationship Id="rId42" Type="http://schemas.openxmlformats.org/officeDocument/2006/relationships/hyperlink" Target="https://t.co/CTl6OhV3Dj" TargetMode="External" /><Relationship Id="rId43" Type="http://schemas.openxmlformats.org/officeDocument/2006/relationships/hyperlink" Target="https://t.co/8JU4hheYiA" TargetMode="External" /><Relationship Id="rId44" Type="http://schemas.openxmlformats.org/officeDocument/2006/relationships/hyperlink" Target="https://t.co/gEbhxFBl3h" TargetMode="External" /><Relationship Id="rId45" Type="http://schemas.openxmlformats.org/officeDocument/2006/relationships/hyperlink" Target="https://t.co/aN52VSarAu" TargetMode="External" /><Relationship Id="rId46" Type="http://schemas.openxmlformats.org/officeDocument/2006/relationships/hyperlink" Target="http://t.co/nVUiHQyBOK" TargetMode="External" /><Relationship Id="rId47" Type="http://schemas.openxmlformats.org/officeDocument/2006/relationships/hyperlink" Target="https://t.co/00ro9DnAs5" TargetMode="External" /><Relationship Id="rId48" Type="http://schemas.openxmlformats.org/officeDocument/2006/relationships/hyperlink" Target="https://t.co/4zuwrHTd1I" TargetMode="External" /><Relationship Id="rId49" Type="http://schemas.openxmlformats.org/officeDocument/2006/relationships/hyperlink" Target="http://t.co/WtlHCQasdQ" TargetMode="External" /><Relationship Id="rId50" Type="http://schemas.openxmlformats.org/officeDocument/2006/relationships/hyperlink" Target="https://t.co/8JuOjxJNCY" TargetMode="External" /><Relationship Id="rId51" Type="http://schemas.openxmlformats.org/officeDocument/2006/relationships/hyperlink" Target="https://t.co/AV6UhUAU2U" TargetMode="External" /><Relationship Id="rId52" Type="http://schemas.openxmlformats.org/officeDocument/2006/relationships/hyperlink" Target="http://pbs.twimg.com/profile_images/2585167311/89E515F9-9DFD-4AF3-B735-17EDB4D180B0_normal" TargetMode="External" /><Relationship Id="rId53" Type="http://schemas.openxmlformats.org/officeDocument/2006/relationships/hyperlink" Target="http://pbs.twimg.com/profile_images/1191038370736156672/Bkj_KB_b_normal.jpg" TargetMode="External" /><Relationship Id="rId54" Type="http://schemas.openxmlformats.org/officeDocument/2006/relationships/hyperlink" Target="http://pbs.twimg.com/profile_images/1050765056437309441/NNv1btZ-_normal.jpg" TargetMode="External" /><Relationship Id="rId55" Type="http://schemas.openxmlformats.org/officeDocument/2006/relationships/hyperlink" Target="http://pbs.twimg.com/profile_images/1504362520454258689/eicWcXLz_normal.jpg" TargetMode="External" /><Relationship Id="rId56" Type="http://schemas.openxmlformats.org/officeDocument/2006/relationships/hyperlink" Target="http://pbs.twimg.com/profile_images/1460335635839991809/pfTGuJKP_normal.jpg" TargetMode="External" /><Relationship Id="rId57" Type="http://schemas.openxmlformats.org/officeDocument/2006/relationships/hyperlink" Target="http://pbs.twimg.com/profile_images/1440440831685496836/IY75yzhu_normal.jpg" TargetMode="External" /><Relationship Id="rId58" Type="http://schemas.openxmlformats.org/officeDocument/2006/relationships/hyperlink" Target="http://pbs.twimg.com/profile_images/1370367286364622853/OmBXnUGJ_normal.jpg" TargetMode="External" /><Relationship Id="rId59" Type="http://schemas.openxmlformats.org/officeDocument/2006/relationships/hyperlink" Target="http://pbs.twimg.com/profile_images/1530076063899992065/Pp95U1EJ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429434066231824384/viyHsXTm_normal.jpg" TargetMode="External" /><Relationship Id="rId62" Type="http://schemas.openxmlformats.org/officeDocument/2006/relationships/hyperlink" Target="http://pbs.twimg.com/profile_images/1299890601438203907/2WGUsQQJ_normal.jpg" TargetMode="External" /><Relationship Id="rId63" Type="http://schemas.openxmlformats.org/officeDocument/2006/relationships/hyperlink" Target="http://pbs.twimg.com/profile_images/1196193251281244169/3W1tJYgi_normal.jpg" TargetMode="External" /><Relationship Id="rId64" Type="http://schemas.openxmlformats.org/officeDocument/2006/relationships/hyperlink" Target="http://pbs.twimg.com/profile_images/1316289706523418624/IPKjBq0Q_normal.jpg" TargetMode="External" /><Relationship Id="rId65" Type="http://schemas.openxmlformats.org/officeDocument/2006/relationships/hyperlink" Target="http://pbs.twimg.com/profile_images/755793300200775680/-yhlUYjj_normal.jpg" TargetMode="External" /><Relationship Id="rId66" Type="http://schemas.openxmlformats.org/officeDocument/2006/relationships/hyperlink" Target="http://pbs.twimg.com/profile_images/428724683244961792/xfp-kefo_normal.jpeg" TargetMode="External" /><Relationship Id="rId67" Type="http://schemas.openxmlformats.org/officeDocument/2006/relationships/hyperlink" Target="http://pbs.twimg.com/profile_images/1407718645854314500/WhAISJk2_normal.jpg" TargetMode="External" /><Relationship Id="rId68" Type="http://schemas.openxmlformats.org/officeDocument/2006/relationships/hyperlink" Target="http://pbs.twimg.com/profile_images/1527304064064552960/ZLPJRx2c_normal.jpg" TargetMode="External" /><Relationship Id="rId69" Type="http://schemas.openxmlformats.org/officeDocument/2006/relationships/hyperlink" Target="http://pbs.twimg.com/profile_images/1525669748582895617/X0FOT3GH_normal.jpg" TargetMode="External" /><Relationship Id="rId70" Type="http://schemas.openxmlformats.org/officeDocument/2006/relationships/hyperlink" Target="http://pbs.twimg.com/profile_images/1101119938809479168/Rywm9M03_normal.png" TargetMode="External" /><Relationship Id="rId71" Type="http://schemas.openxmlformats.org/officeDocument/2006/relationships/hyperlink" Target="http://pbs.twimg.com/profile_images/1602303495/SM_fairy_avatar_normal.jpg" TargetMode="External" /><Relationship Id="rId72" Type="http://schemas.openxmlformats.org/officeDocument/2006/relationships/hyperlink" Target="http://pbs.twimg.com/profile_images/1513419534/Henrique_Parada_normal.jpg" TargetMode="External" /><Relationship Id="rId73" Type="http://schemas.openxmlformats.org/officeDocument/2006/relationships/hyperlink" Target="http://pbs.twimg.com/profile_images/472365125366587392/fXFhXXLe_normal.jpeg" TargetMode="External" /><Relationship Id="rId74" Type="http://schemas.openxmlformats.org/officeDocument/2006/relationships/hyperlink" Target="http://pbs.twimg.com/profile_images/1350177767594332162/aJTTOObu_normal.jpg" TargetMode="External" /><Relationship Id="rId75" Type="http://schemas.openxmlformats.org/officeDocument/2006/relationships/hyperlink" Target="http://pbs.twimg.com/profile_images/1511749165478559755/m_kjhd-2_normal.jpg" TargetMode="External" /><Relationship Id="rId76" Type="http://schemas.openxmlformats.org/officeDocument/2006/relationships/hyperlink" Target="http://pbs.twimg.com/profile_images/1471104639638646784/E31p0Bk5_normal.jpg" TargetMode="External" /><Relationship Id="rId77" Type="http://schemas.openxmlformats.org/officeDocument/2006/relationships/hyperlink" Target="http://pbs.twimg.com/profile_images/1515730468615897093/VnGx2Oze_normal.jpg" TargetMode="External" /><Relationship Id="rId78" Type="http://schemas.openxmlformats.org/officeDocument/2006/relationships/hyperlink" Target="http://pbs.twimg.com/profile_images/1521545178191994882/7gN_BO0X_normal.jpg" TargetMode="External" /><Relationship Id="rId79" Type="http://schemas.openxmlformats.org/officeDocument/2006/relationships/hyperlink" Target="http://pbs.twimg.com/profile_images/1527566909427916802/9JrleNt-_normal.jpg" TargetMode="External" /><Relationship Id="rId80" Type="http://schemas.openxmlformats.org/officeDocument/2006/relationships/hyperlink" Target="http://pbs.twimg.com/profile_images/1408077361648635905/EnRVgNxy_normal.jpg" TargetMode="External" /><Relationship Id="rId81" Type="http://schemas.openxmlformats.org/officeDocument/2006/relationships/hyperlink" Target="http://pbs.twimg.com/profile_images/1122808492035690496/lOHt4I0N_normal.jpg" TargetMode="External" /><Relationship Id="rId82" Type="http://schemas.openxmlformats.org/officeDocument/2006/relationships/hyperlink" Target="http://pbs.twimg.com/profile_images/1517373761955237891/KcNPnWm3_normal.jpg" TargetMode="External" /><Relationship Id="rId83" Type="http://schemas.openxmlformats.org/officeDocument/2006/relationships/hyperlink" Target="http://pbs.twimg.com/profile_images/1499338219523125249/jPnWHuOH_normal.jpg" TargetMode="External" /><Relationship Id="rId84" Type="http://schemas.openxmlformats.org/officeDocument/2006/relationships/hyperlink" Target="http://pbs.twimg.com/profile_images/1489840723616833537/ZVMHECYz_normal.jpg" TargetMode="External" /><Relationship Id="rId85" Type="http://schemas.openxmlformats.org/officeDocument/2006/relationships/hyperlink" Target="http://pbs.twimg.com/profile_images/1477601474834272257/AJLsOfxh_normal.jpg" TargetMode="External" /><Relationship Id="rId86" Type="http://schemas.openxmlformats.org/officeDocument/2006/relationships/hyperlink" Target="http://pbs.twimg.com/profile_images/1530049579734933510/4zhGHXZT_normal.jpg" TargetMode="External" /><Relationship Id="rId87" Type="http://schemas.openxmlformats.org/officeDocument/2006/relationships/hyperlink" Target="http://pbs.twimg.com/profile_images/693867974105645056/L9Ap-zyg_normal.jpg" TargetMode="External" /><Relationship Id="rId88" Type="http://schemas.openxmlformats.org/officeDocument/2006/relationships/hyperlink" Target="http://pbs.twimg.com/profile_images/1505474542776557569/f2HVSk2X_normal.jpg" TargetMode="External" /><Relationship Id="rId89" Type="http://schemas.openxmlformats.org/officeDocument/2006/relationships/hyperlink" Target="http://pbs.twimg.com/profile_images/1520750380853903361/ZqhgHnN5_normal.jpg" TargetMode="External" /><Relationship Id="rId90" Type="http://schemas.openxmlformats.org/officeDocument/2006/relationships/hyperlink" Target="http://pbs.twimg.com/profile_images/1231451694107693056/Rn_0YIpq_normal.jpg" TargetMode="External" /><Relationship Id="rId91" Type="http://schemas.openxmlformats.org/officeDocument/2006/relationships/hyperlink" Target="http://pbs.twimg.com/profile_images/1352769121121923072/d_rdcLpn_normal.jpg" TargetMode="External" /><Relationship Id="rId92" Type="http://schemas.openxmlformats.org/officeDocument/2006/relationships/hyperlink" Target="http://pbs.twimg.com/profile_images/101478399/saleem_huq_normal.jpg" TargetMode="External" /><Relationship Id="rId93" Type="http://schemas.openxmlformats.org/officeDocument/2006/relationships/hyperlink" Target="http://pbs.twimg.com/profile_images/1252894637569671172/abCtNzrv_normal.jpg" TargetMode="External" /><Relationship Id="rId94" Type="http://schemas.openxmlformats.org/officeDocument/2006/relationships/hyperlink" Target="http://pbs.twimg.com/profile_images/1443672602199818240/wTXkCTCa_normal.jpg" TargetMode="External" /><Relationship Id="rId95" Type="http://schemas.openxmlformats.org/officeDocument/2006/relationships/hyperlink" Target="http://pbs.twimg.com/profile_images/1046002070451572736/QqzVzqUE_normal.jpg" TargetMode="External" /><Relationship Id="rId96" Type="http://schemas.openxmlformats.org/officeDocument/2006/relationships/hyperlink" Target="http://pbs.twimg.com/profile_images/1402301070597050373/BmCchwYz_normal.jpg" TargetMode="External" /><Relationship Id="rId97" Type="http://schemas.openxmlformats.org/officeDocument/2006/relationships/hyperlink" Target="http://pbs.twimg.com/profile_images/817146246041403394/CxiYcZmW_normal.jpg" TargetMode="External" /><Relationship Id="rId98" Type="http://schemas.openxmlformats.org/officeDocument/2006/relationships/hyperlink" Target="http://pbs.twimg.com/profile_images/1507722434413277189/gCVKBgTo_normal.jpg" TargetMode="External" /><Relationship Id="rId99" Type="http://schemas.openxmlformats.org/officeDocument/2006/relationships/hyperlink" Target="http://pbs.twimg.com/profile_images/961759616181907461/-lnsPbv-_normal.jpg" TargetMode="External" /><Relationship Id="rId100" Type="http://schemas.openxmlformats.org/officeDocument/2006/relationships/hyperlink" Target="http://pbs.twimg.com/profile_images/1485155709402554368/AN7EdpID_normal.jpg" TargetMode="External" /><Relationship Id="rId101" Type="http://schemas.openxmlformats.org/officeDocument/2006/relationships/hyperlink" Target="http://pbs.twimg.com/profile_images/1462473049450688514/GquWfKaj_normal.jpg" TargetMode="External" /><Relationship Id="rId102" Type="http://schemas.openxmlformats.org/officeDocument/2006/relationships/hyperlink" Target="http://pbs.twimg.com/profile_images/1315197562564022272/_y3ipWD1_normal.jpg" TargetMode="External" /><Relationship Id="rId103" Type="http://schemas.openxmlformats.org/officeDocument/2006/relationships/hyperlink" Target="http://pbs.twimg.com/profile_images/1421976242786508807/rujshddb_normal.png" TargetMode="External" /><Relationship Id="rId104" Type="http://schemas.openxmlformats.org/officeDocument/2006/relationships/hyperlink" Target="http://pbs.twimg.com/profile_images/1493397505354121220/Ts9aKR9P_normal.jpg" TargetMode="External" /><Relationship Id="rId105" Type="http://schemas.openxmlformats.org/officeDocument/2006/relationships/hyperlink" Target="http://pbs.twimg.com/profile_images/1285284549669326849/g-FBtlvb_normal.jpg" TargetMode="External" /><Relationship Id="rId106" Type="http://schemas.openxmlformats.org/officeDocument/2006/relationships/hyperlink" Target="http://pbs.twimg.com/profile_images/378800000170730474/d67405ea1f22cb9fed7a55a9f64f887f_normal.jpeg" TargetMode="External" /><Relationship Id="rId107" Type="http://schemas.openxmlformats.org/officeDocument/2006/relationships/hyperlink" Target="http://pbs.twimg.com/profile_images/1516152959020806148/7J2kDngG_normal.jpg" TargetMode="External" /><Relationship Id="rId108" Type="http://schemas.openxmlformats.org/officeDocument/2006/relationships/hyperlink" Target="http://pbs.twimg.com/profile_images/1404092783330086916/JKXkDSU0_normal.jpg" TargetMode="External" /><Relationship Id="rId109" Type="http://schemas.openxmlformats.org/officeDocument/2006/relationships/hyperlink" Target="http://pbs.twimg.com/profile_images/1520880311239909377/82PHe2ai_normal.jpg" TargetMode="External" /><Relationship Id="rId110" Type="http://schemas.openxmlformats.org/officeDocument/2006/relationships/hyperlink" Target="http://pbs.twimg.com/profile_images/1484902901986500609/d9lvKwgV_normal.jpg" TargetMode="External" /><Relationship Id="rId111" Type="http://schemas.openxmlformats.org/officeDocument/2006/relationships/hyperlink" Target="http://pbs.twimg.com/profile_images/1446096864877625350/V3Wy_6iV_normal.jpg" TargetMode="External" /><Relationship Id="rId112" Type="http://schemas.openxmlformats.org/officeDocument/2006/relationships/hyperlink" Target="http://pbs.twimg.com/profile_images/1069426871920717824/J5uu7zQh_normal.jpg" TargetMode="External" /><Relationship Id="rId113" Type="http://schemas.openxmlformats.org/officeDocument/2006/relationships/hyperlink" Target="http://pbs.twimg.com/profile_images/1527579475910729728/5TAraN1A_normal.jpg" TargetMode="External" /><Relationship Id="rId114" Type="http://schemas.openxmlformats.org/officeDocument/2006/relationships/hyperlink" Target="http://pbs.twimg.com/profile_images/789580027834699776/U3aDn0kU_normal.jpg" TargetMode="External" /><Relationship Id="rId115" Type="http://schemas.openxmlformats.org/officeDocument/2006/relationships/hyperlink" Target="http://pbs.twimg.com/profile_images/1355693238/Image007_normal.jpg" TargetMode="External" /><Relationship Id="rId116" Type="http://schemas.openxmlformats.org/officeDocument/2006/relationships/hyperlink" Target="http://pbs.twimg.com/profile_images/1454051653821374465/ToZ4KMyq_normal.jpg" TargetMode="External" /><Relationship Id="rId117" Type="http://schemas.openxmlformats.org/officeDocument/2006/relationships/hyperlink" Target="http://pbs.twimg.com/profile_images/1524484198463156225/TQNT77r4_normal.jpg" TargetMode="External" /><Relationship Id="rId118" Type="http://schemas.openxmlformats.org/officeDocument/2006/relationships/hyperlink" Target="http://pbs.twimg.com/profile_images/1497081392986869761/ZhCphtyo_normal.jpg" TargetMode="External" /><Relationship Id="rId119" Type="http://schemas.openxmlformats.org/officeDocument/2006/relationships/hyperlink" Target="http://pbs.twimg.com/profile_images/1175021752553918464/IEPyPC4P_normal.png" TargetMode="External" /><Relationship Id="rId120" Type="http://schemas.openxmlformats.org/officeDocument/2006/relationships/hyperlink" Target="http://pbs.twimg.com/profile_images/1450073682450264068/S4gqsox9_normal.jpg" TargetMode="External" /><Relationship Id="rId121" Type="http://schemas.openxmlformats.org/officeDocument/2006/relationships/hyperlink" Target="http://pbs.twimg.com/profile_images/1509323764592529409/Kx4OWX4v_normal.jpg" TargetMode="External" /><Relationship Id="rId122" Type="http://schemas.openxmlformats.org/officeDocument/2006/relationships/hyperlink" Target="http://pbs.twimg.com/profile_images/1465401375282667523/aG-lP6AD_normal.jpg" TargetMode="External" /><Relationship Id="rId123" Type="http://schemas.openxmlformats.org/officeDocument/2006/relationships/hyperlink" Target="http://pbs.twimg.com/profile_images/1504718030084919297/W6aPX9pj_normal.jpg" TargetMode="External" /><Relationship Id="rId124" Type="http://schemas.openxmlformats.org/officeDocument/2006/relationships/hyperlink" Target="http://pbs.twimg.com/profile_images/1127356952479059968/r_vqTN4t_normal.jpg" TargetMode="External" /><Relationship Id="rId125" Type="http://schemas.openxmlformats.org/officeDocument/2006/relationships/hyperlink" Target="http://pbs.twimg.com/profile_images/1432349969290342401/xuLnMkff_normal.jpg" TargetMode="External" /><Relationship Id="rId126" Type="http://schemas.openxmlformats.org/officeDocument/2006/relationships/hyperlink" Target="http://pbs.twimg.com/profile_images/534846179717033984/Cw06yZ7i_normal.jpeg" TargetMode="External" /><Relationship Id="rId127" Type="http://schemas.openxmlformats.org/officeDocument/2006/relationships/hyperlink" Target="http://pbs.twimg.com/profile_images/1524768173832159233/q-fSV5vF_normal.jpg" TargetMode="External" /><Relationship Id="rId128" Type="http://schemas.openxmlformats.org/officeDocument/2006/relationships/hyperlink" Target="http://pbs.twimg.com/profile_images/429455076306845697/4Fa4lDRL_normal.jpeg" TargetMode="External" /><Relationship Id="rId129" Type="http://schemas.openxmlformats.org/officeDocument/2006/relationships/hyperlink" Target="http://pbs.twimg.com/profile_images/1518637889952927744/8N-7b4Vo_normal.jpg" TargetMode="External" /><Relationship Id="rId130" Type="http://schemas.openxmlformats.org/officeDocument/2006/relationships/hyperlink" Target="http://pbs.twimg.com/profile_images/1477359669156974603/59I2PFiE_normal.jpg" TargetMode="External" /><Relationship Id="rId131" Type="http://schemas.openxmlformats.org/officeDocument/2006/relationships/hyperlink" Target="http://pbs.twimg.com/profile_images/1526022980949938176/u6Ay2KFY_normal.jpg" TargetMode="External" /><Relationship Id="rId132" Type="http://schemas.openxmlformats.org/officeDocument/2006/relationships/hyperlink" Target="http://pbs.twimg.com/profile_images/1477917085128749057/YtsSeMaS_normal.jpg" TargetMode="External" /><Relationship Id="rId133" Type="http://schemas.openxmlformats.org/officeDocument/2006/relationships/hyperlink" Target="http://pbs.twimg.com/profile_images/1426159740082610177/KU-w0CNK_normal.jpg" TargetMode="External" /><Relationship Id="rId134" Type="http://schemas.openxmlformats.org/officeDocument/2006/relationships/hyperlink" Target="http://pbs.twimg.com/profile_images/1239219857/P2212896_normal.jpg" TargetMode="External" /><Relationship Id="rId135" Type="http://schemas.openxmlformats.org/officeDocument/2006/relationships/hyperlink" Target="http://pbs.twimg.com/profile_images/1294206844832030722/wizkoPcZ_normal.jpg" TargetMode="External" /><Relationship Id="rId136" Type="http://schemas.openxmlformats.org/officeDocument/2006/relationships/hyperlink" Target="http://pbs.twimg.com/profile_images/1455494769795342339/mTaWc0qG_normal.jpg" TargetMode="External" /><Relationship Id="rId137" Type="http://schemas.openxmlformats.org/officeDocument/2006/relationships/hyperlink" Target="http://pbs.twimg.com/profile_images/1527037196913586177/awKwRYIZ_normal.jpg" TargetMode="External" /><Relationship Id="rId138" Type="http://schemas.openxmlformats.org/officeDocument/2006/relationships/hyperlink" Target="http://pbs.twimg.com/profile_images/1491921976121823233/TZf7NjUo_normal.jpg" TargetMode="External" /><Relationship Id="rId139" Type="http://schemas.openxmlformats.org/officeDocument/2006/relationships/hyperlink" Target="http://pbs.twimg.com/profile_images/2958928640/8682c1209cb9405dbca87b95bbe08ffb_normal.jpeg" TargetMode="External" /><Relationship Id="rId140" Type="http://schemas.openxmlformats.org/officeDocument/2006/relationships/hyperlink" Target="http://pbs.twimg.com/profile_images/1481198097669804035/_IgUCrY-_normal.jpg" TargetMode="External" /><Relationship Id="rId141" Type="http://schemas.openxmlformats.org/officeDocument/2006/relationships/hyperlink" Target="http://pbs.twimg.com/profile_images/1374766219065180171/bCRAPg2v_normal.jpg" TargetMode="External" /><Relationship Id="rId142" Type="http://schemas.openxmlformats.org/officeDocument/2006/relationships/hyperlink" Target="http://pbs.twimg.com/profile_images/1464740791381897216/JRxMaTjX_normal.jpg" TargetMode="External" /><Relationship Id="rId143" Type="http://schemas.openxmlformats.org/officeDocument/2006/relationships/hyperlink" Target="http://pbs.twimg.com/profile_images/2508614928/4el9lih4qtbpdrxjzr4o_normal.jpeg" TargetMode="External" /><Relationship Id="rId144" Type="http://schemas.openxmlformats.org/officeDocument/2006/relationships/hyperlink" Target="http://pbs.twimg.com/profile_images/1087113644402528256/iEF3j9UQ_normal.jpg" TargetMode="External" /><Relationship Id="rId145" Type="http://schemas.openxmlformats.org/officeDocument/2006/relationships/hyperlink" Target="http://pbs.twimg.com/profile_images/1497948543943860230/9X58vULf_normal.jpg" TargetMode="External" /><Relationship Id="rId146" Type="http://schemas.openxmlformats.org/officeDocument/2006/relationships/hyperlink" Target="http://pbs.twimg.com/profile_images/1427246404720762882/4UwB8tIG_normal.jpg" TargetMode="External" /><Relationship Id="rId147" Type="http://schemas.openxmlformats.org/officeDocument/2006/relationships/hyperlink" Target="http://pbs.twimg.com/profile_images/1326627698815488001/d60NXnYQ_normal.jpg" TargetMode="External" /><Relationship Id="rId148" Type="http://schemas.openxmlformats.org/officeDocument/2006/relationships/hyperlink" Target="http://pbs.twimg.com/profile_images/1526125568231620608/8bNxkuWt_normal.jpg" TargetMode="External" /><Relationship Id="rId149" Type="http://schemas.openxmlformats.org/officeDocument/2006/relationships/hyperlink" Target="http://pbs.twimg.com/profile_images/549609885785411584/0NOeLI_m_normal.jpeg" TargetMode="External" /><Relationship Id="rId150" Type="http://schemas.openxmlformats.org/officeDocument/2006/relationships/hyperlink" Target="http://pbs.twimg.com/profile_images/902960709172154368/Y1Og13Ha_normal.jpg" TargetMode="External" /><Relationship Id="rId151" Type="http://schemas.openxmlformats.org/officeDocument/2006/relationships/hyperlink" Target="http://pbs.twimg.com/profile_images/1136627333312462851/Msarzgk7_normal.png" TargetMode="External" /><Relationship Id="rId152" Type="http://schemas.openxmlformats.org/officeDocument/2006/relationships/hyperlink" Target="http://pbs.twimg.com/profile_images/1323990122027573249/MHn0ajxE_normal.jpg" TargetMode="External" /><Relationship Id="rId153" Type="http://schemas.openxmlformats.org/officeDocument/2006/relationships/hyperlink" Target="http://pbs.twimg.com/profile_images/1506971916753641475/BkEaqaoC_normal.jpg" TargetMode="External" /><Relationship Id="rId154" Type="http://schemas.openxmlformats.org/officeDocument/2006/relationships/hyperlink" Target="http://pbs.twimg.com/profile_images/1013463690899648513/5qCD7xLB_normal.jpg" TargetMode="External" /><Relationship Id="rId155" Type="http://schemas.openxmlformats.org/officeDocument/2006/relationships/hyperlink" Target="http://pbs.twimg.com/profile_images/2529468522/223zhwofdhfwmjj896j1_normal.jpeg" TargetMode="External" /><Relationship Id="rId156" Type="http://schemas.openxmlformats.org/officeDocument/2006/relationships/hyperlink" Target="http://pbs.twimg.com/profile_images/1080393448115433472/zyjZIeEv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806684886580928512/0UxSVDUC_normal.jpg" TargetMode="External" /><Relationship Id="rId159" Type="http://schemas.openxmlformats.org/officeDocument/2006/relationships/hyperlink" Target="http://pbs.twimg.com/profile_images/1413833737918246913/UoQbMaOD_normal.jpg" TargetMode="External" /><Relationship Id="rId160" Type="http://schemas.openxmlformats.org/officeDocument/2006/relationships/hyperlink" Target="http://pbs.twimg.com/profile_images/1528141164582518784/-5Y8xXIy_normal.jpg" TargetMode="External" /><Relationship Id="rId161" Type="http://schemas.openxmlformats.org/officeDocument/2006/relationships/hyperlink" Target="http://pbs.twimg.com/profile_images/1433228780265480192/aPzJg--O_normal.jpg" TargetMode="External" /><Relationship Id="rId162" Type="http://schemas.openxmlformats.org/officeDocument/2006/relationships/hyperlink" Target="http://pbs.twimg.com/profile_images/1527531858455629824/XxfB4rTR_normal.jpg" TargetMode="External" /><Relationship Id="rId163" Type="http://schemas.openxmlformats.org/officeDocument/2006/relationships/hyperlink" Target="http://pbs.twimg.com/profile_images/1518308719779536898/K9M3tdHO_normal.jpg" TargetMode="External" /><Relationship Id="rId164" Type="http://schemas.openxmlformats.org/officeDocument/2006/relationships/hyperlink" Target="http://pbs.twimg.com/profile_images/1178721418047098880/EnEEIRx3_normal.jpg" TargetMode="External" /><Relationship Id="rId165" Type="http://schemas.openxmlformats.org/officeDocument/2006/relationships/hyperlink" Target="http://pbs.twimg.com/profile_images/852743975597350912/HbWueVrW_normal.jpg" TargetMode="External" /><Relationship Id="rId166" Type="http://schemas.openxmlformats.org/officeDocument/2006/relationships/hyperlink" Target="http://pbs.twimg.com/profile_images/1192331522717683713/Cn6Edo1E_normal.jpg" TargetMode="External" /><Relationship Id="rId167" Type="http://schemas.openxmlformats.org/officeDocument/2006/relationships/hyperlink" Target="http://pbs.twimg.com/profile_images/1500856553859129352/4xN2ZxEz_normal.jpg" TargetMode="External" /><Relationship Id="rId168" Type="http://schemas.openxmlformats.org/officeDocument/2006/relationships/hyperlink" Target="http://pbs.twimg.com/profile_images/1270412369735356416/0QUo6Cy7_normal.jpg" TargetMode="External" /><Relationship Id="rId169" Type="http://schemas.openxmlformats.org/officeDocument/2006/relationships/hyperlink" Target="http://pbs.twimg.com/profile_images/3481080840/451de520ac5d714dde6621b408a535bc_normal.png" TargetMode="External" /><Relationship Id="rId170" Type="http://schemas.openxmlformats.org/officeDocument/2006/relationships/hyperlink" Target="http://pbs.twimg.com/profile_images/458890565585604608/efzmR94s_normal.jpe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1446293773290455042/Yz9C4bn5_normal.jpg" TargetMode="External" /><Relationship Id="rId173" Type="http://schemas.openxmlformats.org/officeDocument/2006/relationships/hyperlink" Target="http://pbs.twimg.com/profile_images/1466703973038149633/UCW9dtq4_normal.jpg" TargetMode="External" /><Relationship Id="rId174" Type="http://schemas.openxmlformats.org/officeDocument/2006/relationships/hyperlink" Target="http://pbs.twimg.com/profile_images/752198392563003392/w3TTsDkO_normal.jpg" TargetMode="External" /><Relationship Id="rId175" Type="http://schemas.openxmlformats.org/officeDocument/2006/relationships/hyperlink" Target="http://pbs.twimg.com/profile_images/1523957708646408194/-AsgnjAo_normal.jpg" TargetMode="External" /><Relationship Id="rId176" Type="http://schemas.openxmlformats.org/officeDocument/2006/relationships/hyperlink" Target="http://pbs.twimg.com/profile_images/1184199534727061510/-vgC1Xxy_normal.jpg" TargetMode="External" /><Relationship Id="rId177" Type="http://schemas.openxmlformats.org/officeDocument/2006/relationships/hyperlink" Target="http://pbs.twimg.com/profile_images/1459213153301053442/rL5hhpAI_normal.jpg" TargetMode="External" /><Relationship Id="rId178" Type="http://schemas.openxmlformats.org/officeDocument/2006/relationships/hyperlink" Target="http://pbs.twimg.com/profile_images/1521127333750521856/O1c6dXo3_normal.jpg" TargetMode="External" /><Relationship Id="rId179" Type="http://schemas.openxmlformats.org/officeDocument/2006/relationships/hyperlink" Target="http://pbs.twimg.com/profile_images/1486786314422964228/gTWmsJSd_normal.jpg" TargetMode="External" /><Relationship Id="rId180" Type="http://schemas.openxmlformats.org/officeDocument/2006/relationships/hyperlink" Target="http://pbs.twimg.com/profile_images/1397205732227956746/q5gfG8wD_normal.jpg" TargetMode="External" /><Relationship Id="rId181" Type="http://schemas.openxmlformats.org/officeDocument/2006/relationships/hyperlink" Target="http://pbs.twimg.com/profile_images/1517972158806478848/HGz9j9TE_normal.jpg" TargetMode="External" /><Relationship Id="rId182" Type="http://schemas.openxmlformats.org/officeDocument/2006/relationships/hyperlink" Target="http://pbs.twimg.com/profile_images/1324035185688666115/QhPUkN-c_normal.jpg" TargetMode="External" /><Relationship Id="rId183" Type="http://schemas.openxmlformats.org/officeDocument/2006/relationships/hyperlink" Target="http://pbs.twimg.com/profile_images/1357424456197697537/g30DFs1P_normal.jpg" TargetMode="External" /><Relationship Id="rId184" Type="http://schemas.openxmlformats.org/officeDocument/2006/relationships/hyperlink" Target="http://pbs.twimg.com/profile_images/1520267630921523201/UnPrKQpX_normal.jpg" TargetMode="External" /><Relationship Id="rId185" Type="http://schemas.openxmlformats.org/officeDocument/2006/relationships/hyperlink" Target="http://pbs.twimg.com/profile_images/378800000599399507/1d340e416935c10d39419bfa5c151f0a_normal.jpeg" TargetMode="External" /><Relationship Id="rId186" Type="http://schemas.openxmlformats.org/officeDocument/2006/relationships/hyperlink" Target="http://pbs.twimg.com/profile_images/1275138241545543681/4nC5qLwC_normal.jpg" TargetMode="External" /><Relationship Id="rId187" Type="http://schemas.openxmlformats.org/officeDocument/2006/relationships/hyperlink" Target="http://pbs.twimg.com/profile_images/911177102241574912/K3DJs6_0_normal.jpg" TargetMode="External" /><Relationship Id="rId188" Type="http://schemas.openxmlformats.org/officeDocument/2006/relationships/hyperlink" Target="http://pbs.twimg.com/profile_images/1204835257415024641/0Llnir5v_normal.jpg" TargetMode="External" /><Relationship Id="rId189" Type="http://schemas.openxmlformats.org/officeDocument/2006/relationships/hyperlink" Target="http://pbs.twimg.com/profile_images/1522456879720706048/2FdjLKpQ_normal.jpg" TargetMode="External" /><Relationship Id="rId190" Type="http://schemas.openxmlformats.org/officeDocument/2006/relationships/hyperlink" Target="http://pbs.twimg.com/profile_images/1237429400569774082/FQmoSQet_normal.jpg" TargetMode="External" /><Relationship Id="rId191" Type="http://schemas.openxmlformats.org/officeDocument/2006/relationships/hyperlink" Target="http://pbs.twimg.com/profile_images/1494730929268482049/rIhQx_eK_normal.jpg" TargetMode="External" /><Relationship Id="rId192" Type="http://schemas.openxmlformats.org/officeDocument/2006/relationships/hyperlink" Target="http://pbs.twimg.com/profile_images/846060714120884226/1j5uZzD1_normal.jpg" TargetMode="External" /><Relationship Id="rId193" Type="http://schemas.openxmlformats.org/officeDocument/2006/relationships/hyperlink" Target="http://pbs.twimg.com/profile_images/1248633239838785538/EQCgry2F_normal.jpg" TargetMode="External" /><Relationship Id="rId194" Type="http://schemas.openxmlformats.org/officeDocument/2006/relationships/hyperlink" Target="http://pbs.twimg.com/profile_images/1369944591122784256/CJBnZ0an_normal.jpg" TargetMode="External" /><Relationship Id="rId195" Type="http://schemas.openxmlformats.org/officeDocument/2006/relationships/hyperlink" Target="http://pbs.twimg.com/profile_images/1419322671758815232/WD7kbOt__normal.jpg" TargetMode="External" /><Relationship Id="rId196" Type="http://schemas.openxmlformats.org/officeDocument/2006/relationships/hyperlink" Target="http://pbs.twimg.com/profile_images/1095281383357014016/ptLqWqIS_normal.jpg" TargetMode="External" /><Relationship Id="rId197" Type="http://schemas.openxmlformats.org/officeDocument/2006/relationships/hyperlink" Target="http://pbs.twimg.com/profile_images/1486342640526372866/IXlehRwG_normal.jpg" TargetMode="External" /><Relationship Id="rId198" Type="http://schemas.openxmlformats.org/officeDocument/2006/relationships/hyperlink" Target="http://pbs.twimg.com/profile_images/887695293419933696/6ou62cmF_normal.jpg" TargetMode="External" /><Relationship Id="rId199" Type="http://schemas.openxmlformats.org/officeDocument/2006/relationships/hyperlink" Target="http://pbs.twimg.com/profile_images/583895664381202432/Z5a_RbKL_normal.jpg" TargetMode="External" /><Relationship Id="rId200" Type="http://schemas.openxmlformats.org/officeDocument/2006/relationships/hyperlink" Target="http://pbs.twimg.com/profile_images/902598446598676481/NywILK8Z_normal.jpg" TargetMode="External" /><Relationship Id="rId201" Type="http://schemas.openxmlformats.org/officeDocument/2006/relationships/hyperlink" Target="http://pbs.twimg.com/profile_images/669035719386644480/mQnQaq9T_normal.jpg" TargetMode="External" /><Relationship Id="rId202" Type="http://schemas.openxmlformats.org/officeDocument/2006/relationships/hyperlink" Target="http://pbs.twimg.com/profile_images/1428036116842680328/wrk4ri53_normal.jpg" TargetMode="External" /><Relationship Id="rId203" Type="http://schemas.openxmlformats.org/officeDocument/2006/relationships/hyperlink" Target="http://pbs.twimg.com/profile_images/1177848808048218112/vBVcdqes_normal.jpg" TargetMode="External" /><Relationship Id="rId204" Type="http://schemas.openxmlformats.org/officeDocument/2006/relationships/hyperlink" Target="http://pbs.twimg.com/profile_images/1487047990095368195/YM_DLAJ5_normal.jpg" TargetMode="External" /><Relationship Id="rId205" Type="http://schemas.openxmlformats.org/officeDocument/2006/relationships/hyperlink" Target="http://pbs.twimg.com/profile_images/1516802652201312258/3GZrxLxu_normal.jpg" TargetMode="External" /><Relationship Id="rId206" Type="http://schemas.openxmlformats.org/officeDocument/2006/relationships/hyperlink" Target="http://pbs.twimg.com/profile_images/1342376139533283334/ddq3QOa5_normal.jpg" TargetMode="External" /><Relationship Id="rId207" Type="http://schemas.openxmlformats.org/officeDocument/2006/relationships/hyperlink" Target="http://pbs.twimg.com/profile_images/1522212383808098305/aMRWH3TY_normal.jpg" TargetMode="External" /><Relationship Id="rId208" Type="http://schemas.openxmlformats.org/officeDocument/2006/relationships/hyperlink" Target="http://pbs.twimg.com/profile_images/698303880812220416/hfF0JOAz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663301726011842560/5qvzgHgB_normal.jpg" TargetMode="External" /><Relationship Id="rId211" Type="http://schemas.openxmlformats.org/officeDocument/2006/relationships/hyperlink" Target="http://pbs.twimg.com/profile_images/1007572689949634562/t7yswqvT_normal.jpg" TargetMode="External" /><Relationship Id="rId212" Type="http://schemas.openxmlformats.org/officeDocument/2006/relationships/hyperlink" Target="http://pbs.twimg.com/profile_images/1528651569578786817/GToix-lK_normal.jpg" TargetMode="External" /><Relationship Id="rId213" Type="http://schemas.openxmlformats.org/officeDocument/2006/relationships/hyperlink" Target="http://pbs.twimg.com/profile_images/1330099890739875841/pZ4etSlf_normal.jpg" TargetMode="External" /><Relationship Id="rId214" Type="http://schemas.openxmlformats.org/officeDocument/2006/relationships/hyperlink" Target="http://pbs.twimg.com/profile_images/1527484562560917513/ke9g_phi_normal.jpg" TargetMode="External" /><Relationship Id="rId215" Type="http://schemas.openxmlformats.org/officeDocument/2006/relationships/hyperlink" Target="http://pbs.twimg.com/profile_images/1459231950690873348/kwDHkqZt_normal.jpg" TargetMode="External" /><Relationship Id="rId216" Type="http://schemas.openxmlformats.org/officeDocument/2006/relationships/hyperlink" Target="http://pbs.twimg.com/profile_images/1177524439132643328/OjGhlh5B_normal.jpg" TargetMode="External" /><Relationship Id="rId217" Type="http://schemas.openxmlformats.org/officeDocument/2006/relationships/hyperlink" Target="http://pbs.twimg.com/profile_images/1518326366684471303/aBero3hP_normal.jpg" TargetMode="External" /><Relationship Id="rId218" Type="http://schemas.openxmlformats.org/officeDocument/2006/relationships/hyperlink" Target="http://pbs.twimg.com/profile_images/1398792502296023042/4fY4DZul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461575602508537856/Ldhb9Wqi_normal.jpeg" TargetMode="External" /><Relationship Id="rId221" Type="http://schemas.openxmlformats.org/officeDocument/2006/relationships/hyperlink" Target="http://pbs.twimg.com/profile_images/1104185604655513600/i4OaGpuc_normal.png" TargetMode="External" /><Relationship Id="rId222" Type="http://schemas.openxmlformats.org/officeDocument/2006/relationships/hyperlink" Target="http://pbs.twimg.com/profile_images/902558084064616448/YTOCYYnn_normal.jpg" TargetMode="External" /><Relationship Id="rId223" Type="http://schemas.openxmlformats.org/officeDocument/2006/relationships/hyperlink" Target="http://pbs.twimg.com/profile_images/1438814581128929283/XZyv2OX0_normal.jpg" TargetMode="External" /><Relationship Id="rId224" Type="http://schemas.openxmlformats.org/officeDocument/2006/relationships/hyperlink" Target="http://pbs.twimg.com/profile_images/934717921816993793/H1vB6P7o_normal.jpg" TargetMode="External" /><Relationship Id="rId225" Type="http://schemas.openxmlformats.org/officeDocument/2006/relationships/hyperlink" Target="http://pbs.twimg.com/profile_images/1506285320861536267/R-f4mLQ5_normal.jpg" TargetMode="External" /><Relationship Id="rId226" Type="http://schemas.openxmlformats.org/officeDocument/2006/relationships/hyperlink" Target="http://pbs.twimg.com/profile_images/1263753567950835712/Q6hMDyxT_normal.jpg" TargetMode="External" /><Relationship Id="rId227" Type="http://schemas.openxmlformats.org/officeDocument/2006/relationships/hyperlink" Target="http://pbs.twimg.com/profile_images/1527303943126102017/oLXhbu18_normal.jpg" TargetMode="External" /><Relationship Id="rId228" Type="http://schemas.openxmlformats.org/officeDocument/2006/relationships/hyperlink" Target="https://twitter.com/emanalhattab" TargetMode="External" /><Relationship Id="rId229" Type="http://schemas.openxmlformats.org/officeDocument/2006/relationships/hyperlink" Target="https://twitter.com/tukwa2" TargetMode="External" /><Relationship Id="rId230" Type="http://schemas.openxmlformats.org/officeDocument/2006/relationships/hyperlink" Target="https://twitter.com/corradotopi" TargetMode="External" /><Relationship Id="rId231" Type="http://schemas.openxmlformats.org/officeDocument/2006/relationships/hyperlink" Target="https://twitter.com/auber_fichess" TargetMode="External" /><Relationship Id="rId232" Type="http://schemas.openxmlformats.org/officeDocument/2006/relationships/hyperlink" Target="https://twitter.com/mayaozbayoglu" TargetMode="External" /><Relationship Id="rId233" Type="http://schemas.openxmlformats.org/officeDocument/2006/relationships/hyperlink" Target="https://twitter.com/rware7" TargetMode="External" /><Relationship Id="rId234" Type="http://schemas.openxmlformats.org/officeDocument/2006/relationships/hyperlink" Target="https://twitter.com/nature_yoshiro" TargetMode="External" /><Relationship Id="rId235" Type="http://schemas.openxmlformats.org/officeDocument/2006/relationships/hyperlink" Target="https://twitter.com/r_kopplung" TargetMode="External" /><Relationship Id="rId236" Type="http://schemas.openxmlformats.org/officeDocument/2006/relationships/hyperlink" Target="https://twitter.com/recyclingmania2" TargetMode="External" /><Relationship Id="rId237" Type="http://schemas.openxmlformats.org/officeDocument/2006/relationships/hyperlink" Target="https://twitter.com/xrtoronto" TargetMode="External" /><Relationship Id="rId238" Type="http://schemas.openxmlformats.org/officeDocument/2006/relationships/hyperlink" Target="https://twitter.com/alejandra1804" TargetMode="External" /><Relationship Id="rId239" Type="http://schemas.openxmlformats.org/officeDocument/2006/relationships/hyperlink" Target="https://twitter.com/majedredha" TargetMode="External" /><Relationship Id="rId240" Type="http://schemas.openxmlformats.org/officeDocument/2006/relationships/hyperlink" Target="https://twitter.com/climate_4_all" TargetMode="External" /><Relationship Id="rId241" Type="http://schemas.openxmlformats.org/officeDocument/2006/relationships/hyperlink" Target="https://twitter.com/st_martin_sb" TargetMode="External" /><Relationship Id="rId242" Type="http://schemas.openxmlformats.org/officeDocument/2006/relationships/hyperlink" Target="https://twitter.com/sianmarged" TargetMode="External" /><Relationship Id="rId243" Type="http://schemas.openxmlformats.org/officeDocument/2006/relationships/hyperlink" Target="https://twitter.com/davidpmerriam" TargetMode="External" /><Relationship Id="rId244" Type="http://schemas.openxmlformats.org/officeDocument/2006/relationships/hyperlink" Target="https://twitter.com/coolgrey" TargetMode="External" /><Relationship Id="rId245" Type="http://schemas.openxmlformats.org/officeDocument/2006/relationships/hyperlink" Target="https://twitter.com/tigershen069" TargetMode="External" /><Relationship Id="rId246" Type="http://schemas.openxmlformats.org/officeDocument/2006/relationships/hyperlink" Target="https://twitter.com/malvernkite" TargetMode="External" /><Relationship Id="rId247" Type="http://schemas.openxmlformats.org/officeDocument/2006/relationships/hyperlink" Target="https://twitter.com/dawnroseturner" TargetMode="External" /><Relationship Id="rId248" Type="http://schemas.openxmlformats.org/officeDocument/2006/relationships/hyperlink" Target="https://twitter.com/henriqueip" TargetMode="External" /><Relationship Id="rId249" Type="http://schemas.openxmlformats.org/officeDocument/2006/relationships/hyperlink" Target="https://twitter.com/ralstonch" TargetMode="External" /><Relationship Id="rId250" Type="http://schemas.openxmlformats.org/officeDocument/2006/relationships/hyperlink" Target="https://twitter.com/vivienbrown54" TargetMode="External" /><Relationship Id="rId251" Type="http://schemas.openxmlformats.org/officeDocument/2006/relationships/hyperlink" Target="https://twitter.com/lawrencekipkem" TargetMode="External" /><Relationship Id="rId252" Type="http://schemas.openxmlformats.org/officeDocument/2006/relationships/hyperlink" Target="https://twitter.com/hamisiwalusimbi" TargetMode="External" /><Relationship Id="rId253" Type="http://schemas.openxmlformats.org/officeDocument/2006/relationships/hyperlink" Target="https://twitter.com/peterg4nes2019" TargetMode="External" /><Relationship Id="rId254" Type="http://schemas.openxmlformats.org/officeDocument/2006/relationships/hyperlink" Target="https://twitter.com/tkobusiingye" TargetMode="External" /><Relationship Id="rId255" Type="http://schemas.openxmlformats.org/officeDocument/2006/relationships/hyperlink" Target="https://twitter.com/musisiwily" TargetMode="External" /><Relationship Id="rId256" Type="http://schemas.openxmlformats.org/officeDocument/2006/relationships/hyperlink" Target="https://twitter.com/rydbomjohn" TargetMode="External" /><Relationship Id="rId257" Type="http://schemas.openxmlformats.org/officeDocument/2006/relationships/hyperlink" Target="https://twitter.com/melodielapot" TargetMode="External" /><Relationship Id="rId258" Type="http://schemas.openxmlformats.org/officeDocument/2006/relationships/hyperlink" Target="https://twitter.com/louiskyle_" TargetMode="External" /><Relationship Id="rId259" Type="http://schemas.openxmlformats.org/officeDocument/2006/relationships/hyperlink" Target="https://twitter.com/davovia" TargetMode="External" /><Relationship Id="rId260" Type="http://schemas.openxmlformats.org/officeDocument/2006/relationships/hyperlink" Target="https://twitter.com/blackarrowxv" TargetMode="External" /><Relationship Id="rId261" Type="http://schemas.openxmlformats.org/officeDocument/2006/relationships/hyperlink" Target="https://twitter.com/gildasdev" TargetMode="External" /><Relationship Id="rId262" Type="http://schemas.openxmlformats.org/officeDocument/2006/relationships/hyperlink" Target="https://twitter.com/naturalezagay" TargetMode="External" /><Relationship Id="rId263" Type="http://schemas.openxmlformats.org/officeDocument/2006/relationships/hyperlink" Target="https://twitter.com/aifeuganda" TargetMode="External" /><Relationship Id="rId264" Type="http://schemas.openxmlformats.org/officeDocument/2006/relationships/hyperlink" Target="https://twitter.com/peoplefuturede" TargetMode="External" /><Relationship Id="rId265" Type="http://schemas.openxmlformats.org/officeDocument/2006/relationships/hyperlink" Target="https://twitter.com/ericthelemming" TargetMode="External" /><Relationship Id="rId266" Type="http://schemas.openxmlformats.org/officeDocument/2006/relationships/hyperlink" Target="https://twitter.com/elvira_lange" TargetMode="External" /><Relationship Id="rId267" Type="http://schemas.openxmlformats.org/officeDocument/2006/relationships/hyperlink" Target="https://twitter.com/brigidhart" TargetMode="External" /><Relationship Id="rId268" Type="http://schemas.openxmlformats.org/officeDocument/2006/relationships/hyperlink" Target="https://twitter.com/saleemulhuq" TargetMode="External" /><Relationship Id="rId269" Type="http://schemas.openxmlformats.org/officeDocument/2006/relationships/hyperlink" Target="https://twitter.com/funintherun" TargetMode="External" /><Relationship Id="rId270" Type="http://schemas.openxmlformats.org/officeDocument/2006/relationships/hyperlink" Target="https://twitter.com/lisa19270487" TargetMode="External" /><Relationship Id="rId271" Type="http://schemas.openxmlformats.org/officeDocument/2006/relationships/hyperlink" Target="https://twitter.com/realjoshwhiting" TargetMode="External" /><Relationship Id="rId272" Type="http://schemas.openxmlformats.org/officeDocument/2006/relationships/hyperlink" Target="https://twitter.com/peaceblossom4" TargetMode="External" /><Relationship Id="rId273" Type="http://schemas.openxmlformats.org/officeDocument/2006/relationships/hyperlink" Target="https://twitter.com/cefestellita1" TargetMode="External" /><Relationship Id="rId274" Type="http://schemas.openxmlformats.org/officeDocument/2006/relationships/hyperlink" Target="https://twitter.com/kaitesijessica1" TargetMode="External" /><Relationship Id="rId275" Type="http://schemas.openxmlformats.org/officeDocument/2006/relationships/hyperlink" Target="https://twitter.com/crom20182" TargetMode="External" /><Relationship Id="rId276" Type="http://schemas.openxmlformats.org/officeDocument/2006/relationships/hyperlink" Target="https://twitter.com/jemangelepain" TargetMode="External" /><Relationship Id="rId277" Type="http://schemas.openxmlformats.org/officeDocument/2006/relationships/hyperlink" Target="https://twitter.com/tobecarey" TargetMode="External" /><Relationship Id="rId278" Type="http://schemas.openxmlformats.org/officeDocument/2006/relationships/hyperlink" Target="https://twitter.com/robert_ursache" TargetMode="External" /><Relationship Id="rId279" Type="http://schemas.openxmlformats.org/officeDocument/2006/relationships/hyperlink" Target="https://twitter.com/munyermilton" TargetMode="External" /><Relationship Id="rId280" Type="http://schemas.openxmlformats.org/officeDocument/2006/relationships/hyperlink" Target="https://twitter.com/retoske_andrew" TargetMode="External" /><Relationship Id="rId281" Type="http://schemas.openxmlformats.org/officeDocument/2006/relationships/hyperlink" Target="https://twitter.com/dyland1496" TargetMode="External" /><Relationship Id="rId282" Type="http://schemas.openxmlformats.org/officeDocument/2006/relationships/hyperlink" Target="https://twitter.com/antonymarcil" TargetMode="External" /><Relationship Id="rId283" Type="http://schemas.openxmlformats.org/officeDocument/2006/relationships/hyperlink" Target="https://twitter.com/cloudykant" TargetMode="External" /><Relationship Id="rId284" Type="http://schemas.openxmlformats.org/officeDocument/2006/relationships/hyperlink" Target="https://twitter.com/cj4africa" TargetMode="External" /><Relationship Id="rId285" Type="http://schemas.openxmlformats.org/officeDocument/2006/relationships/hyperlink" Target="https://twitter.com/clinton85101" TargetMode="External" /><Relationship Id="rId286" Type="http://schemas.openxmlformats.org/officeDocument/2006/relationships/hyperlink" Target="https://twitter.com/kyounoyuusyoku" TargetMode="External" /><Relationship Id="rId287" Type="http://schemas.openxmlformats.org/officeDocument/2006/relationships/hyperlink" Target="https://twitter.com/circularindia" TargetMode="External" /><Relationship Id="rId288" Type="http://schemas.openxmlformats.org/officeDocument/2006/relationships/hyperlink" Target="https://twitter.com/pratyushpanda" TargetMode="External" /><Relationship Id="rId289" Type="http://schemas.openxmlformats.org/officeDocument/2006/relationships/hyperlink" Target="https://twitter.com/montana_matta" TargetMode="External" /><Relationship Id="rId290" Type="http://schemas.openxmlformats.org/officeDocument/2006/relationships/hyperlink" Target="https://twitter.com/kimberleytighe" TargetMode="External" /><Relationship Id="rId291" Type="http://schemas.openxmlformats.org/officeDocument/2006/relationships/hyperlink" Target="https://twitter.com/didarling" TargetMode="External" /><Relationship Id="rId292" Type="http://schemas.openxmlformats.org/officeDocument/2006/relationships/hyperlink" Target="https://twitter.com/murphydes1" TargetMode="External" /><Relationship Id="rId293" Type="http://schemas.openxmlformats.org/officeDocument/2006/relationships/hyperlink" Target="https://twitter.com/mquattrocchi" TargetMode="External" /><Relationship Id="rId294" Type="http://schemas.openxmlformats.org/officeDocument/2006/relationships/hyperlink" Target="https://twitter.com/jessicasfishman" TargetMode="External" /><Relationship Id="rId295" Type="http://schemas.openxmlformats.org/officeDocument/2006/relationships/hyperlink" Target="https://twitter.com/rovanzon" TargetMode="External" /><Relationship Id="rId296" Type="http://schemas.openxmlformats.org/officeDocument/2006/relationships/hyperlink" Target="https://twitter.com/nicknuttgens" TargetMode="External" /><Relationship Id="rId297" Type="http://schemas.openxmlformats.org/officeDocument/2006/relationships/hyperlink" Target="https://twitter.com/imani_angeline" TargetMode="External" /><Relationship Id="rId298" Type="http://schemas.openxmlformats.org/officeDocument/2006/relationships/hyperlink" Target="https://twitter.com/savesoliii" TargetMode="External" /><Relationship Id="rId299" Type="http://schemas.openxmlformats.org/officeDocument/2006/relationships/hyperlink" Target="https://twitter.com/conserve4earth" TargetMode="External" /><Relationship Id="rId300" Type="http://schemas.openxmlformats.org/officeDocument/2006/relationships/hyperlink" Target="https://twitter.com/climatepub" TargetMode="External" /><Relationship Id="rId301" Type="http://schemas.openxmlformats.org/officeDocument/2006/relationships/hyperlink" Target="https://twitter.com/gecc_initiative" TargetMode="External" /><Relationship Id="rId302" Type="http://schemas.openxmlformats.org/officeDocument/2006/relationships/hyperlink" Target="https://twitter.com/ecowarriorss" TargetMode="External" /><Relationship Id="rId303" Type="http://schemas.openxmlformats.org/officeDocument/2006/relationships/hyperlink" Target="https://twitter.com/karajarina" TargetMode="External" /><Relationship Id="rId304" Type="http://schemas.openxmlformats.org/officeDocument/2006/relationships/hyperlink" Target="https://twitter.com/grimnien" TargetMode="External" /><Relationship Id="rId305" Type="http://schemas.openxmlformats.org/officeDocument/2006/relationships/hyperlink" Target="https://twitter.com/clintonebill" TargetMode="External" /><Relationship Id="rId306" Type="http://schemas.openxmlformats.org/officeDocument/2006/relationships/hyperlink" Target="https://twitter.com/kabilaobbo" TargetMode="External" /><Relationship Id="rId307" Type="http://schemas.openxmlformats.org/officeDocument/2006/relationships/hyperlink" Target="https://twitter.com/jutsuryu" TargetMode="External" /><Relationship Id="rId308" Type="http://schemas.openxmlformats.org/officeDocument/2006/relationships/hyperlink" Target="https://twitter.com/pammellajo" TargetMode="External" /><Relationship Id="rId309" Type="http://schemas.openxmlformats.org/officeDocument/2006/relationships/hyperlink" Target="https://twitter.com/cmenttor" TargetMode="External" /><Relationship Id="rId310" Type="http://schemas.openxmlformats.org/officeDocument/2006/relationships/hyperlink" Target="https://twitter.com/jnharkeraus" TargetMode="External" /><Relationship Id="rId311" Type="http://schemas.openxmlformats.org/officeDocument/2006/relationships/hyperlink" Target="https://twitter.com/jan_skoberne" TargetMode="External" /><Relationship Id="rId312" Type="http://schemas.openxmlformats.org/officeDocument/2006/relationships/hyperlink" Target="https://twitter.com/lookaround___" TargetMode="External" /><Relationship Id="rId313" Type="http://schemas.openxmlformats.org/officeDocument/2006/relationships/hyperlink" Target="https://twitter.com/markspecter1" TargetMode="External" /><Relationship Id="rId314" Type="http://schemas.openxmlformats.org/officeDocument/2006/relationships/hyperlink" Target="https://twitter.com/riseupmovdrc" TargetMode="External" /><Relationship Id="rId315" Type="http://schemas.openxmlformats.org/officeDocument/2006/relationships/hyperlink" Target="https://twitter.com/5786michael" TargetMode="External" /><Relationship Id="rId316" Type="http://schemas.openxmlformats.org/officeDocument/2006/relationships/hyperlink" Target="https://twitter.com/theartappeal" TargetMode="External" /><Relationship Id="rId317" Type="http://schemas.openxmlformats.org/officeDocument/2006/relationships/hyperlink" Target="https://twitter.com/kevindande" TargetMode="External" /><Relationship Id="rId318" Type="http://schemas.openxmlformats.org/officeDocument/2006/relationships/hyperlink" Target="https://twitter.com/youdonotnotice" TargetMode="External" /><Relationship Id="rId319" Type="http://schemas.openxmlformats.org/officeDocument/2006/relationships/hyperlink" Target="https://twitter.com/bencachola" TargetMode="External" /><Relationship Id="rId320" Type="http://schemas.openxmlformats.org/officeDocument/2006/relationships/hyperlink" Target="https://twitter.com/mjdillane" TargetMode="External" /><Relationship Id="rId321" Type="http://schemas.openxmlformats.org/officeDocument/2006/relationships/hyperlink" Target="https://twitter.com/gazalaeli" TargetMode="External" /><Relationship Id="rId322" Type="http://schemas.openxmlformats.org/officeDocument/2006/relationships/hyperlink" Target="https://twitter.com/echelonsky1" TargetMode="External" /><Relationship Id="rId323" Type="http://schemas.openxmlformats.org/officeDocument/2006/relationships/hyperlink" Target="https://twitter.com/mooninanansi" TargetMode="External" /><Relationship Id="rId324" Type="http://schemas.openxmlformats.org/officeDocument/2006/relationships/hyperlink" Target="https://twitter.com/proletariel" TargetMode="External" /><Relationship Id="rId325" Type="http://schemas.openxmlformats.org/officeDocument/2006/relationships/hyperlink" Target="https://twitter.com/iamkaykingz" TargetMode="External" /><Relationship Id="rId326" Type="http://schemas.openxmlformats.org/officeDocument/2006/relationships/hyperlink" Target="https://twitter.com/bredsedatelmjao" TargetMode="External" /><Relationship Id="rId327" Type="http://schemas.openxmlformats.org/officeDocument/2006/relationships/hyperlink" Target="https://twitter.com/freerussia2018" TargetMode="External" /><Relationship Id="rId328" Type="http://schemas.openxmlformats.org/officeDocument/2006/relationships/hyperlink" Target="https://twitter.com/ericmoorephoto" TargetMode="External" /><Relationship Id="rId329" Type="http://schemas.openxmlformats.org/officeDocument/2006/relationships/hyperlink" Target="https://twitter.com/xr_gpsandelders" TargetMode="External" /><Relationship Id="rId330" Type="http://schemas.openxmlformats.org/officeDocument/2006/relationships/hyperlink" Target="https://twitter.com/jlefevere65" TargetMode="External" /><Relationship Id="rId331" Type="http://schemas.openxmlformats.org/officeDocument/2006/relationships/hyperlink" Target="https://twitter.com/naytdx" TargetMode="External" /><Relationship Id="rId332" Type="http://schemas.openxmlformats.org/officeDocument/2006/relationships/hyperlink" Target="https://twitter.com/damien_thanam" TargetMode="External" /><Relationship Id="rId333" Type="http://schemas.openxmlformats.org/officeDocument/2006/relationships/hyperlink" Target="https://twitter.com/wildcat14804474" TargetMode="External" /><Relationship Id="rId334" Type="http://schemas.openxmlformats.org/officeDocument/2006/relationships/hyperlink" Target="https://twitter.com/marilynjoy14" TargetMode="External" /><Relationship Id="rId335" Type="http://schemas.openxmlformats.org/officeDocument/2006/relationships/hyperlink" Target="https://twitter.com/greenassam" TargetMode="External" /><Relationship Id="rId336" Type="http://schemas.openxmlformats.org/officeDocument/2006/relationships/hyperlink" Target="https://twitter.com/realgitonga" TargetMode="External" /><Relationship Id="rId337" Type="http://schemas.openxmlformats.org/officeDocument/2006/relationships/hyperlink" Target="https://twitter.com/generalsiqueira" TargetMode="External" /><Relationship Id="rId338" Type="http://schemas.openxmlformats.org/officeDocument/2006/relationships/hyperlink" Target="https://twitter.com/heclubmmu" TargetMode="External" /><Relationship Id="rId339" Type="http://schemas.openxmlformats.org/officeDocument/2006/relationships/hyperlink" Target="https://twitter.com/thewholeshebang" TargetMode="External" /><Relationship Id="rId340" Type="http://schemas.openxmlformats.org/officeDocument/2006/relationships/hyperlink" Target="https://twitter.com/hamonetf" TargetMode="External" /><Relationship Id="rId341" Type="http://schemas.openxmlformats.org/officeDocument/2006/relationships/hyperlink" Target="https://twitter.com/ichalphin" TargetMode="External" /><Relationship Id="rId342" Type="http://schemas.openxmlformats.org/officeDocument/2006/relationships/hyperlink" Target="https://twitter.com/tk9710" TargetMode="External" /><Relationship Id="rId343" Type="http://schemas.openxmlformats.org/officeDocument/2006/relationships/hyperlink" Target="https://twitter.com/edinamsolopa" TargetMode="External" /><Relationship Id="rId344" Type="http://schemas.openxmlformats.org/officeDocument/2006/relationships/hyperlink" Target="https://twitter.com/lesliepriestley" TargetMode="External" /><Relationship Id="rId345" Type="http://schemas.openxmlformats.org/officeDocument/2006/relationships/hyperlink" Target="https://twitter.com/likeitsays" TargetMode="External" /><Relationship Id="rId346" Type="http://schemas.openxmlformats.org/officeDocument/2006/relationships/hyperlink" Target="https://twitter.com/ethicsgirls" TargetMode="External" /><Relationship Id="rId347" Type="http://schemas.openxmlformats.org/officeDocument/2006/relationships/hyperlink" Target="https://twitter.com/magicreichel" TargetMode="External" /><Relationship Id="rId348" Type="http://schemas.openxmlformats.org/officeDocument/2006/relationships/hyperlink" Target="https://twitter.com/cathy_weissca" TargetMode="External" /><Relationship Id="rId349" Type="http://schemas.openxmlformats.org/officeDocument/2006/relationships/hyperlink" Target="https://twitter.com/thebearofcarbon" TargetMode="External" /><Relationship Id="rId350" Type="http://schemas.openxmlformats.org/officeDocument/2006/relationships/hyperlink" Target="https://twitter.com/eastsidesister" TargetMode="External" /><Relationship Id="rId351" Type="http://schemas.openxmlformats.org/officeDocument/2006/relationships/hyperlink" Target="https://twitter.com/r1revolutionist" TargetMode="External" /><Relationship Id="rId352" Type="http://schemas.openxmlformats.org/officeDocument/2006/relationships/hyperlink" Target="https://twitter.com/jadesmi72331199" TargetMode="External" /><Relationship Id="rId353" Type="http://schemas.openxmlformats.org/officeDocument/2006/relationships/hyperlink" Target="https://twitter.com/gretathunberg" TargetMode="External" /><Relationship Id="rId354" Type="http://schemas.openxmlformats.org/officeDocument/2006/relationships/hyperlink" Target="https://twitter.com/patriciakombo" TargetMode="External" /><Relationship Id="rId355" Type="http://schemas.openxmlformats.org/officeDocument/2006/relationships/hyperlink" Target="https://twitter.com/mathengehannah" TargetMode="External" /><Relationship Id="rId356" Type="http://schemas.openxmlformats.org/officeDocument/2006/relationships/hyperlink" Target="https://twitter.com/sandeeppatel04" TargetMode="External" /><Relationship Id="rId357" Type="http://schemas.openxmlformats.org/officeDocument/2006/relationships/hyperlink" Target="https://twitter.com/edwinnamakanga" TargetMode="External" /><Relationship Id="rId358" Type="http://schemas.openxmlformats.org/officeDocument/2006/relationships/hyperlink" Target="https://twitter.com/save0urforests" TargetMode="External" /><Relationship Id="rId359" Type="http://schemas.openxmlformats.org/officeDocument/2006/relationships/hyperlink" Target="https://twitter.com/fffbot1" TargetMode="External" /><Relationship Id="rId360" Type="http://schemas.openxmlformats.org/officeDocument/2006/relationships/hyperlink" Target="https://twitter.com/comolevi_" TargetMode="External" /><Relationship Id="rId361" Type="http://schemas.openxmlformats.org/officeDocument/2006/relationships/hyperlink" Target="https://twitter.com/ickearbetare" TargetMode="External" /><Relationship Id="rId362" Type="http://schemas.openxmlformats.org/officeDocument/2006/relationships/hyperlink" Target="https://twitter.com/verfranzt" TargetMode="External" /><Relationship Id="rId363" Type="http://schemas.openxmlformats.org/officeDocument/2006/relationships/hyperlink" Target="https://twitter.com/emi_ny7hsc" TargetMode="External" /><Relationship Id="rId364" Type="http://schemas.openxmlformats.org/officeDocument/2006/relationships/hyperlink" Target="https://twitter.com/artists4futurem" TargetMode="External" /><Relationship Id="rId365" Type="http://schemas.openxmlformats.org/officeDocument/2006/relationships/hyperlink" Target="https://twitter.com/182cmcom" TargetMode="External" /><Relationship Id="rId366" Type="http://schemas.openxmlformats.org/officeDocument/2006/relationships/hyperlink" Target="https://twitter.com/beatehaubrock" TargetMode="External" /><Relationship Id="rId367" Type="http://schemas.openxmlformats.org/officeDocument/2006/relationships/hyperlink" Target="https://twitter.com/charlot12028012" TargetMode="External" /><Relationship Id="rId368" Type="http://schemas.openxmlformats.org/officeDocument/2006/relationships/hyperlink" Target="https://twitter.com/stevesilent" TargetMode="External" /><Relationship Id="rId369" Type="http://schemas.openxmlformats.org/officeDocument/2006/relationships/hyperlink" Target="https://twitter.com/caitlin60255389" TargetMode="External" /><Relationship Id="rId370" Type="http://schemas.openxmlformats.org/officeDocument/2006/relationships/hyperlink" Target="https://twitter.com/peervanhelmond" TargetMode="External" /><Relationship Id="rId371" Type="http://schemas.openxmlformats.org/officeDocument/2006/relationships/hyperlink" Target="https://twitter.com/andreasnohsia" TargetMode="External" /><Relationship Id="rId372" Type="http://schemas.openxmlformats.org/officeDocument/2006/relationships/hyperlink" Target="https://twitter.com/greennewdeal_eu" TargetMode="External" /><Relationship Id="rId373" Type="http://schemas.openxmlformats.org/officeDocument/2006/relationships/hyperlink" Target="https://twitter.com/semoxp" TargetMode="External" /><Relationship Id="rId374" Type="http://schemas.openxmlformats.org/officeDocument/2006/relationships/hyperlink" Target="https://twitter.com/marianallen" TargetMode="External" /><Relationship Id="rId375" Type="http://schemas.openxmlformats.org/officeDocument/2006/relationships/hyperlink" Target="https://twitter.com/batuichiami" TargetMode="External" /><Relationship Id="rId376" Type="http://schemas.openxmlformats.org/officeDocument/2006/relationships/hyperlink" Target="https://twitter.com/madlove_love" TargetMode="External" /><Relationship Id="rId377" Type="http://schemas.openxmlformats.org/officeDocument/2006/relationships/hyperlink" Target="https://twitter.com/tluway" TargetMode="External" /><Relationship Id="rId378" Type="http://schemas.openxmlformats.org/officeDocument/2006/relationships/hyperlink" Target="https://twitter.com/tonepersson" TargetMode="External" /><Relationship Id="rId379" Type="http://schemas.openxmlformats.org/officeDocument/2006/relationships/hyperlink" Target="https://twitter.com/austinoluoch5" TargetMode="External" /><Relationship Id="rId380" Type="http://schemas.openxmlformats.org/officeDocument/2006/relationships/hyperlink" Target="https://twitter.com/jrobert_nl" TargetMode="External" /><Relationship Id="rId381" Type="http://schemas.openxmlformats.org/officeDocument/2006/relationships/hyperlink" Target="https://twitter.com/guest045_" TargetMode="External" /><Relationship Id="rId382" Type="http://schemas.openxmlformats.org/officeDocument/2006/relationships/hyperlink" Target="https://twitter.com/penguinjunk" TargetMode="External" /><Relationship Id="rId383" Type="http://schemas.openxmlformats.org/officeDocument/2006/relationships/hyperlink" Target="https://twitter.com/abunchanumbers" TargetMode="External" /><Relationship Id="rId384" Type="http://schemas.openxmlformats.org/officeDocument/2006/relationships/hyperlink" Target="https://twitter.com/galatea321" TargetMode="External" /><Relationship Id="rId385" Type="http://schemas.openxmlformats.org/officeDocument/2006/relationships/hyperlink" Target="https://twitter.com/kam13794794" TargetMode="External" /><Relationship Id="rId386" Type="http://schemas.openxmlformats.org/officeDocument/2006/relationships/hyperlink" Target="https://twitter.com/666ernie" TargetMode="External" /><Relationship Id="rId387" Type="http://schemas.openxmlformats.org/officeDocument/2006/relationships/hyperlink" Target="https://twitter.com/asano_ooo" TargetMode="External" /><Relationship Id="rId388" Type="http://schemas.openxmlformats.org/officeDocument/2006/relationships/hyperlink" Target="https://twitter.com/leon_mugisho" TargetMode="External" /><Relationship Id="rId389" Type="http://schemas.openxmlformats.org/officeDocument/2006/relationships/hyperlink" Target="https://twitter.com/wildwil58303192" TargetMode="External" /><Relationship Id="rId390" Type="http://schemas.openxmlformats.org/officeDocument/2006/relationships/hyperlink" Target="https://twitter.com/upmaghreb" TargetMode="External" /><Relationship Id="rId391" Type="http://schemas.openxmlformats.org/officeDocument/2006/relationships/hyperlink" Target="https://twitter.com/michaelmannspc" TargetMode="External" /><Relationship Id="rId392" Type="http://schemas.openxmlformats.org/officeDocument/2006/relationships/hyperlink" Target="https://twitter.com/iantpaul" TargetMode="External" /><Relationship Id="rId393" Type="http://schemas.openxmlformats.org/officeDocument/2006/relationships/hyperlink" Target="https://twitter.com/mosescharityor1" TargetMode="External" /><Relationship Id="rId394" Type="http://schemas.openxmlformats.org/officeDocument/2006/relationships/hyperlink" Target="https://twitter.com/bgkmsc" TargetMode="External" /><Relationship Id="rId395" Type="http://schemas.openxmlformats.org/officeDocument/2006/relationships/hyperlink" Target="https://twitter.com/petrochina" TargetMode="External" /><Relationship Id="rId396" Type="http://schemas.openxmlformats.org/officeDocument/2006/relationships/hyperlink" Target="https://twitter.com/conocophillips" TargetMode="External" /><Relationship Id="rId397" Type="http://schemas.openxmlformats.org/officeDocument/2006/relationships/hyperlink" Target="https://twitter.com/chevron" TargetMode="External" /><Relationship Id="rId398" Type="http://schemas.openxmlformats.org/officeDocument/2006/relationships/hyperlink" Target="https://twitter.com/exxonmobil" TargetMode="External" /><Relationship Id="rId399" Type="http://schemas.openxmlformats.org/officeDocument/2006/relationships/hyperlink" Target="https://twitter.com/bp_uk" TargetMode="External" /><Relationship Id="rId400" Type="http://schemas.openxmlformats.org/officeDocument/2006/relationships/hyperlink" Target="https://twitter.com/shell" TargetMode="External" /><Relationship Id="rId401" Type="http://schemas.openxmlformats.org/officeDocument/2006/relationships/hyperlink" Target="https://twitter.com/lauramuwanguzi" TargetMode="External" /><Relationship Id="rId402" Type="http://schemas.openxmlformats.org/officeDocument/2006/relationships/hyperlink" Target="https://twitter.com/knieuwhuis" TargetMode="External" /><Relationship Id="rId403" Type="http://schemas.openxmlformats.org/officeDocument/2006/relationships/hyperlink" Target="https://twitter.com/riseupmtburundi" TargetMode="External" /><Relationship Id="rId404" Type="http://schemas.openxmlformats.org/officeDocument/2006/relationships/comments" Target="../comments2.xml" /><Relationship Id="rId405" Type="http://schemas.openxmlformats.org/officeDocument/2006/relationships/vmlDrawing" Target="../drawings/vmlDrawing2.vml" /><Relationship Id="rId406" Type="http://schemas.openxmlformats.org/officeDocument/2006/relationships/table" Target="../tables/table2.xml" /><Relationship Id="rId407" Type="http://schemas.openxmlformats.org/officeDocument/2006/relationships/drawing" Target="../drawings/drawing2.xml" /><Relationship Id="rId4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3.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fpbb.com/articles/-/3246019" TargetMode="External" /><Relationship Id="rId2" Type="http://schemas.openxmlformats.org/officeDocument/2006/relationships/hyperlink" Target="https://twitter.com/i/web/status/1530241879643660288" TargetMode="External" /><Relationship Id="rId3" Type="http://schemas.openxmlformats.org/officeDocument/2006/relationships/hyperlink" Target="https://twitter.com/i/web/status/1530183538162552832" TargetMode="External" /><Relationship Id="rId4" Type="http://schemas.openxmlformats.org/officeDocument/2006/relationships/hyperlink" Target="https://twitter.com/i/web/status/1527647015428972544" TargetMode="External" /><Relationship Id="rId5" Type="http://schemas.openxmlformats.org/officeDocument/2006/relationships/hyperlink" Target="https://twitter.com/i/web/status/1529552571769167881" TargetMode="External" /><Relationship Id="rId6" Type="http://schemas.openxmlformats.org/officeDocument/2006/relationships/hyperlink" Target="https://marianallen.com/2022/05/who-cares-fridays4future-climatestrikeonline/" TargetMode="External" /><Relationship Id="rId7" Type="http://schemas.openxmlformats.org/officeDocument/2006/relationships/hyperlink" Target="https://marianallen.com/2022/05/but-is-it-important-fridays4future-climatestrikeonline/" TargetMode="External" /><Relationship Id="rId8" Type="http://schemas.openxmlformats.org/officeDocument/2006/relationships/hyperlink" Target="https://twitter.com/i/web/status/1529811816297242625" TargetMode="External" /><Relationship Id="rId9" Type="http://schemas.openxmlformats.org/officeDocument/2006/relationships/hyperlink" Target="https://twitter.com/i/web/status/1530078696123539456" TargetMode="External" /><Relationship Id="rId10" Type="http://schemas.openxmlformats.org/officeDocument/2006/relationships/hyperlink" Target="https://twitter.com/i/web/status/1527527560552275968" TargetMode="External" /><Relationship Id="rId11" Type="http://schemas.openxmlformats.org/officeDocument/2006/relationships/hyperlink" Target="https://twitter.com/i/web/status/1530173497204678656" TargetMode="External" /><Relationship Id="rId12" Type="http://schemas.openxmlformats.org/officeDocument/2006/relationships/hyperlink" Target="https://twitter.com/i/web/status/1527652401158963200" TargetMode="External" /><Relationship Id="rId13" Type="http://schemas.openxmlformats.org/officeDocument/2006/relationships/hyperlink" Target="https://twitter.com/i/web/status/1527648448983572483" TargetMode="External" /><Relationship Id="rId14" Type="http://schemas.openxmlformats.org/officeDocument/2006/relationships/hyperlink" Target="https://www.afpbb.com/articles/-/3246019" TargetMode="External" /><Relationship Id="rId15" Type="http://schemas.openxmlformats.org/officeDocument/2006/relationships/hyperlink" Target="https://twitter.com/i/web/status/1530115610390188033" TargetMode="External" /><Relationship Id="rId16" Type="http://schemas.openxmlformats.org/officeDocument/2006/relationships/hyperlink" Target="https://twitter.com/i/web/status/1527584643410690052" TargetMode="External" /><Relationship Id="rId17" Type="http://schemas.openxmlformats.org/officeDocument/2006/relationships/hyperlink" Target="https://twitter.com/i/web/status/1529811816297242625" TargetMode="External" /><Relationship Id="rId18" Type="http://schemas.openxmlformats.org/officeDocument/2006/relationships/hyperlink" Target="https://twitter.com/i/web/status/1530078696123539456" TargetMode="External" /><Relationship Id="rId19" Type="http://schemas.openxmlformats.org/officeDocument/2006/relationships/hyperlink" Target="https://twitter.com/i/web/status/1527527560552275968" TargetMode="External" /><Relationship Id="rId20" Type="http://schemas.openxmlformats.org/officeDocument/2006/relationships/hyperlink" Target="https://twitter.com/i/web/status/1527656935880892419" TargetMode="External" /><Relationship Id="rId21" Type="http://schemas.openxmlformats.org/officeDocument/2006/relationships/hyperlink" Target="https://twitter.com/i/web/status/1530198991010504705" TargetMode="External" /><Relationship Id="rId22" Type="http://schemas.openxmlformats.org/officeDocument/2006/relationships/hyperlink" Target="https://twitter.com/i/web/status/1529552571769167881" TargetMode="External" /><Relationship Id="rId23" Type="http://schemas.openxmlformats.org/officeDocument/2006/relationships/hyperlink" Target="https://twitter.com/i/web/status/1530088053376958464" TargetMode="External" /><Relationship Id="rId24" Type="http://schemas.openxmlformats.org/officeDocument/2006/relationships/hyperlink" Target="https://twitter.com/i/web/status/1527862624049930240" TargetMode="External" /><Relationship Id="rId25" Type="http://schemas.openxmlformats.org/officeDocument/2006/relationships/hyperlink" Target="https://twitter.com/i/web/status/1530241879643660288" TargetMode="External" /><Relationship Id="rId26" Type="http://schemas.openxmlformats.org/officeDocument/2006/relationships/hyperlink" Target="https://twitter.com/i/web/status/1527932885042446336" TargetMode="External" /><Relationship Id="rId27" Type="http://schemas.openxmlformats.org/officeDocument/2006/relationships/hyperlink" Target="https://twitter.com/i/web/status/1530183538162552832" TargetMode="External" /><Relationship Id="rId28" Type="http://schemas.openxmlformats.org/officeDocument/2006/relationships/hyperlink" Target="https://twitter.com/i/web/status/1527647015428972544" TargetMode="External" /><Relationship Id="rId29" Type="http://schemas.openxmlformats.org/officeDocument/2006/relationships/hyperlink" Target="https://marianallen.com/2022/05/who-cares-fridays4future-climatestrikeonline/" TargetMode="External" /><Relationship Id="rId30" Type="http://schemas.openxmlformats.org/officeDocument/2006/relationships/hyperlink" Target="https://marianallen.com/2022/05/but-is-it-important-fridays4future-climatestrikeonline/"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1"/>
  <sheetViews>
    <sheetView tabSelected="1" workbookViewId="0" topLeftCell="A1">
      <pane xSplit="2" ySplit="2" topLeftCell="C78" activePane="bottomRight" state="frozen"/>
      <selection pane="topRight" activeCell="C1" sqref="C1"/>
      <selection pane="bottomLeft" activeCell="A3" sqref="A3"/>
      <selection pane="bottomRight" activeCell="A87" sqref="A87:Z87"/>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1" width="12.57421875" style="0" bestFit="1" customWidth="1"/>
    <col min="22" max="22" width="13.421875" style="0" bestFit="1" customWidth="1"/>
    <col min="23" max="23" width="9.8515625" style="0" bestFit="1" customWidth="1"/>
    <col min="24" max="24" width="11.28125" style="0" bestFit="1" customWidth="1"/>
    <col min="25" max="25" width="13.140625" style="0" bestFit="1" customWidth="1"/>
    <col min="26" max="26" width="12.57421875" style="0" bestFit="1" customWidth="1"/>
  </cols>
  <sheetData>
    <row r="1" spans="3:14" ht="15">
      <c r="C1" s="16" t="s">
        <v>39</v>
      </c>
      <c r="D1" s="17"/>
      <c r="E1" s="17"/>
      <c r="F1" s="17"/>
      <c r="G1" s="16"/>
      <c r="H1" s="14" t="s">
        <v>43</v>
      </c>
      <c r="I1" s="51"/>
      <c r="J1" s="51"/>
      <c r="K1" s="33" t="s">
        <v>42</v>
      </c>
      <c r="L1" s="18" t="s">
        <v>40</v>
      </c>
      <c r="M1" s="18"/>
      <c r="N1" s="15" t="s">
        <v>41</v>
      </c>
    </row>
    <row r="2" spans="1:2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175</v>
      </c>
      <c r="P2" s="13" t="s">
        <v>176</v>
      </c>
      <c r="Q2" s="13" t="s">
        <v>177</v>
      </c>
      <c r="R2" s="13" t="s">
        <v>178</v>
      </c>
      <c r="S2" s="13" t="s">
        <v>179</v>
      </c>
      <c r="T2" s="13" t="s">
        <v>180</v>
      </c>
      <c r="U2" s="13" t="s">
        <v>181</v>
      </c>
      <c r="V2" s="13" t="s">
        <v>182</v>
      </c>
      <c r="W2" s="13" t="s">
        <v>183</v>
      </c>
      <c r="X2" s="13" t="s">
        <v>184</v>
      </c>
      <c r="Y2" s="13" t="s">
        <v>185</v>
      </c>
      <c r="Z2" s="13" t="s">
        <v>186</v>
      </c>
    </row>
    <row r="3" spans="1:26" ht="15" customHeight="1">
      <c r="A3" s="63" t="s">
        <v>187</v>
      </c>
      <c r="B3" s="63" t="s">
        <v>345</v>
      </c>
      <c r="C3" s="64" t="s">
        <v>1947</v>
      </c>
      <c r="D3" s="65"/>
      <c r="E3" s="66"/>
      <c r="F3" s="67"/>
      <c r="G3" s="64"/>
      <c r="H3" s="68"/>
      <c r="I3" s="69"/>
      <c r="J3" s="69"/>
      <c r="K3" s="34" t="s">
        <v>65</v>
      </c>
      <c r="L3" s="70">
        <v>3</v>
      </c>
      <c r="M3" s="70"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 s="71"/>
      <c r="O3" s="86" t="s">
        <v>363</v>
      </c>
      <c r="P3" s="89">
        <v>44701.04074074074</v>
      </c>
      <c r="Q3" s="86" t="s">
        <v>365</v>
      </c>
      <c r="R3" s="86"/>
      <c r="S3" s="86"/>
      <c r="T3" s="86" t="s">
        <v>446</v>
      </c>
      <c r="U3" s="89">
        <v>44701.04074074074</v>
      </c>
      <c r="V3" s="93" t="s">
        <v>467</v>
      </c>
      <c r="W3" s="86"/>
      <c r="X3" s="86"/>
      <c r="Y3" s="96" t="s">
        <v>684</v>
      </c>
      <c r="Z3" s="86"/>
    </row>
    <row r="4" spans="1:26" ht="15" customHeight="1">
      <c r="A4" s="63" t="s">
        <v>188</v>
      </c>
      <c r="B4" s="63" t="s">
        <v>345</v>
      </c>
      <c r="C4" s="64" t="s">
        <v>1947</v>
      </c>
      <c r="D4" s="65"/>
      <c r="E4" s="66"/>
      <c r="F4" s="67"/>
      <c r="G4" s="64"/>
      <c r="H4" s="68"/>
      <c r="I4" s="69"/>
      <c r="J4" s="69"/>
      <c r="K4" s="34" t="s">
        <v>65</v>
      </c>
      <c r="L4" s="76">
        <v>4</v>
      </c>
      <c r="M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 s="71"/>
      <c r="O4" s="87" t="s">
        <v>363</v>
      </c>
      <c r="P4" s="90">
        <v>44701.07986111111</v>
      </c>
      <c r="Q4" s="87" t="s">
        <v>365</v>
      </c>
      <c r="R4" s="87"/>
      <c r="S4" s="87"/>
      <c r="T4" s="87" t="s">
        <v>446</v>
      </c>
      <c r="U4" s="90">
        <v>44701.07986111111</v>
      </c>
      <c r="V4" s="92" t="s">
        <v>468</v>
      </c>
      <c r="W4" s="87"/>
      <c r="X4" s="87"/>
      <c r="Y4" s="97" t="s">
        <v>685</v>
      </c>
      <c r="Z4" s="87"/>
    </row>
    <row r="5" spans="1:26" ht="15">
      <c r="A5" s="63" t="s">
        <v>189</v>
      </c>
      <c r="B5" s="63" t="s">
        <v>337</v>
      </c>
      <c r="C5" s="64" t="s">
        <v>1947</v>
      </c>
      <c r="D5" s="65"/>
      <c r="E5" s="66"/>
      <c r="F5" s="67"/>
      <c r="G5" s="64"/>
      <c r="H5" s="68"/>
      <c r="I5" s="69"/>
      <c r="J5" s="69"/>
      <c r="K5" s="34" t="s">
        <v>65</v>
      </c>
      <c r="L5" s="76">
        <v>5</v>
      </c>
      <c r="M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 s="71"/>
      <c r="O5" s="87" t="s">
        <v>363</v>
      </c>
      <c r="P5" s="90">
        <v>44701.57891203704</v>
      </c>
      <c r="Q5" s="87" t="s">
        <v>366</v>
      </c>
      <c r="R5" s="87"/>
      <c r="S5" s="87"/>
      <c r="T5" s="87" t="s">
        <v>447</v>
      </c>
      <c r="U5" s="90">
        <v>44701.57891203704</v>
      </c>
      <c r="V5" s="92" t="s">
        <v>469</v>
      </c>
      <c r="W5" s="87"/>
      <c r="X5" s="87"/>
      <c r="Y5" s="97" t="s">
        <v>686</v>
      </c>
      <c r="Z5" s="87"/>
    </row>
    <row r="6" spans="1:26" ht="15">
      <c r="A6" s="63" t="s">
        <v>190</v>
      </c>
      <c r="B6" s="63" t="s">
        <v>341</v>
      </c>
      <c r="C6" s="64" t="s">
        <v>1947</v>
      </c>
      <c r="D6" s="65"/>
      <c r="E6" s="66"/>
      <c r="F6" s="67"/>
      <c r="G6" s="64"/>
      <c r="H6" s="68"/>
      <c r="I6" s="69"/>
      <c r="J6" s="69"/>
      <c r="K6" s="34" t="s">
        <v>65</v>
      </c>
      <c r="L6" s="76">
        <v>6</v>
      </c>
      <c r="M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 s="71"/>
      <c r="O6" s="87" t="s">
        <v>363</v>
      </c>
      <c r="P6" s="90">
        <v>44701.589733796296</v>
      </c>
      <c r="Q6" s="87" t="s">
        <v>367</v>
      </c>
      <c r="R6" s="87"/>
      <c r="S6" s="87"/>
      <c r="T6" s="87" t="s">
        <v>448</v>
      </c>
      <c r="U6" s="90">
        <v>44701.589733796296</v>
      </c>
      <c r="V6" s="92" t="s">
        <v>470</v>
      </c>
      <c r="W6" s="87"/>
      <c r="X6" s="87"/>
      <c r="Y6" s="97" t="s">
        <v>687</v>
      </c>
      <c r="Z6" s="87"/>
    </row>
    <row r="7" spans="1:26" ht="15">
      <c r="A7" s="63" t="s">
        <v>191</v>
      </c>
      <c r="B7" s="63" t="s">
        <v>337</v>
      </c>
      <c r="C7" s="64" t="s">
        <v>1947</v>
      </c>
      <c r="D7" s="65"/>
      <c r="E7" s="66"/>
      <c r="F7" s="67"/>
      <c r="G7" s="64"/>
      <c r="H7" s="68"/>
      <c r="I7" s="69"/>
      <c r="J7" s="69"/>
      <c r="K7" s="34" t="s">
        <v>65</v>
      </c>
      <c r="L7" s="76">
        <v>7</v>
      </c>
      <c r="M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 s="71"/>
      <c r="O7" s="87" t="s">
        <v>363</v>
      </c>
      <c r="P7" s="90">
        <v>44701.59707175926</v>
      </c>
      <c r="Q7" s="87" t="s">
        <v>366</v>
      </c>
      <c r="R7" s="87"/>
      <c r="S7" s="87"/>
      <c r="T7" s="87" t="s">
        <v>447</v>
      </c>
      <c r="U7" s="90">
        <v>44701.59707175926</v>
      </c>
      <c r="V7" s="92" t="s">
        <v>471</v>
      </c>
      <c r="W7" s="87"/>
      <c r="X7" s="87"/>
      <c r="Y7" s="97" t="s">
        <v>688</v>
      </c>
      <c r="Z7" s="87"/>
    </row>
    <row r="8" spans="1:26" ht="15">
      <c r="A8" s="63" t="s">
        <v>192</v>
      </c>
      <c r="B8" s="63" t="s">
        <v>341</v>
      </c>
      <c r="C8" s="64" t="s">
        <v>1947</v>
      </c>
      <c r="D8" s="65"/>
      <c r="E8" s="66"/>
      <c r="F8" s="67"/>
      <c r="G8" s="64"/>
      <c r="H8" s="68"/>
      <c r="I8" s="69"/>
      <c r="J8" s="69"/>
      <c r="K8" s="34" t="s">
        <v>65</v>
      </c>
      <c r="L8" s="76">
        <v>8</v>
      </c>
      <c r="M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 s="71"/>
      <c r="O8" s="87" t="s">
        <v>363</v>
      </c>
      <c r="P8" s="90">
        <v>44701.59793981481</v>
      </c>
      <c r="Q8" s="87" t="s">
        <v>367</v>
      </c>
      <c r="R8" s="87"/>
      <c r="S8" s="87"/>
      <c r="T8" s="87" t="s">
        <v>448</v>
      </c>
      <c r="U8" s="90">
        <v>44701.59793981481</v>
      </c>
      <c r="V8" s="92" t="s">
        <v>472</v>
      </c>
      <c r="W8" s="87"/>
      <c r="X8" s="87"/>
      <c r="Y8" s="97" t="s">
        <v>689</v>
      </c>
      <c r="Z8" s="87"/>
    </row>
    <row r="9" spans="1:26" ht="15">
      <c r="A9" s="63" t="s">
        <v>193</v>
      </c>
      <c r="B9" s="63" t="s">
        <v>341</v>
      </c>
      <c r="C9" s="64" t="s">
        <v>1947</v>
      </c>
      <c r="D9" s="65"/>
      <c r="E9" s="66"/>
      <c r="F9" s="67"/>
      <c r="G9" s="64"/>
      <c r="H9" s="68"/>
      <c r="I9" s="69"/>
      <c r="J9" s="69"/>
      <c r="K9" s="34" t="s">
        <v>65</v>
      </c>
      <c r="L9" s="76">
        <v>9</v>
      </c>
      <c r="M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 s="71"/>
      <c r="O9" s="87" t="s">
        <v>363</v>
      </c>
      <c r="P9" s="90">
        <v>44701.60512731481</v>
      </c>
      <c r="Q9" s="87" t="s">
        <v>367</v>
      </c>
      <c r="R9" s="87"/>
      <c r="S9" s="87"/>
      <c r="T9" s="87" t="s">
        <v>448</v>
      </c>
      <c r="U9" s="90">
        <v>44701.60512731481</v>
      </c>
      <c r="V9" s="92" t="s">
        <v>473</v>
      </c>
      <c r="W9" s="87"/>
      <c r="X9" s="87"/>
      <c r="Y9" s="97" t="s">
        <v>690</v>
      </c>
      <c r="Z9" s="87"/>
    </row>
    <row r="10" spans="1:26" ht="15">
      <c r="A10" s="63" t="s">
        <v>194</v>
      </c>
      <c r="B10" s="63" t="s">
        <v>341</v>
      </c>
      <c r="C10" s="64" t="s">
        <v>1947</v>
      </c>
      <c r="D10" s="65"/>
      <c r="E10" s="66"/>
      <c r="F10" s="67"/>
      <c r="G10" s="64"/>
      <c r="H10" s="68"/>
      <c r="I10" s="69"/>
      <c r="J10" s="69"/>
      <c r="K10" s="34" t="s">
        <v>65</v>
      </c>
      <c r="L10" s="76">
        <v>10</v>
      </c>
      <c r="M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 s="71"/>
      <c r="O10" s="87" t="s">
        <v>363</v>
      </c>
      <c r="P10" s="90">
        <v>44701.62399305555</v>
      </c>
      <c r="Q10" s="87" t="s">
        <v>367</v>
      </c>
      <c r="R10" s="87"/>
      <c r="S10" s="87"/>
      <c r="T10" s="87" t="s">
        <v>448</v>
      </c>
      <c r="U10" s="90">
        <v>44701.62399305555</v>
      </c>
      <c r="V10" s="92" t="s">
        <v>474</v>
      </c>
      <c r="W10" s="87"/>
      <c r="X10" s="87"/>
      <c r="Y10" s="97" t="s">
        <v>691</v>
      </c>
      <c r="Z10" s="87"/>
    </row>
    <row r="11" spans="1:26" ht="15">
      <c r="A11" s="63" t="s">
        <v>195</v>
      </c>
      <c r="B11" s="63" t="s">
        <v>341</v>
      </c>
      <c r="C11" s="64" t="s">
        <v>1947</v>
      </c>
      <c r="D11" s="65"/>
      <c r="E11" s="66"/>
      <c r="F11" s="67"/>
      <c r="G11" s="64"/>
      <c r="H11" s="68"/>
      <c r="I11" s="69"/>
      <c r="J11" s="69"/>
      <c r="K11" s="34" t="s">
        <v>65</v>
      </c>
      <c r="L11" s="76">
        <v>11</v>
      </c>
      <c r="M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 s="71"/>
      <c r="O11" s="87" t="s">
        <v>363</v>
      </c>
      <c r="P11" s="90">
        <v>44701.6300462963</v>
      </c>
      <c r="Q11" s="87" t="s">
        <v>367</v>
      </c>
      <c r="R11" s="87"/>
      <c r="S11" s="87"/>
      <c r="T11" s="87" t="s">
        <v>448</v>
      </c>
      <c r="U11" s="90">
        <v>44701.6300462963</v>
      </c>
      <c r="V11" s="92" t="s">
        <v>475</v>
      </c>
      <c r="W11" s="87"/>
      <c r="X11" s="87"/>
      <c r="Y11" s="97" t="s">
        <v>692</v>
      </c>
      <c r="Z11" s="87"/>
    </row>
    <row r="12" spans="1:26" ht="15">
      <c r="A12" s="63" t="s">
        <v>196</v>
      </c>
      <c r="B12" s="63" t="s">
        <v>341</v>
      </c>
      <c r="C12" s="64" t="s">
        <v>1947</v>
      </c>
      <c r="D12" s="65"/>
      <c r="E12" s="66"/>
      <c r="F12" s="67"/>
      <c r="G12" s="64"/>
      <c r="H12" s="68"/>
      <c r="I12" s="69"/>
      <c r="J12" s="69"/>
      <c r="K12" s="34" t="s">
        <v>65</v>
      </c>
      <c r="L12" s="76">
        <v>12</v>
      </c>
      <c r="M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 s="71"/>
      <c r="O12" s="87" t="s">
        <v>363</v>
      </c>
      <c r="P12" s="90">
        <v>44701.63376157408</v>
      </c>
      <c r="Q12" s="87" t="s">
        <v>367</v>
      </c>
      <c r="R12" s="87"/>
      <c r="S12" s="87"/>
      <c r="T12" s="87" t="s">
        <v>448</v>
      </c>
      <c r="U12" s="90">
        <v>44701.63376157408</v>
      </c>
      <c r="V12" s="92" t="s">
        <v>476</v>
      </c>
      <c r="W12" s="87"/>
      <c r="X12" s="87"/>
      <c r="Y12" s="97" t="s">
        <v>693</v>
      </c>
      <c r="Z12" s="87"/>
    </row>
    <row r="13" spans="1:26" ht="15">
      <c r="A13" s="63" t="s">
        <v>197</v>
      </c>
      <c r="B13" s="63" t="s">
        <v>341</v>
      </c>
      <c r="C13" s="64" t="s">
        <v>1947</v>
      </c>
      <c r="D13" s="65"/>
      <c r="E13" s="66"/>
      <c r="F13" s="67"/>
      <c r="G13" s="64"/>
      <c r="H13" s="68"/>
      <c r="I13" s="69"/>
      <c r="J13" s="69"/>
      <c r="K13" s="34" t="s">
        <v>65</v>
      </c>
      <c r="L13" s="76">
        <v>13</v>
      </c>
      <c r="M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 s="71"/>
      <c r="O13" s="87" t="s">
        <v>363</v>
      </c>
      <c r="P13" s="90">
        <v>44701.63469907407</v>
      </c>
      <c r="Q13" s="87" t="s">
        <v>367</v>
      </c>
      <c r="R13" s="87"/>
      <c r="S13" s="87"/>
      <c r="T13" s="87" t="s">
        <v>448</v>
      </c>
      <c r="U13" s="90">
        <v>44701.63469907407</v>
      </c>
      <c r="V13" s="92" t="s">
        <v>477</v>
      </c>
      <c r="W13" s="87"/>
      <c r="X13" s="87"/>
      <c r="Y13" s="97" t="s">
        <v>694</v>
      </c>
      <c r="Z13" s="87"/>
    </row>
    <row r="14" spans="1:26" ht="15">
      <c r="A14" s="63" t="s">
        <v>198</v>
      </c>
      <c r="B14" s="63" t="s">
        <v>336</v>
      </c>
      <c r="C14" s="64" t="s">
        <v>1947</v>
      </c>
      <c r="D14" s="65"/>
      <c r="E14" s="66"/>
      <c r="F14" s="67"/>
      <c r="G14" s="64"/>
      <c r="H14" s="68"/>
      <c r="I14" s="69"/>
      <c r="J14" s="69"/>
      <c r="K14" s="34" t="s">
        <v>65</v>
      </c>
      <c r="L14" s="76">
        <v>14</v>
      </c>
      <c r="M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 s="71"/>
      <c r="O14" s="87" t="s">
        <v>363</v>
      </c>
      <c r="P14" s="90">
        <v>44701.637349537035</v>
      </c>
      <c r="Q14" s="87" t="s">
        <v>368</v>
      </c>
      <c r="R14" s="87"/>
      <c r="S14" s="87"/>
      <c r="T14" s="87" t="s">
        <v>449</v>
      </c>
      <c r="U14" s="90">
        <v>44701.637349537035</v>
      </c>
      <c r="V14" s="92" t="s">
        <v>478</v>
      </c>
      <c r="W14" s="87"/>
      <c r="X14" s="87"/>
      <c r="Y14" s="97" t="s">
        <v>695</v>
      </c>
      <c r="Z14" s="87"/>
    </row>
    <row r="15" spans="1:26" ht="15">
      <c r="A15" s="63" t="s">
        <v>199</v>
      </c>
      <c r="B15" s="63" t="s">
        <v>341</v>
      </c>
      <c r="C15" s="64" t="s">
        <v>1947</v>
      </c>
      <c r="D15" s="65"/>
      <c r="E15" s="66"/>
      <c r="F15" s="67"/>
      <c r="G15" s="64"/>
      <c r="H15" s="68"/>
      <c r="I15" s="69"/>
      <c r="J15" s="69"/>
      <c r="K15" s="34" t="s">
        <v>65</v>
      </c>
      <c r="L15" s="76">
        <v>15</v>
      </c>
      <c r="M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 s="71"/>
      <c r="O15" s="87" t="s">
        <v>363</v>
      </c>
      <c r="P15" s="90">
        <v>44701.63763888889</v>
      </c>
      <c r="Q15" s="87" t="s">
        <v>367</v>
      </c>
      <c r="R15" s="87"/>
      <c r="S15" s="87"/>
      <c r="T15" s="87" t="s">
        <v>448</v>
      </c>
      <c r="U15" s="90">
        <v>44701.63763888889</v>
      </c>
      <c r="V15" s="92" t="s">
        <v>479</v>
      </c>
      <c r="W15" s="87"/>
      <c r="X15" s="87"/>
      <c r="Y15" s="97" t="s">
        <v>696</v>
      </c>
      <c r="Z15" s="87"/>
    </row>
    <row r="16" spans="1:26" ht="15">
      <c r="A16" s="63" t="s">
        <v>200</v>
      </c>
      <c r="B16" s="63" t="s">
        <v>341</v>
      </c>
      <c r="C16" s="64" t="s">
        <v>1947</v>
      </c>
      <c r="D16" s="65"/>
      <c r="E16" s="66"/>
      <c r="F16" s="67"/>
      <c r="G16" s="64"/>
      <c r="H16" s="68"/>
      <c r="I16" s="69"/>
      <c r="J16" s="69"/>
      <c r="K16" s="34" t="s">
        <v>65</v>
      </c>
      <c r="L16" s="76">
        <v>16</v>
      </c>
      <c r="M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 s="71"/>
      <c r="O16" s="87" t="s">
        <v>363</v>
      </c>
      <c r="P16" s="90">
        <v>44701.6508912037</v>
      </c>
      <c r="Q16" s="87" t="s">
        <v>367</v>
      </c>
      <c r="R16" s="87"/>
      <c r="S16" s="87"/>
      <c r="T16" s="87" t="s">
        <v>448</v>
      </c>
      <c r="U16" s="90">
        <v>44701.6508912037</v>
      </c>
      <c r="V16" s="92" t="s">
        <v>480</v>
      </c>
      <c r="W16" s="87"/>
      <c r="X16" s="87"/>
      <c r="Y16" s="97" t="s">
        <v>697</v>
      </c>
      <c r="Z16" s="87"/>
    </row>
    <row r="17" spans="1:26" ht="15">
      <c r="A17" s="63" t="s">
        <v>201</v>
      </c>
      <c r="B17" s="63" t="s">
        <v>341</v>
      </c>
      <c r="C17" s="64" t="s">
        <v>1947</v>
      </c>
      <c r="D17" s="65"/>
      <c r="E17" s="66"/>
      <c r="F17" s="67"/>
      <c r="G17" s="64"/>
      <c r="H17" s="68"/>
      <c r="I17" s="69"/>
      <c r="J17" s="69"/>
      <c r="K17" s="34" t="s">
        <v>65</v>
      </c>
      <c r="L17" s="76">
        <v>17</v>
      </c>
      <c r="M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 s="71"/>
      <c r="O17" s="87" t="s">
        <v>363</v>
      </c>
      <c r="P17" s="90">
        <v>44701.66502314815</v>
      </c>
      <c r="Q17" s="87" t="s">
        <v>367</v>
      </c>
      <c r="R17" s="87"/>
      <c r="S17" s="87"/>
      <c r="T17" s="87" t="s">
        <v>448</v>
      </c>
      <c r="U17" s="90">
        <v>44701.66502314815</v>
      </c>
      <c r="V17" s="92" t="s">
        <v>481</v>
      </c>
      <c r="W17" s="87"/>
      <c r="X17" s="87"/>
      <c r="Y17" s="97" t="s">
        <v>698</v>
      </c>
      <c r="Z17" s="87"/>
    </row>
    <row r="18" spans="1:26" ht="15">
      <c r="A18" s="63" t="s">
        <v>202</v>
      </c>
      <c r="B18" s="63" t="s">
        <v>341</v>
      </c>
      <c r="C18" s="64" t="s">
        <v>1947</v>
      </c>
      <c r="D18" s="65"/>
      <c r="E18" s="66"/>
      <c r="F18" s="67"/>
      <c r="G18" s="64"/>
      <c r="H18" s="68"/>
      <c r="I18" s="69"/>
      <c r="J18" s="69"/>
      <c r="K18" s="34" t="s">
        <v>65</v>
      </c>
      <c r="L18" s="76">
        <v>18</v>
      </c>
      <c r="M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 s="71"/>
      <c r="O18" s="87" t="s">
        <v>363</v>
      </c>
      <c r="P18" s="90">
        <v>44701.68969907407</v>
      </c>
      <c r="Q18" s="87" t="s">
        <v>367</v>
      </c>
      <c r="R18" s="87"/>
      <c r="S18" s="87"/>
      <c r="T18" s="87" t="s">
        <v>448</v>
      </c>
      <c r="U18" s="90">
        <v>44701.68969907407</v>
      </c>
      <c r="V18" s="92" t="s">
        <v>482</v>
      </c>
      <c r="W18" s="87"/>
      <c r="X18" s="87"/>
      <c r="Y18" s="97" t="s">
        <v>699</v>
      </c>
      <c r="Z18" s="87"/>
    </row>
    <row r="19" spans="1:26" ht="15">
      <c r="A19" s="63" t="s">
        <v>203</v>
      </c>
      <c r="B19" s="63" t="s">
        <v>341</v>
      </c>
      <c r="C19" s="64" t="s">
        <v>1947</v>
      </c>
      <c r="D19" s="65"/>
      <c r="E19" s="66"/>
      <c r="F19" s="67"/>
      <c r="G19" s="64"/>
      <c r="H19" s="68"/>
      <c r="I19" s="69"/>
      <c r="J19" s="69"/>
      <c r="K19" s="34" t="s">
        <v>65</v>
      </c>
      <c r="L19" s="76">
        <v>19</v>
      </c>
      <c r="M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 s="71"/>
      <c r="O19" s="87" t="s">
        <v>363</v>
      </c>
      <c r="P19" s="90">
        <v>44701.7059375</v>
      </c>
      <c r="Q19" s="87" t="s">
        <v>367</v>
      </c>
      <c r="R19" s="87"/>
      <c r="S19" s="87"/>
      <c r="T19" s="87" t="s">
        <v>448</v>
      </c>
      <c r="U19" s="90">
        <v>44701.7059375</v>
      </c>
      <c r="V19" s="92" t="s">
        <v>483</v>
      </c>
      <c r="W19" s="87"/>
      <c r="X19" s="87"/>
      <c r="Y19" s="97" t="s">
        <v>700</v>
      </c>
      <c r="Z19" s="87"/>
    </row>
    <row r="20" spans="1:26" ht="15">
      <c r="A20" s="63" t="s">
        <v>204</v>
      </c>
      <c r="B20" s="63" t="s">
        <v>341</v>
      </c>
      <c r="C20" s="64" t="s">
        <v>1947</v>
      </c>
      <c r="D20" s="65"/>
      <c r="E20" s="66"/>
      <c r="F20" s="67"/>
      <c r="G20" s="64"/>
      <c r="H20" s="68"/>
      <c r="I20" s="69"/>
      <c r="J20" s="69"/>
      <c r="K20" s="34" t="s">
        <v>65</v>
      </c>
      <c r="L20" s="76">
        <v>20</v>
      </c>
      <c r="M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 s="71"/>
      <c r="O20" s="87" t="s">
        <v>363</v>
      </c>
      <c r="P20" s="90">
        <v>44701.75813657408</v>
      </c>
      <c r="Q20" s="87" t="s">
        <v>367</v>
      </c>
      <c r="R20" s="87"/>
      <c r="S20" s="87"/>
      <c r="T20" s="87" t="s">
        <v>448</v>
      </c>
      <c r="U20" s="90">
        <v>44701.75813657408</v>
      </c>
      <c r="V20" s="92" t="s">
        <v>484</v>
      </c>
      <c r="W20" s="87"/>
      <c r="X20" s="87"/>
      <c r="Y20" s="97" t="s">
        <v>701</v>
      </c>
      <c r="Z20" s="87"/>
    </row>
    <row r="21" spans="1:26" ht="15">
      <c r="A21" s="63" t="s">
        <v>204</v>
      </c>
      <c r="B21" s="63" t="s">
        <v>337</v>
      </c>
      <c r="C21" s="64" t="s">
        <v>1947</v>
      </c>
      <c r="D21" s="65"/>
      <c r="E21" s="66"/>
      <c r="F21" s="67"/>
      <c r="G21" s="64"/>
      <c r="H21" s="68"/>
      <c r="I21" s="69"/>
      <c r="J21" s="69"/>
      <c r="K21" s="34" t="s">
        <v>65</v>
      </c>
      <c r="L21" s="76">
        <v>21</v>
      </c>
      <c r="M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 s="71"/>
      <c r="O21" s="87" t="s">
        <v>363</v>
      </c>
      <c r="P21" s="90">
        <v>44701.7650462963</v>
      </c>
      <c r="Q21" s="87" t="s">
        <v>366</v>
      </c>
      <c r="R21" s="87"/>
      <c r="S21" s="87"/>
      <c r="T21" s="87" t="s">
        <v>447</v>
      </c>
      <c r="U21" s="90">
        <v>44701.7650462963</v>
      </c>
      <c r="V21" s="92" t="s">
        <v>485</v>
      </c>
      <c r="W21" s="87"/>
      <c r="X21" s="87"/>
      <c r="Y21" s="97" t="s">
        <v>702</v>
      </c>
      <c r="Z21" s="87"/>
    </row>
    <row r="22" spans="1:26" ht="15">
      <c r="A22" s="63" t="s">
        <v>205</v>
      </c>
      <c r="B22" s="63" t="s">
        <v>337</v>
      </c>
      <c r="C22" s="64" t="s">
        <v>1947</v>
      </c>
      <c r="D22" s="65"/>
      <c r="E22" s="66"/>
      <c r="F22" s="67"/>
      <c r="G22" s="64"/>
      <c r="H22" s="68"/>
      <c r="I22" s="69"/>
      <c r="J22" s="69"/>
      <c r="K22" s="34" t="s">
        <v>65</v>
      </c>
      <c r="L22" s="76">
        <v>22</v>
      </c>
      <c r="M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 s="71"/>
      <c r="O22" s="87" t="s">
        <v>363</v>
      </c>
      <c r="P22" s="90">
        <v>44701.77266203704</v>
      </c>
      <c r="Q22" s="87" t="s">
        <v>366</v>
      </c>
      <c r="R22" s="87"/>
      <c r="S22" s="87"/>
      <c r="T22" s="87" t="s">
        <v>447</v>
      </c>
      <c r="U22" s="90">
        <v>44701.77266203704</v>
      </c>
      <c r="V22" s="92" t="s">
        <v>486</v>
      </c>
      <c r="W22" s="87"/>
      <c r="X22" s="87"/>
      <c r="Y22" s="97" t="s">
        <v>703</v>
      </c>
      <c r="Z22" s="87"/>
    </row>
    <row r="23" spans="1:26" ht="15">
      <c r="A23" s="63" t="s">
        <v>206</v>
      </c>
      <c r="B23" s="63" t="s">
        <v>337</v>
      </c>
      <c r="C23" s="64" t="s">
        <v>1947</v>
      </c>
      <c r="D23" s="65"/>
      <c r="E23" s="66"/>
      <c r="F23" s="67"/>
      <c r="G23" s="64"/>
      <c r="H23" s="68"/>
      <c r="I23" s="69"/>
      <c r="J23" s="69"/>
      <c r="K23" s="34" t="s">
        <v>65</v>
      </c>
      <c r="L23" s="76">
        <v>23</v>
      </c>
      <c r="M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 s="71"/>
      <c r="O23" s="87" t="s">
        <v>363</v>
      </c>
      <c r="P23" s="90">
        <v>44701.773194444446</v>
      </c>
      <c r="Q23" s="87" t="s">
        <v>366</v>
      </c>
      <c r="R23" s="87"/>
      <c r="S23" s="87"/>
      <c r="T23" s="87" t="s">
        <v>447</v>
      </c>
      <c r="U23" s="90">
        <v>44701.773194444446</v>
      </c>
      <c r="V23" s="92" t="s">
        <v>487</v>
      </c>
      <c r="W23" s="87"/>
      <c r="X23" s="87"/>
      <c r="Y23" s="97" t="s">
        <v>704</v>
      </c>
      <c r="Z23" s="87"/>
    </row>
    <row r="24" spans="1:26" ht="15">
      <c r="A24" s="63" t="s">
        <v>207</v>
      </c>
      <c r="B24" s="63" t="s">
        <v>341</v>
      </c>
      <c r="C24" s="64" t="s">
        <v>1947</v>
      </c>
      <c r="D24" s="65"/>
      <c r="E24" s="66"/>
      <c r="F24" s="67"/>
      <c r="G24" s="64"/>
      <c r="H24" s="68"/>
      <c r="I24" s="69"/>
      <c r="J24" s="69"/>
      <c r="K24" s="34" t="s">
        <v>65</v>
      </c>
      <c r="L24" s="76">
        <v>24</v>
      </c>
      <c r="M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 s="71"/>
      <c r="O24" s="87" t="s">
        <v>363</v>
      </c>
      <c r="P24" s="90">
        <v>44701.63182870371</v>
      </c>
      <c r="Q24" s="87" t="s">
        <v>367</v>
      </c>
      <c r="R24" s="87"/>
      <c r="S24" s="87"/>
      <c r="T24" s="87" t="s">
        <v>448</v>
      </c>
      <c r="U24" s="90">
        <v>44701.63182870371</v>
      </c>
      <c r="V24" s="92" t="s">
        <v>488</v>
      </c>
      <c r="W24" s="87"/>
      <c r="X24" s="87"/>
      <c r="Y24" s="97" t="s">
        <v>705</v>
      </c>
      <c r="Z24" s="87"/>
    </row>
    <row r="25" spans="1:26" ht="15">
      <c r="A25" s="63" t="s">
        <v>207</v>
      </c>
      <c r="B25" s="63" t="s">
        <v>337</v>
      </c>
      <c r="C25" s="64" t="s">
        <v>1947</v>
      </c>
      <c r="D25" s="65"/>
      <c r="E25" s="66"/>
      <c r="F25" s="67"/>
      <c r="G25" s="64"/>
      <c r="H25" s="68"/>
      <c r="I25" s="69"/>
      <c r="J25" s="69"/>
      <c r="K25" s="34" t="s">
        <v>65</v>
      </c>
      <c r="L25" s="76">
        <v>25</v>
      </c>
      <c r="M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 s="71"/>
      <c r="O25" s="87" t="s">
        <v>363</v>
      </c>
      <c r="P25" s="90">
        <v>44701.77513888889</v>
      </c>
      <c r="Q25" s="87" t="s">
        <v>366</v>
      </c>
      <c r="R25" s="87"/>
      <c r="S25" s="87"/>
      <c r="T25" s="87" t="s">
        <v>447</v>
      </c>
      <c r="U25" s="90">
        <v>44701.77513888889</v>
      </c>
      <c r="V25" s="92" t="s">
        <v>489</v>
      </c>
      <c r="W25" s="87"/>
      <c r="X25" s="87"/>
      <c r="Y25" s="97" t="s">
        <v>706</v>
      </c>
      <c r="Z25" s="87"/>
    </row>
    <row r="26" spans="1:26" ht="15">
      <c r="A26" s="63" t="s">
        <v>208</v>
      </c>
      <c r="B26" s="63" t="s">
        <v>337</v>
      </c>
      <c r="C26" s="64" t="s">
        <v>1947</v>
      </c>
      <c r="D26" s="65"/>
      <c r="E26" s="66"/>
      <c r="F26" s="67"/>
      <c r="G26" s="64"/>
      <c r="H26" s="68"/>
      <c r="I26" s="69"/>
      <c r="J26" s="69"/>
      <c r="K26" s="34" t="s">
        <v>65</v>
      </c>
      <c r="L26" s="76">
        <v>26</v>
      </c>
      <c r="M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 s="71"/>
      <c r="O26" s="87" t="s">
        <v>363</v>
      </c>
      <c r="P26" s="90">
        <v>44701.77574074074</v>
      </c>
      <c r="Q26" s="87" t="s">
        <v>366</v>
      </c>
      <c r="R26" s="87"/>
      <c r="S26" s="87"/>
      <c r="T26" s="87" t="s">
        <v>447</v>
      </c>
      <c r="U26" s="90">
        <v>44701.77574074074</v>
      </c>
      <c r="V26" s="92" t="s">
        <v>490</v>
      </c>
      <c r="W26" s="87"/>
      <c r="X26" s="87"/>
      <c r="Y26" s="97" t="s">
        <v>707</v>
      </c>
      <c r="Z26" s="87"/>
    </row>
    <row r="27" spans="1:26" ht="15">
      <c r="A27" s="63" t="s">
        <v>209</v>
      </c>
      <c r="B27" s="63" t="s">
        <v>337</v>
      </c>
      <c r="C27" s="64" t="s">
        <v>1947</v>
      </c>
      <c r="D27" s="65"/>
      <c r="E27" s="66"/>
      <c r="F27" s="67"/>
      <c r="G27" s="64"/>
      <c r="H27" s="68"/>
      <c r="I27" s="69"/>
      <c r="J27" s="69"/>
      <c r="K27" s="34" t="s">
        <v>65</v>
      </c>
      <c r="L27" s="76">
        <v>27</v>
      </c>
      <c r="M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 s="71"/>
      <c r="O27" s="87" t="s">
        <v>363</v>
      </c>
      <c r="P27" s="90">
        <v>44701.790289351855</v>
      </c>
      <c r="Q27" s="87" t="s">
        <v>366</v>
      </c>
      <c r="R27" s="87"/>
      <c r="S27" s="87"/>
      <c r="T27" s="87" t="s">
        <v>447</v>
      </c>
      <c r="U27" s="90">
        <v>44701.790289351855</v>
      </c>
      <c r="V27" s="92" t="s">
        <v>491</v>
      </c>
      <c r="W27" s="87"/>
      <c r="X27" s="87"/>
      <c r="Y27" s="97" t="s">
        <v>708</v>
      </c>
      <c r="Z27" s="87"/>
    </row>
    <row r="28" spans="1:26" ht="15">
      <c r="A28" s="63" t="s">
        <v>210</v>
      </c>
      <c r="B28" s="63" t="s">
        <v>337</v>
      </c>
      <c r="C28" s="64" t="s">
        <v>1947</v>
      </c>
      <c r="D28" s="65"/>
      <c r="E28" s="66"/>
      <c r="F28" s="67"/>
      <c r="G28" s="64"/>
      <c r="H28" s="68"/>
      <c r="I28" s="69"/>
      <c r="J28" s="69"/>
      <c r="K28" s="34" t="s">
        <v>65</v>
      </c>
      <c r="L28" s="76">
        <v>28</v>
      </c>
      <c r="M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 s="71"/>
      <c r="O28" s="87" t="s">
        <v>363</v>
      </c>
      <c r="P28" s="90">
        <v>44701.823275462964</v>
      </c>
      <c r="Q28" s="87" t="s">
        <v>366</v>
      </c>
      <c r="R28" s="87"/>
      <c r="S28" s="87"/>
      <c r="T28" s="87" t="s">
        <v>447</v>
      </c>
      <c r="U28" s="90">
        <v>44701.823275462964</v>
      </c>
      <c r="V28" s="92" t="s">
        <v>492</v>
      </c>
      <c r="W28" s="87"/>
      <c r="X28" s="87"/>
      <c r="Y28" s="97" t="s">
        <v>709</v>
      </c>
      <c r="Z28" s="87"/>
    </row>
    <row r="29" spans="1:26" ht="15">
      <c r="A29" s="63" t="s">
        <v>211</v>
      </c>
      <c r="B29" s="63" t="s">
        <v>341</v>
      </c>
      <c r="C29" s="64" t="s">
        <v>1947</v>
      </c>
      <c r="D29" s="65"/>
      <c r="E29" s="66"/>
      <c r="F29" s="67"/>
      <c r="G29" s="64"/>
      <c r="H29" s="68"/>
      <c r="I29" s="69"/>
      <c r="J29" s="69"/>
      <c r="K29" s="34" t="s">
        <v>65</v>
      </c>
      <c r="L29" s="76">
        <v>29</v>
      </c>
      <c r="M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 s="71"/>
      <c r="O29" s="87" t="s">
        <v>363</v>
      </c>
      <c r="P29" s="90">
        <v>44701.8250462963</v>
      </c>
      <c r="Q29" s="87" t="s">
        <v>367</v>
      </c>
      <c r="R29" s="87"/>
      <c r="S29" s="87"/>
      <c r="T29" s="87" t="s">
        <v>448</v>
      </c>
      <c r="U29" s="90">
        <v>44701.8250462963</v>
      </c>
      <c r="V29" s="92" t="s">
        <v>493</v>
      </c>
      <c r="W29" s="87"/>
      <c r="X29" s="87"/>
      <c r="Y29" s="97" t="s">
        <v>710</v>
      </c>
      <c r="Z29" s="87"/>
    </row>
    <row r="30" spans="1:26" ht="15">
      <c r="A30" s="63" t="s">
        <v>212</v>
      </c>
      <c r="B30" s="63" t="s">
        <v>341</v>
      </c>
      <c r="C30" s="64" t="s">
        <v>1947</v>
      </c>
      <c r="D30" s="65"/>
      <c r="E30" s="66"/>
      <c r="F30" s="67"/>
      <c r="G30" s="64"/>
      <c r="H30" s="68"/>
      <c r="I30" s="69"/>
      <c r="J30" s="69"/>
      <c r="K30" s="34" t="s">
        <v>65</v>
      </c>
      <c r="L30" s="76">
        <v>30</v>
      </c>
      <c r="M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 s="71"/>
      <c r="O30" s="87" t="s">
        <v>363</v>
      </c>
      <c r="P30" s="90">
        <v>44701.86891203704</v>
      </c>
      <c r="Q30" s="87" t="s">
        <v>367</v>
      </c>
      <c r="R30" s="87"/>
      <c r="S30" s="87"/>
      <c r="T30" s="87" t="s">
        <v>448</v>
      </c>
      <c r="U30" s="90">
        <v>44701.86891203704</v>
      </c>
      <c r="V30" s="92" t="s">
        <v>494</v>
      </c>
      <c r="W30" s="87"/>
      <c r="X30" s="87"/>
      <c r="Y30" s="97" t="s">
        <v>711</v>
      </c>
      <c r="Z30" s="87"/>
    </row>
    <row r="31" spans="1:26" ht="15">
      <c r="A31" s="63" t="s">
        <v>213</v>
      </c>
      <c r="B31" s="63" t="s">
        <v>337</v>
      </c>
      <c r="C31" s="64" t="s">
        <v>1947</v>
      </c>
      <c r="D31" s="65"/>
      <c r="E31" s="66"/>
      <c r="F31" s="67"/>
      <c r="G31" s="64"/>
      <c r="H31" s="68"/>
      <c r="I31" s="69"/>
      <c r="J31" s="69"/>
      <c r="K31" s="34" t="s">
        <v>65</v>
      </c>
      <c r="L31" s="76">
        <v>31</v>
      </c>
      <c r="M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 s="71"/>
      <c r="O31" s="87" t="s">
        <v>363</v>
      </c>
      <c r="P31" s="90">
        <v>44701.873252314814</v>
      </c>
      <c r="Q31" s="87" t="s">
        <v>366</v>
      </c>
      <c r="R31" s="87"/>
      <c r="S31" s="87"/>
      <c r="T31" s="87" t="s">
        <v>447</v>
      </c>
      <c r="U31" s="90">
        <v>44701.873252314814</v>
      </c>
      <c r="V31" s="92" t="s">
        <v>495</v>
      </c>
      <c r="W31" s="87"/>
      <c r="X31" s="87"/>
      <c r="Y31" s="97" t="s">
        <v>712</v>
      </c>
      <c r="Z31" s="87"/>
    </row>
    <row r="32" spans="1:26" ht="15">
      <c r="A32" s="63" t="s">
        <v>214</v>
      </c>
      <c r="B32" s="63" t="s">
        <v>337</v>
      </c>
      <c r="C32" s="64" t="s">
        <v>1947</v>
      </c>
      <c r="D32" s="65"/>
      <c r="E32" s="66"/>
      <c r="F32" s="67"/>
      <c r="G32" s="64"/>
      <c r="H32" s="68"/>
      <c r="I32" s="69"/>
      <c r="J32" s="69"/>
      <c r="K32" s="34" t="s">
        <v>65</v>
      </c>
      <c r="L32" s="76">
        <v>32</v>
      </c>
      <c r="M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 s="71"/>
      <c r="O32" s="87" t="s">
        <v>363</v>
      </c>
      <c r="P32" s="90">
        <v>44701.88314814815</v>
      </c>
      <c r="Q32" s="87" t="s">
        <v>366</v>
      </c>
      <c r="R32" s="87"/>
      <c r="S32" s="87"/>
      <c r="T32" s="87" t="s">
        <v>447</v>
      </c>
      <c r="U32" s="90">
        <v>44701.88314814815</v>
      </c>
      <c r="V32" s="92" t="s">
        <v>496</v>
      </c>
      <c r="W32" s="87"/>
      <c r="X32" s="87"/>
      <c r="Y32" s="97" t="s">
        <v>713</v>
      </c>
      <c r="Z32" s="87"/>
    </row>
    <row r="33" spans="1:26" ht="15">
      <c r="A33" s="63" t="s">
        <v>215</v>
      </c>
      <c r="B33" s="63" t="s">
        <v>341</v>
      </c>
      <c r="C33" s="64" t="s">
        <v>1947</v>
      </c>
      <c r="D33" s="65"/>
      <c r="E33" s="66"/>
      <c r="F33" s="67"/>
      <c r="G33" s="64"/>
      <c r="H33" s="68"/>
      <c r="I33" s="69"/>
      <c r="J33" s="69"/>
      <c r="K33" s="34" t="s">
        <v>65</v>
      </c>
      <c r="L33" s="76">
        <v>33</v>
      </c>
      <c r="M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 s="71"/>
      <c r="O33" s="87" t="s">
        <v>363</v>
      </c>
      <c r="P33" s="90">
        <v>44701.88832175926</v>
      </c>
      <c r="Q33" s="87" t="s">
        <v>367</v>
      </c>
      <c r="R33" s="87"/>
      <c r="S33" s="87"/>
      <c r="T33" s="87" t="s">
        <v>448</v>
      </c>
      <c r="U33" s="90">
        <v>44701.88832175926</v>
      </c>
      <c r="V33" s="92" t="s">
        <v>497</v>
      </c>
      <c r="W33" s="87"/>
      <c r="X33" s="87"/>
      <c r="Y33" s="97" t="s">
        <v>714</v>
      </c>
      <c r="Z33" s="87"/>
    </row>
    <row r="34" spans="1:26" ht="15">
      <c r="A34" s="63" t="s">
        <v>216</v>
      </c>
      <c r="B34" s="63" t="s">
        <v>337</v>
      </c>
      <c r="C34" s="64" t="s">
        <v>1947</v>
      </c>
      <c r="D34" s="65"/>
      <c r="E34" s="66"/>
      <c r="F34" s="67"/>
      <c r="G34" s="64"/>
      <c r="H34" s="68"/>
      <c r="I34" s="69"/>
      <c r="J34" s="69"/>
      <c r="K34" s="34" t="s">
        <v>65</v>
      </c>
      <c r="L34" s="76">
        <v>34</v>
      </c>
      <c r="M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 s="71"/>
      <c r="O34" s="87" t="s">
        <v>363</v>
      </c>
      <c r="P34" s="90">
        <v>44701.8909375</v>
      </c>
      <c r="Q34" s="87" t="s">
        <v>366</v>
      </c>
      <c r="R34" s="87"/>
      <c r="S34" s="87"/>
      <c r="T34" s="87" t="s">
        <v>447</v>
      </c>
      <c r="U34" s="90">
        <v>44701.8909375</v>
      </c>
      <c r="V34" s="92" t="s">
        <v>498</v>
      </c>
      <c r="W34" s="87"/>
      <c r="X34" s="87"/>
      <c r="Y34" s="97" t="s">
        <v>715</v>
      </c>
      <c r="Z34" s="87"/>
    </row>
    <row r="35" spans="1:26" ht="15">
      <c r="A35" s="63" t="s">
        <v>217</v>
      </c>
      <c r="B35" s="63" t="s">
        <v>341</v>
      </c>
      <c r="C35" s="64" t="s">
        <v>1947</v>
      </c>
      <c r="D35" s="65"/>
      <c r="E35" s="66"/>
      <c r="F35" s="67"/>
      <c r="G35" s="64"/>
      <c r="H35" s="68"/>
      <c r="I35" s="69"/>
      <c r="J35" s="69"/>
      <c r="K35" s="34" t="s">
        <v>65</v>
      </c>
      <c r="L35" s="76">
        <v>35</v>
      </c>
      <c r="M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 s="71"/>
      <c r="O35" s="87" t="s">
        <v>363</v>
      </c>
      <c r="P35" s="90">
        <v>44701.89318287037</v>
      </c>
      <c r="Q35" s="87" t="s">
        <v>367</v>
      </c>
      <c r="R35" s="87"/>
      <c r="S35" s="87"/>
      <c r="T35" s="87" t="s">
        <v>448</v>
      </c>
      <c r="U35" s="90">
        <v>44701.89318287037</v>
      </c>
      <c r="V35" s="92" t="s">
        <v>499</v>
      </c>
      <c r="W35" s="87"/>
      <c r="X35" s="87"/>
      <c r="Y35" s="97" t="s">
        <v>716</v>
      </c>
      <c r="Z35" s="87"/>
    </row>
    <row r="36" spans="1:26" ht="15">
      <c r="A36" s="63" t="s">
        <v>218</v>
      </c>
      <c r="B36" s="63" t="s">
        <v>337</v>
      </c>
      <c r="C36" s="64" t="s">
        <v>1947</v>
      </c>
      <c r="D36" s="65"/>
      <c r="E36" s="66"/>
      <c r="F36" s="67"/>
      <c r="G36" s="64"/>
      <c r="H36" s="68"/>
      <c r="I36" s="69"/>
      <c r="J36" s="69"/>
      <c r="K36" s="34" t="s">
        <v>65</v>
      </c>
      <c r="L36" s="76">
        <v>36</v>
      </c>
      <c r="M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 s="71"/>
      <c r="O36" s="87" t="s">
        <v>363</v>
      </c>
      <c r="P36" s="90">
        <v>44701.902407407404</v>
      </c>
      <c r="Q36" s="87" t="s">
        <v>366</v>
      </c>
      <c r="R36" s="87"/>
      <c r="S36" s="87"/>
      <c r="T36" s="87" t="s">
        <v>447</v>
      </c>
      <c r="U36" s="90">
        <v>44701.902407407404</v>
      </c>
      <c r="V36" s="92" t="s">
        <v>500</v>
      </c>
      <c r="W36" s="87"/>
      <c r="X36" s="87"/>
      <c r="Y36" s="97" t="s">
        <v>717</v>
      </c>
      <c r="Z36" s="87"/>
    </row>
    <row r="37" spans="1:26" ht="15">
      <c r="A37" s="63" t="s">
        <v>219</v>
      </c>
      <c r="B37" s="63" t="s">
        <v>337</v>
      </c>
      <c r="C37" s="64" t="s">
        <v>1947</v>
      </c>
      <c r="D37" s="65"/>
      <c r="E37" s="66"/>
      <c r="F37" s="67"/>
      <c r="G37" s="64"/>
      <c r="H37" s="68"/>
      <c r="I37" s="69"/>
      <c r="J37" s="69"/>
      <c r="K37" s="34" t="s">
        <v>65</v>
      </c>
      <c r="L37" s="76">
        <v>37</v>
      </c>
      <c r="M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 s="71"/>
      <c r="O37" s="87" t="s">
        <v>363</v>
      </c>
      <c r="P37" s="90">
        <v>44701.615625</v>
      </c>
      <c r="Q37" s="87" t="s">
        <v>366</v>
      </c>
      <c r="R37" s="87"/>
      <c r="S37" s="87"/>
      <c r="T37" s="87" t="s">
        <v>447</v>
      </c>
      <c r="U37" s="90">
        <v>44701.615625</v>
      </c>
      <c r="V37" s="92" t="s">
        <v>501</v>
      </c>
      <c r="W37" s="87"/>
      <c r="X37" s="87"/>
      <c r="Y37" s="97" t="s">
        <v>718</v>
      </c>
      <c r="Z37" s="87"/>
    </row>
    <row r="38" spans="1:26" ht="15">
      <c r="A38" s="63" t="s">
        <v>219</v>
      </c>
      <c r="B38" s="63" t="s">
        <v>341</v>
      </c>
      <c r="C38" s="64" t="s">
        <v>1947</v>
      </c>
      <c r="D38" s="65"/>
      <c r="E38" s="66"/>
      <c r="F38" s="67"/>
      <c r="G38" s="64"/>
      <c r="H38" s="68"/>
      <c r="I38" s="69"/>
      <c r="J38" s="69"/>
      <c r="K38" s="34" t="s">
        <v>65</v>
      </c>
      <c r="L38" s="76">
        <v>38</v>
      </c>
      <c r="M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 s="71"/>
      <c r="O38" s="87" t="s">
        <v>363</v>
      </c>
      <c r="P38" s="90">
        <v>44701.61746527778</v>
      </c>
      <c r="Q38" s="87" t="s">
        <v>367</v>
      </c>
      <c r="R38" s="87"/>
      <c r="S38" s="87"/>
      <c r="T38" s="87" t="s">
        <v>448</v>
      </c>
      <c r="U38" s="90">
        <v>44701.61746527778</v>
      </c>
      <c r="V38" s="92" t="s">
        <v>502</v>
      </c>
      <c r="W38" s="87"/>
      <c r="X38" s="87"/>
      <c r="Y38" s="97" t="s">
        <v>719</v>
      </c>
      <c r="Z38" s="87"/>
    </row>
    <row r="39" spans="1:26" ht="15">
      <c r="A39" s="63" t="s">
        <v>219</v>
      </c>
      <c r="B39" s="63" t="s">
        <v>324</v>
      </c>
      <c r="C39" s="64" t="s">
        <v>1947</v>
      </c>
      <c r="D39" s="65"/>
      <c r="E39" s="66"/>
      <c r="F39" s="67"/>
      <c r="G39" s="64"/>
      <c r="H39" s="68"/>
      <c r="I39" s="69"/>
      <c r="J39" s="69"/>
      <c r="K39" s="34" t="s">
        <v>65</v>
      </c>
      <c r="L39" s="76">
        <v>39</v>
      </c>
      <c r="M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 s="71"/>
      <c r="O39" s="87" t="s">
        <v>363</v>
      </c>
      <c r="P39" s="90">
        <v>44701.62289351852</v>
      </c>
      <c r="Q39" s="87" t="s">
        <v>369</v>
      </c>
      <c r="R39" s="87"/>
      <c r="S39" s="87"/>
      <c r="T39" s="87" t="s">
        <v>450</v>
      </c>
      <c r="U39" s="90">
        <v>44701.62289351852</v>
      </c>
      <c r="V39" s="92" t="s">
        <v>503</v>
      </c>
      <c r="W39" s="87"/>
      <c r="X39" s="87"/>
      <c r="Y39" s="97" t="s">
        <v>720</v>
      </c>
      <c r="Z39" s="87"/>
    </row>
    <row r="40" spans="1:26" ht="15">
      <c r="A40" s="63" t="s">
        <v>219</v>
      </c>
      <c r="B40" s="63" t="s">
        <v>343</v>
      </c>
      <c r="C40" s="64" t="s">
        <v>1947</v>
      </c>
      <c r="D40" s="65"/>
      <c r="E40" s="66"/>
      <c r="F40" s="67"/>
      <c r="G40" s="64"/>
      <c r="H40" s="68"/>
      <c r="I40" s="69"/>
      <c r="J40" s="69"/>
      <c r="K40" s="34" t="s">
        <v>65</v>
      </c>
      <c r="L40" s="76">
        <v>40</v>
      </c>
      <c r="M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 s="71"/>
      <c r="O40" s="87" t="s">
        <v>363</v>
      </c>
      <c r="P40" s="90">
        <v>44701.90703703704</v>
      </c>
      <c r="Q40" s="87" t="s">
        <v>370</v>
      </c>
      <c r="R40" s="87"/>
      <c r="S40" s="87"/>
      <c r="T40" s="87"/>
      <c r="U40" s="90">
        <v>44701.90703703704</v>
      </c>
      <c r="V40" s="92" t="s">
        <v>504</v>
      </c>
      <c r="W40" s="87"/>
      <c r="X40" s="87"/>
      <c r="Y40" s="97" t="s">
        <v>721</v>
      </c>
      <c r="Z40" s="87"/>
    </row>
    <row r="41" spans="1:26" ht="15">
      <c r="A41" s="63" t="s">
        <v>219</v>
      </c>
      <c r="B41" s="63" t="s">
        <v>343</v>
      </c>
      <c r="C41" s="64" t="s">
        <v>1947</v>
      </c>
      <c r="D41" s="65"/>
      <c r="E41" s="66"/>
      <c r="F41" s="67"/>
      <c r="G41" s="64"/>
      <c r="H41" s="68"/>
      <c r="I41" s="69"/>
      <c r="J41" s="69"/>
      <c r="K41" s="34" t="s">
        <v>65</v>
      </c>
      <c r="L41" s="76">
        <v>41</v>
      </c>
      <c r="M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 s="71"/>
      <c r="O41" s="87" t="s">
        <v>363</v>
      </c>
      <c r="P41" s="90">
        <v>44701.90710648148</v>
      </c>
      <c r="Q41" s="87" t="s">
        <v>371</v>
      </c>
      <c r="R41" s="87"/>
      <c r="S41" s="87"/>
      <c r="T41" s="87"/>
      <c r="U41" s="90">
        <v>44701.90710648148</v>
      </c>
      <c r="V41" s="92" t="s">
        <v>505</v>
      </c>
      <c r="W41" s="87"/>
      <c r="X41" s="87"/>
      <c r="Y41" s="97" t="s">
        <v>722</v>
      </c>
      <c r="Z41" s="87"/>
    </row>
    <row r="42" spans="1:26" ht="15">
      <c r="A42" s="63" t="s">
        <v>220</v>
      </c>
      <c r="B42" s="63" t="s">
        <v>337</v>
      </c>
      <c r="C42" s="64" t="s">
        <v>1947</v>
      </c>
      <c r="D42" s="65"/>
      <c r="E42" s="66"/>
      <c r="F42" s="67"/>
      <c r="G42" s="64"/>
      <c r="H42" s="68"/>
      <c r="I42" s="69"/>
      <c r="J42" s="69"/>
      <c r="K42" s="34" t="s">
        <v>65</v>
      </c>
      <c r="L42" s="76">
        <v>42</v>
      </c>
      <c r="M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 s="71"/>
      <c r="O42" s="87" t="s">
        <v>363</v>
      </c>
      <c r="P42" s="90">
        <v>44701.91212962963</v>
      </c>
      <c r="Q42" s="87" t="s">
        <v>366</v>
      </c>
      <c r="R42" s="87"/>
      <c r="S42" s="87"/>
      <c r="T42" s="87" t="s">
        <v>447</v>
      </c>
      <c r="U42" s="90">
        <v>44701.91212962963</v>
      </c>
      <c r="V42" s="92" t="s">
        <v>506</v>
      </c>
      <c r="W42" s="87"/>
      <c r="X42" s="87"/>
      <c r="Y42" s="97" t="s">
        <v>723</v>
      </c>
      <c r="Z42" s="87"/>
    </row>
    <row r="43" spans="1:26" ht="15">
      <c r="A43" s="63" t="s">
        <v>220</v>
      </c>
      <c r="B43" s="63" t="s">
        <v>341</v>
      </c>
      <c r="C43" s="64" t="s">
        <v>1947</v>
      </c>
      <c r="D43" s="65"/>
      <c r="E43" s="66"/>
      <c r="F43" s="67"/>
      <c r="G43" s="64"/>
      <c r="H43" s="68"/>
      <c r="I43" s="69"/>
      <c r="J43" s="69"/>
      <c r="K43" s="34" t="s">
        <v>65</v>
      </c>
      <c r="L43" s="76">
        <v>43</v>
      </c>
      <c r="M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 s="71"/>
      <c r="O43" s="87" t="s">
        <v>363</v>
      </c>
      <c r="P43" s="90">
        <v>44701.91400462963</v>
      </c>
      <c r="Q43" s="87" t="s">
        <v>367</v>
      </c>
      <c r="R43" s="87"/>
      <c r="S43" s="87"/>
      <c r="T43" s="87" t="s">
        <v>448</v>
      </c>
      <c r="U43" s="90">
        <v>44701.91400462963</v>
      </c>
      <c r="V43" s="92" t="s">
        <v>507</v>
      </c>
      <c r="W43" s="87"/>
      <c r="X43" s="87"/>
      <c r="Y43" s="97" t="s">
        <v>724</v>
      </c>
      <c r="Z43" s="87"/>
    </row>
    <row r="44" spans="1:26" ht="15">
      <c r="A44" s="63" t="s">
        <v>221</v>
      </c>
      <c r="B44" s="63" t="s">
        <v>341</v>
      </c>
      <c r="C44" s="64" t="s">
        <v>1947</v>
      </c>
      <c r="D44" s="65"/>
      <c r="E44" s="66"/>
      <c r="F44" s="67"/>
      <c r="G44" s="64"/>
      <c r="H44" s="68"/>
      <c r="I44" s="69"/>
      <c r="J44" s="69"/>
      <c r="K44" s="34" t="s">
        <v>65</v>
      </c>
      <c r="L44" s="76">
        <v>44</v>
      </c>
      <c r="M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 s="71"/>
      <c r="O44" s="87" t="s">
        <v>363</v>
      </c>
      <c r="P44" s="90">
        <v>44701.91881944444</v>
      </c>
      <c r="Q44" s="87" t="s">
        <v>367</v>
      </c>
      <c r="R44" s="87"/>
      <c r="S44" s="87"/>
      <c r="T44" s="87" t="s">
        <v>448</v>
      </c>
      <c r="U44" s="90">
        <v>44701.91881944444</v>
      </c>
      <c r="V44" s="92" t="s">
        <v>508</v>
      </c>
      <c r="W44" s="87"/>
      <c r="X44" s="87"/>
      <c r="Y44" s="97" t="s">
        <v>725</v>
      </c>
      <c r="Z44" s="87"/>
    </row>
    <row r="45" spans="1:26" ht="15">
      <c r="A45" s="63" t="s">
        <v>222</v>
      </c>
      <c r="B45" s="63" t="s">
        <v>341</v>
      </c>
      <c r="C45" s="64" t="s">
        <v>1947</v>
      </c>
      <c r="D45" s="65"/>
      <c r="E45" s="66"/>
      <c r="F45" s="67"/>
      <c r="G45" s="64"/>
      <c r="H45" s="68"/>
      <c r="I45" s="69"/>
      <c r="J45" s="69"/>
      <c r="K45" s="34" t="s">
        <v>65</v>
      </c>
      <c r="L45" s="76">
        <v>45</v>
      </c>
      <c r="M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 s="71"/>
      <c r="O45" s="87" t="s">
        <v>363</v>
      </c>
      <c r="P45" s="90">
        <v>44701.92905092592</v>
      </c>
      <c r="Q45" s="87" t="s">
        <v>367</v>
      </c>
      <c r="R45" s="87"/>
      <c r="S45" s="87"/>
      <c r="T45" s="87" t="s">
        <v>448</v>
      </c>
      <c r="U45" s="90">
        <v>44701.92905092592</v>
      </c>
      <c r="V45" s="92" t="s">
        <v>509</v>
      </c>
      <c r="W45" s="87"/>
      <c r="X45" s="87"/>
      <c r="Y45" s="97" t="s">
        <v>726</v>
      </c>
      <c r="Z45" s="87"/>
    </row>
    <row r="46" spans="1:26" ht="15">
      <c r="A46" s="63" t="s">
        <v>223</v>
      </c>
      <c r="B46" s="63" t="s">
        <v>337</v>
      </c>
      <c r="C46" s="64" t="s">
        <v>1947</v>
      </c>
      <c r="D46" s="65"/>
      <c r="E46" s="66"/>
      <c r="F46" s="67"/>
      <c r="G46" s="64"/>
      <c r="H46" s="68"/>
      <c r="I46" s="69"/>
      <c r="J46" s="69"/>
      <c r="K46" s="34" t="s">
        <v>65</v>
      </c>
      <c r="L46" s="76">
        <v>46</v>
      </c>
      <c r="M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 s="71"/>
      <c r="O46" s="87" t="s">
        <v>363</v>
      </c>
      <c r="P46" s="90">
        <v>44701.94405092593</v>
      </c>
      <c r="Q46" s="87" t="s">
        <v>366</v>
      </c>
      <c r="R46" s="87"/>
      <c r="S46" s="87"/>
      <c r="T46" s="87" t="s">
        <v>447</v>
      </c>
      <c r="U46" s="90">
        <v>44701.94405092593</v>
      </c>
      <c r="V46" s="92" t="s">
        <v>510</v>
      </c>
      <c r="W46" s="87"/>
      <c r="X46" s="87"/>
      <c r="Y46" s="97" t="s">
        <v>727</v>
      </c>
      <c r="Z46" s="87"/>
    </row>
    <row r="47" spans="1:26" ht="15">
      <c r="A47" s="63" t="s">
        <v>224</v>
      </c>
      <c r="B47" s="63" t="s">
        <v>337</v>
      </c>
      <c r="C47" s="64" t="s">
        <v>1947</v>
      </c>
      <c r="D47" s="65"/>
      <c r="E47" s="66"/>
      <c r="F47" s="67"/>
      <c r="G47" s="64"/>
      <c r="H47" s="68"/>
      <c r="I47" s="69"/>
      <c r="J47" s="69"/>
      <c r="K47" s="34" t="s">
        <v>65</v>
      </c>
      <c r="L47" s="76">
        <v>47</v>
      </c>
      <c r="M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 s="71"/>
      <c r="O47" s="87" t="s">
        <v>363</v>
      </c>
      <c r="P47" s="90">
        <v>44701.95856481481</v>
      </c>
      <c r="Q47" s="87" t="s">
        <v>366</v>
      </c>
      <c r="R47" s="87"/>
      <c r="S47" s="87"/>
      <c r="T47" s="87" t="s">
        <v>447</v>
      </c>
      <c r="U47" s="90">
        <v>44701.95856481481</v>
      </c>
      <c r="V47" s="92" t="s">
        <v>511</v>
      </c>
      <c r="W47" s="87"/>
      <c r="X47" s="87"/>
      <c r="Y47" s="97" t="s">
        <v>728</v>
      </c>
      <c r="Z47" s="87"/>
    </row>
    <row r="48" spans="1:26" ht="15">
      <c r="A48" s="63" t="s">
        <v>225</v>
      </c>
      <c r="B48" s="63" t="s">
        <v>341</v>
      </c>
      <c r="C48" s="64" t="s">
        <v>1947</v>
      </c>
      <c r="D48" s="65"/>
      <c r="E48" s="66"/>
      <c r="F48" s="67"/>
      <c r="G48" s="64"/>
      <c r="H48" s="68"/>
      <c r="I48" s="69"/>
      <c r="J48" s="69"/>
      <c r="K48" s="34" t="s">
        <v>65</v>
      </c>
      <c r="L48" s="76">
        <v>48</v>
      </c>
      <c r="M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 s="71"/>
      <c r="O48" s="87" t="s">
        <v>363</v>
      </c>
      <c r="P48" s="90">
        <v>44701.96175925926</v>
      </c>
      <c r="Q48" s="87" t="s">
        <v>367</v>
      </c>
      <c r="R48" s="87"/>
      <c r="S48" s="87"/>
      <c r="T48" s="87" t="s">
        <v>448</v>
      </c>
      <c r="U48" s="90">
        <v>44701.96175925926</v>
      </c>
      <c r="V48" s="92" t="s">
        <v>512</v>
      </c>
      <c r="W48" s="87"/>
      <c r="X48" s="87"/>
      <c r="Y48" s="97" t="s">
        <v>729</v>
      </c>
      <c r="Z48" s="87"/>
    </row>
    <row r="49" spans="1:26" ht="15">
      <c r="A49" s="63" t="s">
        <v>226</v>
      </c>
      <c r="B49" s="63" t="s">
        <v>337</v>
      </c>
      <c r="C49" s="64" t="s">
        <v>1947</v>
      </c>
      <c r="D49" s="65"/>
      <c r="E49" s="66"/>
      <c r="F49" s="67"/>
      <c r="G49" s="64"/>
      <c r="H49" s="68"/>
      <c r="I49" s="69"/>
      <c r="J49" s="69"/>
      <c r="K49" s="34" t="s">
        <v>65</v>
      </c>
      <c r="L49" s="76">
        <v>49</v>
      </c>
      <c r="M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 s="71"/>
      <c r="O49" s="87" t="s">
        <v>363</v>
      </c>
      <c r="P49" s="90">
        <v>44701.96802083333</v>
      </c>
      <c r="Q49" s="87" t="s">
        <v>366</v>
      </c>
      <c r="R49" s="87"/>
      <c r="S49" s="87"/>
      <c r="T49" s="87" t="s">
        <v>447</v>
      </c>
      <c r="U49" s="90">
        <v>44701.96802083333</v>
      </c>
      <c r="V49" s="92" t="s">
        <v>513</v>
      </c>
      <c r="W49" s="87"/>
      <c r="X49" s="87"/>
      <c r="Y49" s="97" t="s">
        <v>730</v>
      </c>
      <c r="Z49" s="87"/>
    </row>
    <row r="50" spans="1:26" ht="15">
      <c r="A50" s="63" t="s">
        <v>227</v>
      </c>
      <c r="B50" s="63" t="s">
        <v>337</v>
      </c>
      <c r="C50" s="64" t="s">
        <v>1947</v>
      </c>
      <c r="D50" s="65"/>
      <c r="E50" s="66"/>
      <c r="F50" s="67"/>
      <c r="G50" s="64"/>
      <c r="H50" s="68"/>
      <c r="I50" s="69"/>
      <c r="J50" s="69"/>
      <c r="K50" s="34" t="s">
        <v>65</v>
      </c>
      <c r="L50" s="76">
        <v>50</v>
      </c>
      <c r="M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 s="71"/>
      <c r="O50" s="87" t="s">
        <v>363</v>
      </c>
      <c r="P50" s="90">
        <v>44702.00020833333</v>
      </c>
      <c r="Q50" s="87" t="s">
        <v>366</v>
      </c>
      <c r="R50" s="87"/>
      <c r="S50" s="87"/>
      <c r="T50" s="87" t="s">
        <v>447</v>
      </c>
      <c r="U50" s="90">
        <v>44702.00020833333</v>
      </c>
      <c r="V50" s="92" t="s">
        <v>514</v>
      </c>
      <c r="W50" s="87"/>
      <c r="X50" s="87"/>
      <c r="Y50" s="97" t="s">
        <v>731</v>
      </c>
      <c r="Z50" s="87"/>
    </row>
    <row r="51" spans="1:26" ht="15">
      <c r="A51" s="63" t="s">
        <v>228</v>
      </c>
      <c r="B51" s="63" t="s">
        <v>341</v>
      </c>
      <c r="C51" s="64" t="s">
        <v>1947</v>
      </c>
      <c r="D51" s="65"/>
      <c r="E51" s="66"/>
      <c r="F51" s="67"/>
      <c r="G51" s="64"/>
      <c r="H51" s="68"/>
      <c r="I51" s="69"/>
      <c r="J51" s="69"/>
      <c r="K51" s="34" t="s">
        <v>65</v>
      </c>
      <c r="L51" s="76">
        <v>51</v>
      </c>
      <c r="M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 s="71"/>
      <c r="O51" s="87" t="s">
        <v>363</v>
      </c>
      <c r="P51" s="90">
        <v>44702.018541666665</v>
      </c>
      <c r="Q51" s="87" t="s">
        <v>367</v>
      </c>
      <c r="R51" s="87"/>
      <c r="S51" s="87"/>
      <c r="T51" s="87" t="s">
        <v>448</v>
      </c>
      <c r="U51" s="90">
        <v>44702.018541666665</v>
      </c>
      <c r="V51" s="92" t="s">
        <v>515</v>
      </c>
      <c r="W51" s="87"/>
      <c r="X51" s="87"/>
      <c r="Y51" s="97" t="s">
        <v>732</v>
      </c>
      <c r="Z51" s="87"/>
    </row>
    <row r="52" spans="1:26" ht="15">
      <c r="A52" s="63" t="s">
        <v>229</v>
      </c>
      <c r="B52" s="63" t="s">
        <v>341</v>
      </c>
      <c r="C52" s="64" t="s">
        <v>1947</v>
      </c>
      <c r="D52" s="65"/>
      <c r="E52" s="66"/>
      <c r="F52" s="67"/>
      <c r="G52" s="64"/>
      <c r="H52" s="68"/>
      <c r="I52" s="69"/>
      <c r="J52" s="69"/>
      <c r="K52" s="34" t="s">
        <v>65</v>
      </c>
      <c r="L52" s="76">
        <v>52</v>
      </c>
      <c r="M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 s="71"/>
      <c r="O52" s="87" t="s">
        <v>363</v>
      </c>
      <c r="P52" s="90">
        <v>44702.04550925926</v>
      </c>
      <c r="Q52" s="87" t="s">
        <v>367</v>
      </c>
      <c r="R52" s="87"/>
      <c r="S52" s="87"/>
      <c r="T52" s="87" t="s">
        <v>448</v>
      </c>
      <c r="U52" s="90">
        <v>44702.04550925926</v>
      </c>
      <c r="V52" s="92" t="s">
        <v>516</v>
      </c>
      <c r="W52" s="87"/>
      <c r="X52" s="87"/>
      <c r="Y52" s="97" t="s">
        <v>733</v>
      </c>
      <c r="Z52" s="87"/>
    </row>
    <row r="53" spans="1:26" ht="15">
      <c r="A53" s="63" t="s">
        <v>230</v>
      </c>
      <c r="B53" s="63" t="s">
        <v>341</v>
      </c>
      <c r="C53" s="64" t="s">
        <v>1947</v>
      </c>
      <c r="D53" s="65"/>
      <c r="E53" s="66"/>
      <c r="F53" s="67"/>
      <c r="G53" s="64"/>
      <c r="H53" s="68"/>
      <c r="I53" s="69"/>
      <c r="J53" s="69"/>
      <c r="K53" s="34" t="s">
        <v>65</v>
      </c>
      <c r="L53" s="76">
        <v>53</v>
      </c>
      <c r="M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 s="71"/>
      <c r="O53" s="87" t="s">
        <v>363</v>
      </c>
      <c r="P53" s="90">
        <v>44701.84788194444</v>
      </c>
      <c r="Q53" s="87" t="s">
        <v>367</v>
      </c>
      <c r="R53" s="87"/>
      <c r="S53" s="87"/>
      <c r="T53" s="87" t="s">
        <v>448</v>
      </c>
      <c r="U53" s="90">
        <v>44701.84788194444</v>
      </c>
      <c r="V53" s="92" t="s">
        <v>517</v>
      </c>
      <c r="W53" s="87"/>
      <c r="X53" s="87"/>
      <c r="Y53" s="97" t="s">
        <v>734</v>
      </c>
      <c r="Z53" s="87"/>
    </row>
    <row r="54" spans="1:26" ht="15">
      <c r="A54" s="63" t="s">
        <v>230</v>
      </c>
      <c r="B54" s="63" t="s">
        <v>337</v>
      </c>
      <c r="C54" s="64" t="s">
        <v>1947</v>
      </c>
      <c r="D54" s="65"/>
      <c r="E54" s="66"/>
      <c r="F54" s="67"/>
      <c r="G54" s="64"/>
      <c r="H54" s="68"/>
      <c r="I54" s="69"/>
      <c r="J54" s="69"/>
      <c r="K54" s="34" t="s">
        <v>65</v>
      </c>
      <c r="L54" s="76">
        <v>54</v>
      </c>
      <c r="M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 s="71"/>
      <c r="O54" s="87" t="s">
        <v>363</v>
      </c>
      <c r="P54" s="90">
        <v>44702.08130787037</v>
      </c>
      <c r="Q54" s="87" t="s">
        <v>366</v>
      </c>
      <c r="R54" s="87"/>
      <c r="S54" s="87"/>
      <c r="T54" s="87" t="s">
        <v>447</v>
      </c>
      <c r="U54" s="90">
        <v>44702.08130787037</v>
      </c>
      <c r="V54" s="92" t="s">
        <v>518</v>
      </c>
      <c r="W54" s="87"/>
      <c r="X54" s="87"/>
      <c r="Y54" s="97" t="s">
        <v>735</v>
      </c>
      <c r="Z54" s="87"/>
    </row>
    <row r="55" spans="1:26" ht="15">
      <c r="A55" s="63" t="s">
        <v>231</v>
      </c>
      <c r="B55" s="63" t="s">
        <v>337</v>
      </c>
      <c r="C55" s="64" t="s">
        <v>1947</v>
      </c>
      <c r="D55" s="65"/>
      <c r="E55" s="66"/>
      <c r="F55" s="67"/>
      <c r="G55" s="64"/>
      <c r="H55" s="68"/>
      <c r="I55" s="69"/>
      <c r="J55" s="69"/>
      <c r="K55" s="34" t="s">
        <v>65</v>
      </c>
      <c r="L55" s="76">
        <v>55</v>
      </c>
      <c r="M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 s="71"/>
      <c r="O55" s="87" t="s">
        <v>363</v>
      </c>
      <c r="P55" s="90">
        <v>44702.16847222222</v>
      </c>
      <c r="Q55" s="87" t="s">
        <v>366</v>
      </c>
      <c r="R55" s="87"/>
      <c r="S55" s="87"/>
      <c r="T55" s="87" t="s">
        <v>447</v>
      </c>
      <c r="U55" s="90">
        <v>44702.16847222222</v>
      </c>
      <c r="V55" s="92" t="s">
        <v>519</v>
      </c>
      <c r="W55" s="87"/>
      <c r="X55" s="87"/>
      <c r="Y55" s="97" t="s">
        <v>736</v>
      </c>
      <c r="Z55" s="87"/>
    </row>
    <row r="56" spans="1:26" ht="15">
      <c r="A56" s="63" t="s">
        <v>232</v>
      </c>
      <c r="B56" s="63" t="s">
        <v>337</v>
      </c>
      <c r="C56" s="64" t="s">
        <v>1947</v>
      </c>
      <c r="D56" s="65"/>
      <c r="E56" s="66"/>
      <c r="F56" s="67"/>
      <c r="G56" s="64"/>
      <c r="H56" s="68"/>
      <c r="I56" s="69"/>
      <c r="J56" s="69"/>
      <c r="K56" s="34" t="s">
        <v>65</v>
      </c>
      <c r="L56" s="76">
        <v>56</v>
      </c>
      <c r="M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 s="71"/>
      <c r="O56" s="87" t="s">
        <v>363</v>
      </c>
      <c r="P56" s="90">
        <v>44702.17050925926</v>
      </c>
      <c r="Q56" s="87" t="s">
        <v>366</v>
      </c>
      <c r="R56" s="87"/>
      <c r="S56" s="87"/>
      <c r="T56" s="87" t="s">
        <v>447</v>
      </c>
      <c r="U56" s="90">
        <v>44702.17050925926</v>
      </c>
      <c r="V56" s="92" t="s">
        <v>520</v>
      </c>
      <c r="W56" s="87"/>
      <c r="X56" s="87"/>
      <c r="Y56" s="97" t="s">
        <v>737</v>
      </c>
      <c r="Z56" s="87"/>
    </row>
    <row r="57" spans="1:26" ht="15">
      <c r="A57" s="63" t="s">
        <v>233</v>
      </c>
      <c r="B57" s="63" t="s">
        <v>300</v>
      </c>
      <c r="C57" s="64" t="s">
        <v>1947</v>
      </c>
      <c r="D57" s="65"/>
      <c r="E57" s="66"/>
      <c r="F57" s="67"/>
      <c r="G57" s="64"/>
      <c r="H57" s="68"/>
      <c r="I57" s="69"/>
      <c r="J57" s="69"/>
      <c r="K57" s="34" t="s">
        <v>65</v>
      </c>
      <c r="L57" s="76">
        <v>57</v>
      </c>
      <c r="M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 s="71"/>
      <c r="O57" s="87" t="s">
        <v>363</v>
      </c>
      <c r="P57" s="90">
        <v>44702.19173611111</v>
      </c>
      <c r="Q57" s="87" t="s">
        <v>372</v>
      </c>
      <c r="R57" s="87"/>
      <c r="S57" s="87"/>
      <c r="T57" s="87" t="s">
        <v>451</v>
      </c>
      <c r="U57" s="90">
        <v>44702.19173611111</v>
      </c>
      <c r="V57" s="92" t="s">
        <v>521</v>
      </c>
      <c r="W57" s="87"/>
      <c r="X57" s="87"/>
      <c r="Y57" s="97" t="s">
        <v>738</v>
      </c>
      <c r="Z57" s="87"/>
    </row>
    <row r="58" spans="1:26" ht="15">
      <c r="A58" s="63" t="s">
        <v>234</v>
      </c>
      <c r="B58" s="63" t="s">
        <v>300</v>
      </c>
      <c r="C58" s="64" t="s">
        <v>1947</v>
      </c>
      <c r="D58" s="65"/>
      <c r="E58" s="66"/>
      <c r="F58" s="67"/>
      <c r="G58" s="64"/>
      <c r="H58" s="68"/>
      <c r="I58" s="69"/>
      <c r="J58" s="69"/>
      <c r="K58" s="34" t="s">
        <v>65</v>
      </c>
      <c r="L58" s="76">
        <v>58</v>
      </c>
      <c r="M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 s="71"/>
      <c r="O58" s="87" t="s">
        <v>363</v>
      </c>
      <c r="P58" s="90">
        <v>44702.19579861111</v>
      </c>
      <c r="Q58" s="87" t="s">
        <v>372</v>
      </c>
      <c r="R58" s="87"/>
      <c r="S58" s="87"/>
      <c r="T58" s="87" t="s">
        <v>451</v>
      </c>
      <c r="U58" s="90">
        <v>44702.19579861111</v>
      </c>
      <c r="V58" s="92" t="s">
        <v>522</v>
      </c>
      <c r="W58" s="87"/>
      <c r="X58" s="87"/>
      <c r="Y58" s="97" t="s">
        <v>739</v>
      </c>
      <c r="Z58" s="87"/>
    </row>
    <row r="59" spans="1:26" ht="15">
      <c r="A59" s="63" t="s">
        <v>235</v>
      </c>
      <c r="B59" s="63" t="s">
        <v>300</v>
      </c>
      <c r="C59" s="64" t="s">
        <v>1947</v>
      </c>
      <c r="D59" s="65"/>
      <c r="E59" s="66"/>
      <c r="F59" s="67"/>
      <c r="G59" s="64"/>
      <c r="H59" s="68"/>
      <c r="I59" s="69"/>
      <c r="J59" s="69"/>
      <c r="K59" s="34" t="s">
        <v>65</v>
      </c>
      <c r="L59" s="76">
        <v>59</v>
      </c>
      <c r="M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 s="71"/>
      <c r="O59" s="87" t="s">
        <v>363</v>
      </c>
      <c r="P59" s="90">
        <v>44702.198530092595</v>
      </c>
      <c r="Q59" s="87" t="s">
        <v>372</v>
      </c>
      <c r="R59" s="87"/>
      <c r="S59" s="87"/>
      <c r="T59" s="87" t="s">
        <v>451</v>
      </c>
      <c r="U59" s="90">
        <v>44702.198530092595</v>
      </c>
      <c r="V59" s="92" t="s">
        <v>523</v>
      </c>
      <c r="W59" s="87"/>
      <c r="X59" s="87"/>
      <c r="Y59" s="97" t="s">
        <v>740</v>
      </c>
      <c r="Z59" s="87"/>
    </row>
    <row r="60" spans="1:26" ht="15">
      <c r="A60" s="63" t="s">
        <v>236</v>
      </c>
      <c r="B60" s="63" t="s">
        <v>337</v>
      </c>
      <c r="C60" s="64" t="s">
        <v>1947</v>
      </c>
      <c r="D60" s="65"/>
      <c r="E60" s="66"/>
      <c r="F60" s="67"/>
      <c r="G60" s="64"/>
      <c r="H60" s="68"/>
      <c r="I60" s="69"/>
      <c r="J60" s="69"/>
      <c r="K60" s="34" t="s">
        <v>65</v>
      </c>
      <c r="L60" s="76">
        <v>60</v>
      </c>
      <c r="M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 s="71"/>
      <c r="O60" s="87" t="s">
        <v>363</v>
      </c>
      <c r="P60" s="90">
        <v>44702.23170138889</v>
      </c>
      <c r="Q60" s="87" t="s">
        <v>366</v>
      </c>
      <c r="R60" s="87"/>
      <c r="S60" s="87"/>
      <c r="T60" s="87" t="s">
        <v>447</v>
      </c>
      <c r="U60" s="90">
        <v>44702.23170138889</v>
      </c>
      <c r="V60" s="92" t="s">
        <v>524</v>
      </c>
      <c r="W60" s="87"/>
      <c r="X60" s="87"/>
      <c r="Y60" s="97" t="s">
        <v>741</v>
      </c>
      <c r="Z60" s="87"/>
    </row>
    <row r="61" spans="1:26" ht="15">
      <c r="A61" s="63" t="s">
        <v>237</v>
      </c>
      <c r="B61" s="63" t="s">
        <v>341</v>
      </c>
      <c r="C61" s="64" t="s">
        <v>1947</v>
      </c>
      <c r="D61" s="65"/>
      <c r="E61" s="66"/>
      <c r="F61" s="67"/>
      <c r="G61" s="64"/>
      <c r="H61" s="68"/>
      <c r="I61" s="69"/>
      <c r="J61" s="69"/>
      <c r="K61" s="34" t="s">
        <v>65</v>
      </c>
      <c r="L61" s="76">
        <v>61</v>
      </c>
      <c r="M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 s="71"/>
      <c r="O61" s="87" t="s">
        <v>363</v>
      </c>
      <c r="P61" s="90">
        <v>44702.233715277776</v>
      </c>
      <c r="Q61" s="87" t="s">
        <v>367</v>
      </c>
      <c r="R61" s="87"/>
      <c r="S61" s="87"/>
      <c r="T61" s="87" t="s">
        <v>448</v>
      </c>
      <c r="U61" s="90">
        <v>44702.233715277776</v>
      </c>
      <c r="V61" s="92" t="s">
        <v>525</v>
      </c>
      <c r="W61" s="87"/>
      <c r="X61" s="87"/>
      <c r="Y61" s="97" t="s">
        <v>742</v>
      </c>
      <c r="Z61" s="87"/>
    </row>
    <row r="62" spans="1:26" ht="15">
      <c r="A62" s="63" t="s">
        <v>237</v>
      </c>
      <c r="B62" s="63" t="s">
        <v>300</v>
      </c>
      <c r="C62" s="64" t="s">
        <v>1947</v>
      </c>
      <c r="D62" s="65"/>
      <c r="E62" s="66"/>
      <c r="F62" s="67"/>
      <c r="G62" s="64"/>
      <c r="H62" s="68"/>
      <c r="I62" s="69"/>
      <c r="J62" s="69"/>
      <c r="K62" s="34" t="s">
        <v>65</v>
      </c>
      <c r="L62" s="76">
        <v>62</v>
      </c>
      <c r="M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 s="71"/>
      <c r="O62" s="87" t="s">
        <v>363</v>
      </c>
      <c r="P62" s="90">
        <v>44702.234444444446</v>
      </c>
      <c r="Q62" s="87" t="s">
        <v>372</v>
      </c>
      <c r="R62" s="87"/>
      <c r="S62" s="87"/>
      <c r="T62" s="87" t="s">
        <v>451</v>
      </c>
      <c r="U62" s="90">
        <v>44702.234444444446</v>
      </c>
      <c r="V62" s="92" t="s">
        <v>526</v>
      </c>
      <c r="W62" s="87"/>
      <c r="X62" s="87"/>
      <c r="Y62" s="97" t="s">
        <v>743</v>
      </c>
      <c r="Z62" s="87"/>
    </row>
    <row r="63" spans="1:26" ht="15">
      <c r="A63" s="63" t="s">
        <v>238</v>
      </c>
      <c r="B63" s="63" t="s">
        <v>341</v>
      </c>
      <c r="C63" s="64" t="s">
        <v>1947</v>
      </c>
      <c r="D63" s="65"/>
      <c r="E63" s="66"/>
      <c r="F63" s="67"/>
      <c r="G63" s="64"/>
      <c r="H63" s="68"/>
      <c r="I63" s="69"/>
      <c r="J63" s="69"/>
      <c r="K63" s="34" t="s">
        <v>65</v>
      </c>
      <c r="L63" s="76">
        <v>63</v>
      </c>
      <c r="M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 s="71"/>
      <c r="O63" s="87" t="s">
        <v>363</v>
      </c>
      <c r="P63" s="90">
        <v>44702.23829861111</v>
      </c>
      <c r="Q63" s="87" t="s">
        <v>367</v>
      </c>
      <c r="R63" s="87"/>
      <c r="S63" s="87"/>
      <c r="T63" s="87" t="s">
        <v>448</v>
      </c>
      <c r="U63" s="90">
        <v>44702.23829861111</v>
      </c>
      <c r="V63" s="92" t="s">
        <v>527</v>
      </c>
      <c r="W63" s="87"/>
      <c r="X63" s="87"/>
      <c r="Y63" s="97" t="s">
        <v>744</v>
      </c>
      <c r="Z63" s="87"/>
    </row>
    <row r="64" spans="1:26" ht="15">
      <c r="A64" s="63" t="s">
        <v>239</v>
      </c>
      <c r="B64" s="63" t="s">
        <v>337</v>
      </c>
      <c r="C64" s="64" t="s">
        <v>1947</v>
      </c>
      <c r="D64" s="65"/>
      <c r="E64" s="66"/>
      <c r="F64" s="67"/>
      <c r="G64" s="64"/>
      <c r="H64" s="68"/>
      <c r="I64" s="69"/>
      <c r="J64" s="69"/>
      <c r="K64" s="34" t="s">
        <v>65</v>
      </c>
      <c r="L64" s="76">
        <v>64</v>
      </c>
      <c r="M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 s="71"/>
      <c r="O64" s="87" t="s">
        <v>363</v>
      </c>
      <c r="P64" s="90">
        <v>44702.24070601852</v>
      </c>
      <c r="Q64" s="87" t="s">
        <v>366</v>
      </c>
      <c r="R64" s="87"/>
      <c r="S64" s="87"/>
      <c r="T64" s="87" t="s">
        <v>447</v>
      </c>
      <c r="U64" s="90">
        <v>44702.24070601852</v>
      </c>
      <c r="V64" s="92" t="s">
        <v>528</v>
      </c>
      <c r="W64" s="87"/>
      <c r="X64" s="87"/>
      <c r="Y64" s="97" t="s">
        <v>745</v>
      </c>
      <c r="Z64" s="87"/>
    </row>
    <row r="65" spans="1:26" ht="15">
      <c r="A65" s="63" t="s">
        <v>240</v>
      </c>
      <c r="B65" s="63" t="s">
        <v>341</v>
      </c>
      <c r="C65" s="64" t="s">
        <v>1947</v>
      </c>
      <c r="D65" s="65"/>
      <c r="E65" s="66"/>
      <c r="F65" s="67"/>
      <c r="G65" s="64"/>
      <c r="H65" s="68"/>
      <c r="I65" s="69"/>
      <c r="J65" s="69"/>
      <c r="K65" s="34" t="s">
        <v>65</v>
      </c>
      <c r="L65" s="76">
        <v>65</v>
      </c>
      <c r="M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 s="71"/>
      <c r="O65" s="87" t="s">
        <v>363</v>
      </c>
      <c r="P65" s="90">
        <v>44702.24259259259</v>
      </c>
      <c r="Q65" s="87" t="s">
        <v>367</v>
      </c>
      <c r="R65" s="87"/>
      <c r="S65" s="87"/>
      <c r="T65" s="87" t="s">
        <v>448</v>
      </c>
      <c r="U65" s="90">
        <v>44702.24259259259</v>
      </c>
      <c r="V65" s="92" t="s">
        <v>529</v>
      </c>
      <c r="W65" s="87"/>
      <c r="X65" s="87"/>
      <c r="Y65" s="97" t="s">
        <v>746</v>
      </c>
      <c r="Z65" s="87"/>
    </row>
    <row r="66" spans="1:26" ht="15">
      <c r="A66" s="63" t="s">
        <v>241</v>
      </c>
      <c r="B66" s="63" t="s">
        <v>341</v>
      </c>
      <c r="C66" s="64" t="s">
        <v>1947</v>
      </c>
      <c r="D66" s="65"/>
      <c r="E66" s="66"/>
      <c r="F66" s="67"/>
      <c r="G66" s="64"/>
      <c r="H66" s="68"/>
      <c r="I66" s="69"/>
      <c r="J66" s="69"/>
      <c r="K66" s="34" t="s">
        <v>65</v>
      </c>
      <c r="L66" s="76">
        <v>66</v>
      </c>
      <c r="M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 s="71"/>
      <c r="O66" s="87" t="s">
        <v>363</v>
      </c>
      <c r="P66" s="90">
        <v>44702.26385416667</v>
      </c>
      <c r="Q66" s="87" t="s">
        <v>367</v>
      </c>
      <c r="R66" s="87"/>
      <c r="S66" s="87"/>
      <c r="T66" s="87" t="s">
        <v>448</v>
      </c>
      <c r="U66" s="90">
        <v>44702.26385416667</v>
      </c>
      <c r="V66" s="92" t="s">
        <v>530</v>
      </c>
      <c r="W66" s="87"/>
      <c r="X66" s="87"/>
      <c r="Y66" s="97" t="s">
        <v>747</v>
      </c>
      <c r="Z66" s="87"/>
    </row>
    <row r="67" spans="1:26" ht="15">
      <c r="A67" s="63" t="s">
        <v>242</v>
      </c>
      <c r="B67" s="63" t="s">
        <v>300</v>
      </c>
      <c r="C67" s="64" t="s">
        <v>1947</v>
      </c>
      <c r="D67" s="65"/>
      <c r="E67" s="66"/>
      <c r="F67" s="67"/>
      <c r="G67" s="64"/>
      <c r="H67" s="68"/>
      <c r="I67" s="69"/>
      <c r="J67" s="69"/>
      <c r="K67" s="34" t="s">
        <v>65</v>
      </c>
      <c r="L67" s="76">
        <v>67</v>
      </c>
      <c r="M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 s="71"/>
      <c r="O67" s="87" t="s">
        <v>363</v>
      </c>
      <c r="P67" s="90">
        <v>44702.28706018518</v>
      </c>
      <c r="Q67" s="87" t="s">
        <v>372</v>
      </c>
      <c r="R67" s="87"/>
      <c r="S67" s="87"/>
      <c r="T67" s="87" t="s">
        <v>451</v>
      </c>
      <c r="U67" s="90">
        <v>44702.28706018518</v>
      </c>
      <c r="V67" s="92" t="s">
        <v>531</v>
      </c>
      <c r="W67" s="87"/>
      <c r="X67" s="87"/>
      <c r="Y67" s="97" t="s">
        <v>748</v>
      </c>
      <c r="Z67" s="87"/>
    </row>
    <row r="68" spans="1:26" ht="15">
      <c r="A68" s="63" t="s">
        <v>243</v>
      </c>
      <c r="B68" s="63" t="s">
        <v>341</v>
      </c>
      <c r="C68" s="64" t="s">
        <v>1947</v>
      </c>
      <c r="D68" s="65"/>
      <c r="E68" s="66"/>
      <c r="F68" s="67"/>
      <c r="G68" s="64"/>
      <c r="H68" s="68"/>
      <c r="I68" s="69"/>
      <c r="J68" s="69"/>
      <c r="K68" s="34" t="s">
        <v>65</v>
      </c>
      <c r="L68" s="76">
        <v>68</v>
      </c>
      <c r="M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 s="71"/>
      <c r="O68" s="87" t="s">
        <v>363</v>
      </c>
      <c r="P68" s="90">
        <v>44702.30798611111</v>
      </c>
      <c r="Q68" s="87" t="s">
        <v>367</v>
      </c>
      <c r="R68" s="87"/>
      <c r="S68" s="87"/>
      <c r="T68" s="87" t="s">
        <v>448</v>
      </c>
      <c r="U68" s="90">
        <v>44702.30798611111</v>
      </c>
      <c r="V68" s="92" t="s">
        <v>532</v>
      </c>
      <c r="W68" s="87"/>
      <c r="X68" s="87"/>
      <c r="Y68" s="97" t="s">
        <v>749</v>
      </c>
      <c r="Z68" s="87"/>
    </row>
    <row r="69" spans="1:26" ht="15">
      <c r="A69" s="63" t="s">
        <v>244</v>
      </c>
      <c r="B69" s="63" t="s">
        <v>337</v>
      </c>
      <c r="C69" s="64" t="s">
        <v>1947</v>
      </c>
      <c r="D69" s="65"/>
      <c r="E69" s="66"/>
      <c r="F69" s="67"/>
      <c r="G69" s="64"/>
      <c r="H69" s="68"/>
      <c r="I69" s="69"/>
      <c r="J69" s="69"/>
      <c r="K69" s="34" t="s">
        <v>65</v>
      </c>
      <c r="L69" s="76">
        <v>69</v>
      </c>
      <c r="M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 s="71"/>
      <c r="O69" s="87" t="s">
        <v>363</v>
      </c>
      <c r="P69" s="90">
        <v>44702.30883101852</v>
      </c>
      <c r="Q69" s="87" t="s">
        <v>366</v>
      </c>
      <c r="R69" s="87"/>
      <c r="S69" s="87"/>
      <c r="T69" s="87" t="s">
        <v>447</v>
      </c>
      <c r="U69" s="90">
        <v>44702.30883101852</v>
      </c>
      <c r="V69" s="92" t="s">
        <v>533</v>
      </c>
      <c r="W69" s="87"/>
      <c r="X69" s="87"/>
      <c r="Y69" s="97" t="s">
        <v>750</v>
      </c>
      <c r="Z69" s="87"/>
    </row>
    <row r="70" spans="1:26" ht="15">
      <c r="A70" s="63" t="s">
        <v>245</v>
      </c>
      <c r="B70" s="63" t="s">
        <v>337</v>
      </c>
      <c r="C70" s="64" t="s">
        <v>1947</v>
      </c>
      <c r="D70" s="65"/>
      <c r="E70" s="66"/>
      <c r="F70" s="67"/>
      <c r="G70" s="64"/>
      <c r="H70" s="68"/>
      <c r="I70" s="69"/>
      <c r="J70" s="69"/>
      <c r="K70" s="34" t="s">
        <v>65</v>
      </c>
      <c r="L70" s="76">
        <v>70</v>
      </c>
      <c r="M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0" s="71"/>
      <c r="O70" s="87" t="s">
        <v>363</v>
      </c>
      <c r="P70" s="90">
        <v>44702.31164351852</v>
      </c>
      <c r="Q70" s="87" t="s">
        <v>366</v>
      </c>
      <c r="R70" s="87"/>
      <c r="S70" s="87"/>
      <c r="T70" s="87" t="s">
        <v>447</v>
      </c>
      <c r="U70" s="90">
        <v>44702.31164351852</v>
      </c>
      <c r="V70" s="92" t="s">
        <v>534</v>
      </c>
      <c r="W70" s="87"/>
      <c r="X70" s="87"/>
      <c r="Y70" s="97" t="s">
        <v>751</v>
      </c>
      <c r="Z70" s="87"/>
    </row>
    <row r="71" spans="1:26" ht="15">
      <c r="A71" s="63" t="s">
        <v>246</v>
      </c>
      <c r="B71" s="63" t="s">
        <v>337</v>
      </c>
      <c r="C71" s="64" t="s">
        <v>1947</v>
      </c>
      <c r="D71" s="65"/>
      <c r="E71" s="66"/>
      <c r="F71" s="67"/>
      <c r="G71" s="64"/>
      <c r="H71" s="68"/>
      <c r="I71" s="69"/>
      <c r="J71" s="69"/>
      <c r="K71" s="34" t="s">
        <v>65</v>
      </c>
      <c r="L71" s="76">
        <v>71</v>
      </c>
      <c r="M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1" s="71"/>
      <c r="O71" s="87" t="s">
        <v>363</v>
      </c>
      <c r="P71" s="90">
        <v>44702.318657407406</v>
      </c>
      <c r="Q71" s="87" t="s">
        <v>366</v>
      </c>
      <c r="R71" s="87"/>
      <c r="S71" s="87"/>
      <c r="T71" s="87" t="s">
        <v>447</v>
      </c>
      <c r="U71" s="90">
        <v>44702.318657407406</v>
      </c>
      <c r="V71" s="92" t="s">
        <v>535</v>
      </c>
      <c r="W71" s="87"/>
      <c r="X71" s="87"/>
      <c r="Y71" s="97" t="s">
        <v>752</v>
      </c>
      <c r="Z71" s="87"/>
    </row>
    <row r="72" spans="1:26" ht="15">
      <c r="A72" s="63" t="s">
        <v>247</v>
      </c>
      <c r="B72" s="63" t="s">
        <v>337</v>
      </c>
      <c r="C72" s="64" t="s">
        <v>1947</v>
      </c>
      <c r="D72" s="65"/>
      <c r="E72" s="66"/>
      <c r="F72" s="67"/>
      <c r="G72" s="64"/>
      <c r="H72" s="68"/>
      <c r="I72" s="69"/>
      <c r="J72" s="69"/>
      <c r="K72" s="34" t="s">
        <v>65</v>
      </c>
      <c r="L72" s="76">
        <v>72</v>
      </c>
      <c r="M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2" s="71"/>
      <c r="O72" s="87" t="s">
        <v>363</v>
      </c>
      <c r="P72" s="90">
        <v>44702.33069444444</v>
      </c>
      <c r="Q72" s="87" t="s">
        <v>366</v>
      </c>
      <c r="R72" s="87"/>
      <c r="S72" s="87"/>
      <c r="T72" s="87" t="s">
        <v>447</v>
      </c>
      <c r="U72" s="90">
        <v>44702.33069444444</v>
      </c>
      <c r="V72" s="92" t="s">
        <v>536</v>
      </c>
      <c r="W72" s="87"/>
      <c r="X72" s="87"/>
      <c r="Y72" s="97" t="s">
        <v>753</v>
      </c>
      <c r="Z72" s="87"/>
    </row>
    <row r="73" spans="1:26" ht="15">
      <c r="A73" s="63" t="s">
        <v>248</v>
      </c>
      <c r="B73" s="63" t="s">
        <v>337</v>
      </c>
      <c r="C73" s="64" t="s">
        <v>1947</v>
      </c>
      <c r="D73" s="65"/>
      <c r="E73" s="66"/>
      <c r="F73" s="67"/>
      <c r="G73" s="64"/>
      <c r="H73" s="68"/>
      <c r="I73" s="69"/>
      <c r="J73" s="69"/>
      <c r="K73" s="34" t="s">
        <v>65</v>
      </c>
      <c r="L73" s="76">
        <v>73</v>
      </c>
      <c r="M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3" s="71"/>
      <c r="O73" s="87" t="s">
        <v>363</v>
      </c>
      <c r="P73" s="90">
        <v>44702.33967592593</v>
      </c>
      <c r="Q73" s="87" t="s">
        <v>366</v>
      </c>
      <c r="R73" s="87"/>
      <c r="S73" s="87"/>
      <c r="T73" s="87" t="s">
        <v>447</v>
      </c>
      <c r="U73" s="90">
        <v>44702.33967592593</v>
      </c>
      <c r="V73" s="92" t="s">
        <v>537</v>
      </c>
      <c r="W73" s="87"/>
      <c r="X73" s="87"/>
      <c r="Y73" s="97" t="s">
        <v>754</v>
      </c>
      <c r="Z73" s="87"/>
    </row>
    <row r="74" spans="1:26" ht="15">
      <c r="A74" s="63" t="s">
        <v>249</v>
      </c>
      <c r="B74" s="63" t="s">
        <v>346</v>
      </c>
      <c r="C74" s="64" t="s">
        <v>1947</v>
      </c>
      <c r="D74" s="65"/>
      <c r="E74" s="66"/>
      <c r="F74" s="67"/>
      <c r="G74" s="64"/>
      <c r="H74" s="68"/>
      <c r="I74" s="69"/>
      <c r="J74" s="69"/>
      <c r="K74" s="34" t="s">
        <v>65</v>
      </c>
      <c r="L74" s="76">
        <v>74</v>
      </c>
      <c r="M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4" s="71"/>
      <c r="O74" s="87" t="s">
        <v>363</v>
      </c>
      <c r="P74" s="90">
        <v>44702.36298611111</v>
      </c>
      <c r="Q74" s="87" t="s">
        <v>373</v>
      </c>
      <c r="R74" s="92" t="s">
        <v>420</v>
      </c>
      <c r="S74" s="87" t="s">
        <v>443</v>
      </c>
      <c r="T74" s="87"/>
      <c r="U74" s="90">
        <v>44702.36298611111</v>
      </c>
      <c r="V74" s="92" t="s">
        <v>538</v>
      </c>
      <c r="W74" s="87"/>
      <c r="X74" s="87"/>
      <c r="Y74" s="97" t="s">
        <v>755</v>
      </c>
      <c r="Z74" s="97" t="s">
        <v>901</v>
      </c>
    </row>
    <row r="75" spans="1:26" ht="15">
      <c r="A75" s="63" t="s">
        <v>249</v>
      </c>
      <c r="B75" s="63" t="s">
        <v>347</v>
      </c>
      <c r="C75" s="64" t="s">
        <v>1947</v>
      </c>
      <c r="D75" s="65"/>
      <c r="E75" s="66"/>
      <c r="F75" s="67"/>
      <c r="G75" s="64"/>
      <c r="H75" s="68"/>
      <c r="I75" s="69"/>
      <c r="J75" s="69"/>
      <c r="K75" s="34" t="s">
        <v>65</v>
      </c>
      <c r="L75" s="76">
        <v>75</v>
      </c>
      <c r="M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5" s="71"/>
      <c r="O75" s="87" t="s">
        <v>363</v>
      </c>
      <c r="P75" s="90">
        <v>44702.36298611111</v>
      </c>
      <c r="Q75" s="87" t="s">
        <v>373</v>
      </c>
      <c r="R75" s="92" t="s">
        <v>420</v>
      </c>
      <c r="S75" s="87" t="s">
        <v>443</v>
      </c>
      <c r="T75" s="87"/>
      <c r="U75" s="90">
        <v>44702.36298611111</v>
      </c>
      <c r="V75" s="92" t="s">
        <v>538</v>
      </c>
      <c r="W75" s="87"/>
      <c r="X75" s="87"/>
      <c r="Y75" s="97" t="s">
        <v>755</v>
      </c>
      <c r="Z75" s="97" t="s">
        <v>901</v>
      </c>
    </row>
    <row r="76" spans="1:26" ht="15">
      <c r="A76" s="63" t="s">
        <v>249</v>
      </c>
      <c r="B76" s="63" t="s">
        <v>348</v>
      </c>
      <c r="C76" s="64" t="s">
        <v>1947</v>
      </c>
      <c r="D76" s="65"/>
      <c r="E76" s="66"/>
      <c r="F76" s="67"/>
      <c r="G76" s="64"/>
      <c r="H76" s="68"/>
      <c r="I76" s="69"/>
      <c r="J76" s="69"/>
      <c r="K76" s="34" t="s">
        <v>65</v>
      </c>
      <c r="L76" s="76">
        <v>76</v>
      </c>
      <c r="M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6" s="71"/>
      <c r="O76" s="87" t="s">
        <v>363</v>
      </c>
      <c r="P76" s="90">
        <v>44702.36298611111</v>
      </c>
      <c r="Q76" s="87" t="s">
        <v>373</v>
      </c>
      <c r="R76" s="92" t="s">
        <v>420</v>
      </c>
      <c r="S76" s="87" t="s">
        <v>443</v>
      </c>
      <c r="T76" s="87"/>
      <c r="U76" s="90">
        <v>44702.36298611111</v>
      </c>
      <c r="V76" s="92" t="s">
        <v>538</v>
      </c>
      <c r="W76" s="87"/>
      <c r="X76" s="87"/>
      <c r="Y76" s="97" t="s">
        <v>755</v>
      </c>
      <c r="Z76" s="97" t="s">
        <v>901</v>
      </c>
    </row>
    <row r="77" spans="1:26" ht="15">
      <c r="A77" s="63" t="s">
        <v>249</v>
      </c>
      <c r="B77" s="63" t="s">
        <v>349</v>
      </c>
      <c r="C77" s="64" t="s">
        <v>1947</v>
      </c>
      <c r="D77" s="65"/>
      <c r="E77" s="66"/>
      <c r="F77" s="67"/>
      <c r="G77" s="64"/>
      <c r="H77" s="68"/>
      <c r="I77" s="69"/>
      <c r="J77" s="69"/>
      <c r="K77" s="34" t="s">
        <v>65</v>
      </c>
      <c r="L77" s="76">
        <v>77</v>
      </c>
      <c r="M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7" s="71"/>
      <c r="O77" s="87" t="s">
        <v>363</v>
      </c>
      <c r="P77" s="90">
        <v>44702.36298611111</v>
      </c>
      <c r="Q77" s="87" t="s">
        <v>373</v>
      </c>
      <c r="R77" s="92" t="s">
        <v>420</v>
      </c>
      <c r="S77" s="87" t="s">
        <v>443</v>
      </c>
      <c r="T77" s="87"/>
      <c r="U77" s="90">
        <v>44702.36298611111</v>
      </c>
      <c r="V77" s="92" t="s">
        <v>538</v>
      </c>
      <c r="W77" s="87"/>
      <c r="X77" s="87"/>
      <c r="Y77" s="97" t="s">
        <v>755</v>
      </c>
      <c r="Z77" s="97" t="s">
        <v>901</v>
      </c>
    </row>
    <row r="78" spans="1:26" ht="15">
      <c r="A78" s="63" t="s">
        <v>249</v>
      </c>
      <c r="B78" s="63" t="s">
        <v>350</v>
      </c>
      <c r="C78" s="64" t="s">
        <v>1947</v>
      </c>
      <c r="D78" s="65"/>
      <c r="E78" s="66"/>
      <c r="F78" s="67"/>
      <c r="G78" s="64"/>
      <c r="H78" s="68"/>
      <c r="I78" s="69"/>
      <c r="J78" s="69"/>
      <c r="K78" s="34" t="s">
        <v>65</v>
      </c>
      <c r="L78" s="76">
        <v>78</v>
      </c>
      <c r="M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8" s="71"/>
      <c r="O78" s="87" t="s">
        <v>363</v>
      </c>
      <c r="P78" s="90">
        <v>44702.36298611111</v>
      </c>
      <c r="Q78" s="87" t="s">
        <v>373</v>
      </c>
      <c r="R78" s="92" t="s">
        <v>420</v>
      </c>
      <c r="S78" s="87" t="s">
        <v>443</v>
      </c>
      <c r="T78" s="87"/>
      <c r="U78" s="90">
        <v>44702.36298611111</v>
      </c>
      <c r="V78" s="92" t="s">
        <v>538</v>
      </c>
      <c r="W78" s="87"/>
      <c r="X78" s="87"/>
      <c r="Y78" s="97" t="s">
        <v>755</v>
      </c>
      <c r="Z78" s="97" t="s">
        <v>901</v>
      </c>
    </row>
    <row r="79" spans="1:26" ht="15">
      <c r="A79" s="63" t="s">
        <v>249</v>
      </c>
      <c r="B79" s="63" t="s">
        <v>351</v>
      </c>
      <c r="C79" s="64" t="s">
        <v>1947</v>
      </c>
      <c r="D79" s="65"/>
      <c r="E79" s="66"/>
      <c r="F79" s="67"/>
      <c r="G79" s="64"/>
      <c r="H79" s="68"/>
      <c r="I79" s="69"/>
      <c r="J79" s="69"/>
      <c r="K79" s="34" t="s">
        <v>65</v>
      </c>
      <c r="L79" s="76">
        <v>79</v>
      </c>
      <c r="M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9" s="71"/>
      <c r="O79" s="87" t="s">
        <v>363</v>
      </c>
      <c r="P79" s="90">
        <v>44702.36298611111</v>
      </c>
      <c r="Q79" s="87" t="s">
        <v>373</v>
      </c>
      <c r="R79" s="92" t="s">
        <v>420</v>
      </c>
      <c r="S79" s="87" t="s">
        <v>443</v>
      </c>
      <c r="T79" s="87"/>
      <c r="U79" s="90">
        <v>44702.36298611111</v>
      </c>
      <c r="V79" s="92" t="s">
        <v>538</v>
      </c>
      <c r="W79" s="87"/>
      <c r="X79" s="87"/>
      <c r="Y79" s="97" t="s">
        <v>755</v>
      </c>
      <c r="Z79" s="97" t="s">
        <v>901</v>
      </c>
    </row>
    <row r="80" spans="1:26" ht="15">
      <c r="A80" s="63" t="s">
        <v>249</v>
      </c>
      <c r="B80" s="63" t="s">
        <v>352</v>
      </c>
      <c r="C80" s="64" t="s">
        <v>1947</v>
      </c>
      <c r="D80" s="65"/>
      <c r="E80" s="66"/>
      <c r="F80" s="67"/>
      <c r="G80" s="64"/>
      <c r="H80" s="68"/>
      <c r="I80" s="69"/>
      <c r="J80" s="69"/>
      <c r="K80" s="34" t="s">
        <v>65</v>
      </c>
      <c r="L80" s="76">
        <v>80</v>
      </c>
      <c r="M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0" s="71"/>
      <c r="O80" s="87" t="s">
        <v>363</v>
      </c>
      <c r="P80" s="90">
        <v>44702.36298611111</v>
      </c>
      <c r="Q80" s="87" t="s">
        <v>373</v>
      </c>
      <c r="R80" s="92" t="s">
        <v>420</v>
      </c>
      <c r="S80" s="87" t="s">
        <v>443</v>
      </c>
      <c r="T80" s="87"/>
      <c r="U80" s="90">
        <v>44702.36298611111</v>
      </c>
      <c r="V80" s="92" t="s">
        <v>538</v>
      </c>
      <c r="W80" s="87"/>
      <c r="X80" s="87"/>
      <c r="Y80" s="97" t="s">
        <v>755</v>
      </c>
      <c r="Z80" s="97" t="s">
        <v>901</v>
      </c>
    </row>
    <row r="81" spans="1:26" ht="15">
      <c r="A81" s="63" t="s">
        <v>249</v>
      </c>
      <c r="B81" s="63" t="s">
        <v>353</v>
      </c>
      <c r="C81" s="64" t="s">
        <v>1948</v>
      </c>
      <c r="D81" s="65"/>
      <c r="E81" s="66"/>
      <c r="F81" s="67"/>
      <c r="G81" s="64"/>
      <c r="H81" s="68"/>
      <c r="I81" s="69"/>
      <c r="J81" s="69"/>
      <c r="K81" s="34" t="s">
        <v>65</v>
      </c>
      <c r="L81" s="76">
        <v>81</v>
      </c>
      <c r="M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1" s="71"/>
      <c r="O81" s="87" t="s">
        <v>364</v>
      </c>
      <c r="P81" s="90">
        <v>44702.36298611111</v>
      </c>
      <c r="Q81" s="87" t="s">
        <v>373</v>
      </c>
      <c r="R81" s="92" t="s">
        <v>420</v>
      </c>
      <c r="S81" s="87" t="s">
        <v>443</v>
      </c>
      <c r="T81" s="87"/>
      <c r="U81" s="90">
        <v>44702.36298611111</v>
      </c>
      <c r="V81" s="92" t="s">
        <v>538</v>
      </c>
      <c r="W81" s="87"/>
      <c r="X81" s="87"/>
      <c r="Y81" s="97" t="s">
        <v>755</v>
      </c>
      <c r="Z81" s="97" t="s">
        <v>901</v>
      </c>
    </row>
    <row r="82" spans="1:26" ht="15">
      <c r="A82" s="63" t="s">
        <v>250</v>
      </c>
      <c r="B82" s="63" t="s">
        <v>337</v>
      </c>
      <c r="C82" s="64" t="s">
        <v>1947</v>
      </c>
      <c r="D82" s="65"/>
      <c r="E82" s="66"/>
      <c r="F82" s="67"/>
      <c r="G82" s="64"/>
      <c r="H82" s="68"/>
      <c r="I82" s="69"/>
      <c r="J82" s="69"/>
      <c r="K82" s="34" t="s">
        <v>65</v>
      </c>
      <c r="L82" s="76">
        <v>82</v>
      </c>
      <c r="M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2" s="71"/>
      <c r="O82" s="87" t="s">
        <v>363</v>
      </c>
      <c r="P82" s="90">
        <v>44701.77008101852</v>
      </c>
      <c r="Q82" s="87" t="s">
        <v>366</v>
      </c>
      <c r="R82" s="87"/>
      <c r="S82" s="87"/>
      <c r="T82" s="87" t="s">
        <v>447</v>
      </c>
      <c r="U82" s="90">
        <v>44701.77008101852</v>
      </c>
      <c r="V82" s="92" t="s">
        <v>539</v>
      </c>
      <c r="W82" s="87"/>
      <c r="X82" s="87"/>
      <c r="Y82" s="97" t="s">
        <v>756</v>
      </c>
      <c r="Z82" s="87"/>
    </row>
    <row r="83" spans="1:26" ht="15">
      <c r="A83" s="63" t="s">
        <v>250</v>
      </c>
      <c r="B83" s="63" t="s">
        <v>300</v>
      </c>
      <c r="C83" s="64" t="s">
        <v>1947</v>
      </c>
      <c r="D83" s="65"/>
      <c r="E83" s="66"/>
      <c r="F83" s="67"/>
      <c r="G83" s="64"/>
      <c r="H83" s="68"/>
      <c r="I83" s="69"/>
      <c r="J83" s="69"/>
      <c r="K83" s="34" t="s">
        <v>65</v>
      </c>
      <c r="L83" s="76">
        <v>83</v>
      </c>
      <c r="M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3" s="71"/>
      <c r="O83" s="87" t="s">
        <v>363</v>
      </c>
      <c r="P83" s="90">
        <v>44702.37225694444</v>
      </c>
      <c r="Q83" s="87" t="s">
        <v>372</v>
      </c>
      <c r="R83" s="87"/>
      <c r="S83" s="87"/>
      <c r="T83" s="87" t="s">
        <v>451</v>
      </c>
      <c r="U83" s="90">
        <v>44702.37225694444</v>
      </c>
      <c r="V83" s="92" t="s">
        <v>540</v>
      </c>
      <c r="W83" s="87"/>
      <c r="X83" s="87"/>
      <c r="Y83" s="97" t="s">
        <v>757</v>
      </c>
      <c r="Z83" s="87"/>
    </row>
    <row r="84" spans="1:26" ht="15">
      <c r="A84" s="63" t="s">
        <v>251</v>
      </c>
      <c r="B84" s="63" t="s">
        <v>300</v>
      </c>
      <c r="C84" s="64" t="s">
        <v>1947</v>
      </c>
      <c r="D84" s="65"/>
      <c r="E84" s="66"/>
      <c r="F84" s="67"/>
      <c r="G84" s="64"/>
      <c r="H84" s="68"/>
      <c r="I84" s="69"/>
      <c r="J84" s="69"/>
      <c r="K84" s="34" t="s">
        <v>65</v>
      </c>
      <c r="L84" s="76">
        <v>84</v>
      </c>
      <c r="M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4" s="71"/>
      <c r="O84" s="87" t="s">
        <v>363</v>
      </c>
      <c r="P84" s="90">
        <v>44702.3731712963</v>
      </c>
      <c r="Q84" s="87" t="s">
        <v>372</v>
      </c>
      <c r="R84" s="87"/>
      <c r="S84" s="87"/>
      <c r="T84" s="87" t="s">
        <v>451</v>
      </c>
      <c r="U84" s="90">
        <v>44702.3731712963</v>
      </c>
      <c r="V84" s="92" t="s">
        <v>541</v>
      </c>
      <c r="W84" s="87"/>
      <c r="X84" s="87"/>
      <c r="Y84" s="97" t="s">
        <v>758</v>
      </c>
      <c r="Z84" s="87"/>
    </row>
    <row r="85" spans="1:26" ht="15">
      <c r="A85" s="63" t="s">
        <v>251</v>
      </c>
      <c r="B85" s="63" t="s">
        <v>337</v>
      </c>
      <c r="C85" s="64" t="s">
        <v>1947</v>
      </c>
      <c r="D85" s="65"/>
      <c r="E85" s="66"/>
      <c r="F85" s="67"/>
      <c r="G85" s="64"/>
      <c r="H85" s="68"/>
      <c r="I85" s="69"/>
      <c r="J85" s="69"/>
      <c r="K85" s="34" t="s">
        <v>65</v>
      </c>
      <c r="L85" s="76">
        <v>85</v>
      </c>
      <c r="M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5" s="71"/>
      <c r="O85" s="87" t="s">
        <v>363</v>
      </c>
      <c r="P85" s="90">
        <v>44702.37337962963</v>
      </c>
      <c r="Q85" s="87" t="s">
        <v>366</v>
      </c>
      <c r="R85" s="87"/>
      <c r="S85" s="87"/>
      <c r="T85" s="87" t="s">
        <v>447</v>
      </c>
      <c r="U85" s="90">
        <v>44702.37337962963</v>
      </c>
      <c r="V85" s="92" t="s">
        <v>542</v>
      </c>
      <c r="W85" s="87"/>
      <c r="X85" s="87"/>
      <c r="Y85" s="97" t="s">
        <v>759</v>
      </c>
      <c r="Z85" s="87"/>
    </row>
    <row r="86" spans="1:26" ht="15">
      <c r="A86" s="63" t="s">
        <v>252</v>
      </c>
      <c r="B86" s="63" t="s">
        <v>337</v>
      </c>
      <c r="C86" s="64" t="s">
        <v>1947</v>
      </c>
      <c r="D86" s="65"/>
      <c r="E86" s="66"/>
      <c r="F86" s="67"/>
      <c r="G86" s="64"/>
      <c r="H86" s="68"/>
      <c r="I86" s="69"/>
      <c r="J86" s="69"/>
      <c r="K86" s="34" t="s">
        <v>65</v>
      </c>
      <c r="L86" s="76">
        <v>86</v>
      </c>
      <c r="M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6" s="71"/>
      <c r="O86" s="87" t="s">
        <v>363</v>
      </c>
      <c r="P86" s="90">
        <v>44702.376875</v>
      </c>
      <c r="Q86" s="87" t="s">
        <v>366</v>
      </c>
      <c r="R86" s="87"/>
      <c r="S86" s="87"/>
      <c r="T86" s="87" t="s">
        <v>447</v>
      </c>
      <c r="U86" s="90">
        <v>44702.376875</v>
      </c>
      <c r="V86" s="92" t="s">
        <v>543</v>
      </c>
      <c r="W86" s="87"/>
      <c r="X86" s="87"/>
      <c r="Y86" s="97" t="s">
        <v>760</v>
      </c>
      <c r="Z86" s="87"/>
    </row>
    <row r="87" spans="1:26" ht="15">
      <c r="A87" s="63" t="s">
        <v>253</v>
      </c>
      <c r="B87" s="63" t="s">
        <v>300</v>
      </c>
      <c r="C87" s="64" t="s">
        <v>1947</v>
      </c>
      <c r="D87" s="65"/>
      <c r="E87" s="66"/>
      <c r="F87" s="67"/>
      <c r="G87" s="64"/>
      <c r="H87" s="68"/>
      <c r="I87" s="69"/>
      <c r="J87" s="69"/>
      <c r="K87" s="34" t="s">
        <v>65</v>
      </c>
      <c r="L87" s="76">
        <v>87</v>
      </c>
      <c r="M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7" s="71"/>
      <c r="O87" s="87" t="s">
        <v>363</v>
      </c>
      <c r="P87" s="90">
        <v>44702.40060185185</v>
      </c>
      <c r="Q87" s="87" t="s">
        <v>372</v>
      </c>
      <c r="R87" s="87"/>
      <c r="S87" s="87"/>
      <c r="T87" s="87" t="s">
        <v>451</v>
      </c>
      <c r="U87" s="90">
        <v>44702.40060185185</v>
      </c>
      <c r="V87" s="92" t="s">
        <v>544</v>
      </c>
      <c r="W87" s="87"/>
      <c r="X87" s="87"/>
      <c r="Y87" s="97" t="s">
        <v>761</v>
      </c>
      <c r="Z87" s="87"/>
    </row>
    <row r="88" spans="1:26" ht="15">
      <c r="A88" s="63" t="s">
        <v>254</v>
      </c>
      <c r="B88" s="63" t="s">
        <v>337</v>
      </c>
      <c r="C88" s="64" t="s">
        <v>1947</v>
      </c>
      <c r="D88" s="65"/>
      <c r="E88" s="66"/>
      <c r="F88" s="67"/>
      <c r="G88" s="64"/>
      <c r="H88" s="68"/>
      <c r="I88" s="69"/>
      <c r="J88" s="69"/>
      <c r="K88" s="34" t="s">
        <v>65</v>
      </c>
      <c r="L88" s="76">
        <v>88</v>
      </c>
      <c r="M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8" s="71"/>
      <c r="O88" s="87" t="s">
        <v>363</v>
      </c>
      <c r="P88" s="90">
        <v>44702.40383101852</v>
      </c>
      <c r="Q88" s="87" t="s">
        <v>366</v>
      </c>
      <c r="R88" s="87"/>
      <c r="S88" s="87"/>
      <c r="T88" s="87" t="s">
        <v>447</v>
      </c>
      <c r="U88" s="90">
        <v>44702.40383101852</v>
      </c>
      <c r="V88" s="92" t="s">
        <v>545</v>
      </c>
      <c r="W88" s="87"/>
      <c r="X88" s="87"/>
      <c r="Y88" s="97" t="s">
        <v>762</v>
      </c>
      <c r="Z88" s="87"/>
    </row>
    <row r="89" spans="1:26" ht="15">
      <c r="A89" s="63" t="s">
        <v>255</v>
      </c>
      <c r="B89" s="63" t="s">
        <v>300</v>
      </c>
      <c r="C89" s="64" t="s">
        <v>1947</v>
      </c>
      <c r="D89" s="65"/>
      <c r="E89" s="66"/>
      <c r="F89" s="67"/>
      <c r="G89" s="64"/>
      <c r="H89" s="68"/>
      <c r="I89" s="69"/>
      <c r="J89" s="69"/>
      <c r="K89" s="34" t="s">
        <v>65</v>
      </c>
      <c r="L89" s="76">
        <v>89</v>
      </c>
      <c r="M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9" s="71"/>
      <c r="O89" s="87" t="s">
        <v>363</v>
      </c>
      <c r="P89" s="90">
        <v>44702.40740740741</v>
      </c>
      <c r="Q89" s="87" t="s">
        <v>372</v>
      </c>
      <c r="R89" s="87"/>
      <c r="S89" s="87"/>
      <c r="T89" s="87" t="s">
        <v>451</v>
      </c>
      <c r="U89" s="90">
        <v>44702.40740740741</v>
      </c>
      <c r="V89" s="92" t="s">
        <v>546</v>
      </c>
      <c r="W89" s="87"/>
      <c r="X89" s="87"/>
      <c r="Y89" s="97" t="s">
        <v>763</v>
      </c>
      <c r="Z89" s="87"/>
    </row>
    <row r="90" spans="1:26" ht="15">
      <c r="A90" s="63" t="s">
        <v>256</v>
      </c>
      <c r="B90" s="63" t="s">
        <v>337</v>
      </c>
      <c r="C90" s="64" t="s">
        <v>1947</v>
      </c>
      <c r="D90" s="65"/>
      <c r="E90" s="66"/>
      <c r="F90" s="67"/>
      <c r="G90" s="64"/>
      <c r="H90" s="68"/>
      <c r="I90" s="69"/>
      <c r="J90" s="69"/>
      <c r="K90" s="34" t="s">
        <v>65</v>
      </c>
      <c r="L90" s="76">
        <v>90</v>
      </c>
      <c r="M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0" s="71"/>
      <c r="O90" s="87" t="s">
        <v>363</v>
      </c>
      <c r="P90" s="90">
        <v>44702.40888888889</v>
      </c>
      <c r="Q90" s="87" t="s">
        <v>366</v>
      </c>
      <c r="R90" s="87"/>
      <c r="S90" s="87"/>
      <c r="T90" s="87" t="s">
        <v>447</v>
      </c>
      <c r="U90" s="90">
        <v>44702.40888888889</v>
      </c>
      <c r="V90" s="92" t="s">
        <v>547</v>
      </c>
      <c r="W90" s="87"/>
      <c r="X90" s="87"/>
      <c r="Y90" s="97" t="s">
        <v>764</v>
      </c>
      <c r="Z90" s="87"/>
    </row>
    <row r="91" spans="1:26" ht="15">
      <c r="A91" s="63" t="s">
        <v>257</v>
      </c>
      <c r="B91" s="63" t="s">
        <v>337</v>
      </c>
      <c r="C91" s="64" t="s">
        <v>1947</v>
      </c>
      <c r="D91" s="65"/>
      <c r="E91" s="66"/>
      <c r="F91" s="67"/>
      <c r="G91" s="64"/>
      <c r="H91" s="68"/>
      <c r="I91" s="69"/>
      <c r="J91" s="69"/>
      <c r="K91" s="34" t="s">
        <v>65</v>
      </c>
      <c r="L91" s="76">
        <v>91</v>
      </c>
      <c r="M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1" s="71"/>
      <c r="O91" s="87" t="s">
        <v>363</v>
      </c>
      <c r="P91" s="90">
        <v>44702.424155092594</v>
      </c>
      <c r="Q91" s="87" t="s">
        <v>366</v>
      </c>
      <c r="R91" s="87"/>
      <c r="S91" s="87"/>
      <c r="T91" s="87" t="s">
        <v>447</v>
      </c>
      <c r="U91" s="90">
        <v>44702.424155092594</v>
      </c>
      <c r="V91" s="92" t="s">
        <v>548</v>
      </c>
      <c r="W91" s="87"/>
      <c r="X91" s="87"/>
      <c r="Y91" s="97" t="s">
        <v>765</v>
      </c>
      <c r="Z91" s="87"/>
    </row>
    <row r="92" spans="1:26" ht="15">
      <c r="A92" s="63" t="s">
        <v>258</v>
      </c>
      <c r="B92" s="63" t="s">
        <v>337</v>
      </c>
      <c r="C92" s="64" t="s">
        <v>1947</v>
      </c>
      <c r="D92" s="65"/>
      <c r="E92" s="66"/>
      <c r="F92" s="67"/>
      <c r="G92" s="64"/>
      <c r="H92" s="68"/>
      <c r="I92" s="69"/>
      <c r="J92" s="69"/>
      <c r="K92" s="34" t="s">
        <v>65</v>
      </c>
      <c r="L92" s="76">
        <v>92</v>
      </c>
      <c r="M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2" s="71"/>
      <c r="O92" s="87" t="s">
        <v>363</v>
      </c>
      <c r="P92" s="90">
        <v>44702.41261574074</v>
      </c>
      <c r="Q92" s="87" t="s">
        <v>366</v>
      </c>
      <c r="R92" s="87"/>
      <c r="S92" s="87"/>
      <c r="T92" s="87" t="s">
        <v>447</v>
      </c>
      <c r="U92" s="90">
        <v>44702.41261574074</v>
      </c>
      <c r="V92" s="92" t="s">
        <v>549</v>
      </c>
      <c r="W92" s="87"/>
      <c r="X92" s="87"/>
      <c r="Y92" s="97" t="s">
        <v>766</v>
      </c>
      <c r="Z92" s="87"/>
    </row>
    <row r="93" spans="1:26" ht="15">
      <c r="A93" s="63" t="s">
        <v>258</v>
      </c>
      <c r="B93" s="63" t="s">
        <v>300</v>
      </c>
      <c r="C93" s="64" t="s">
        <v>1947</v>
      </c>
      <c r="D93" s="65"/>
      <c r="E93" s="66"/>
      <c r="F93" s="67"/>
      <c r="G93" s="64"/>
      <c r="H93" s="68"/>
      <c r="I93" s="69"/>
      <c r="J93" s="69"/>
      <c r="K93" s="34" t="s">
        <v>65</v>
      </c>
      <c r="L93" s="76">
        <v>93</v>
      </c>
      <c r="M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3" s="71"/>
      <c r="O93" s="87" t="s">
        <v>363</v>
      </c>
      <c r="P93" s="90">
        <v>44702.42721064815</v>
      </c>
      <c r="Q93" s="87" t="s">
        <v>372</v>
      </c>
      <c r="R93" s="87"/>
      <c r="S93" s="87"/>
      <c r="T93" s="87" t="s">
        <v>451</v>
      </c>
      <c r="U93" s="90">
        <v>44702.42721064815</v>
      </c>
      <c r="V93" s="92" t="s">
        <v>550</v>
      </c>
      <c r="W93" s="87"/>
      <c r="X93" s="87"/>
      <c r="Y93" s="97" t="s">
        <v>767</v>
      </c>
      <c r="Z93" s="87"/>
    </row>
    <row r="94" spans="1:26" ht="15">
      <c r="A94" s="63" t="s">
        <v>259</v>
      </c>
      <c r="B94" s="63" t="s">
        <v>337</v>
      </c>
      <c r="C94" s="64" t="s">
        <v>1947</v>
      </c>
      <c r="D94" s="65"/>
      <c r="E94" s="66"/>
      <c r="F94" s="67"/>
      <c r="G94" s="64"/>
      <c r="H94" s="68"/>
      <c r="I94" s="69"/>
      <c r="J94" s="69"/>
      <c r="K94" s="34" t="s">
        <v>65</v>
      </c>
      <c r="L94" s="76">
        <v>94</v>
      </c>
      <c r="M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4" s="71"/>
      <c r="O94" s="87" t="s">
        <v>363</v>
      </c>
      <c r="P94" s="90">
        <v>44702.440092592595</v>
      </c>
      <c r="Q94" s="87" t="s">
        <v>366</v>
      </c>
      <c r="R94" s="87"/>
      <c r="S94" s="87"/>
      <c r="T94" s="87" t="s">
        <v>447</v>
      </c>
      <c r="U94" s="90">
        <v>44702.440092592595</v>
      </c>
      <c r="V94" s="92" t="s">
        <v>551</v>
      </c>
      <c r="W94" s="87"/>
      <c r="X94" s="87"/>
      <c r="Y94" s="97" t="s">
        <v>768</v>
      </c>
      <c r="Z94" s="87"/>
    </row>
    <row r="95" spans="1:26" ht="15">
      <c r="A95" s="63" t="s">
        <v>260</v>
      </c>
      <c r="B95" s="63" t="s">
        <v>337</v>
      </c>
      <c r="C95" s="64" t="s">
        <v>1947</v>
      </c>
      <c r="D95" s="65"/>
      <c r="E95" s="66"/>
      <c r="F95" s="67"/>
      <c r="G95" s="64"/>
      <c r="H95" s="68"/>
      <c r="I95" s="69"/>
      <c r="J95" s="69"/>
      <c r="K95" s="34" t="s">
        <v>65</v>
      </c>
      <c r="L95" s="76">
        <v>95</v>
      </c>
      <c r="M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5" s="71"/>
      <c r="O95" s="87" t="s">
        <v>363</v>
      </c>
      <c r="P95" s="90">
        <v>44702.450520833336</v>
      </c>
      <c r="Q95" s="87" t="s">
        <v>366</v>
      </c>
      <c r="R95" s="87"/>
      <c r="S95" s="87"/>
      <c r="T95" s="87" t="s">
        <v>447</v>
      </c>
      <c r="U95" s="90">
        <v>44702.450520833336</v>
      </c>
      <c r="V95" s="92" t="s">
        <v>552</v>
      </c>
      <c r="W95" s="87"/>
      <c r="X95" s="87"/>
      <c r="Y95" s="97" t="s">
        <v>769</v>
      </c>
      <c r="Z95" s="87"/>
    </row>
    <row r="96" spans="1:26" ht="15">
      <c r="A96" s="63" t="s">
        <v>261</v>
      </c>
      <c r="B96" s="63" t="s">
        <v>337</v>
      </c>
      <c r="C96" s="64" t="s">
        <v>1947</v>
      </c>
      <c r="D96" s="65"/>
      <c r="E96" s="66"/>
      <c r="F96" s="67"/>
      <c r="G96" s="64"/>
      <c r="H96" s="68"/>
      <c r="I96" s="69"/>
      <c r="J96" s="69"/>
      <c r="K96" s="34" t="s">
        <v>65</v>
      </c>
      <c r="L96" s="76">
        <v>96</v>
      </c>
      <c r="M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6" s="71"/>
      <c r="O96" s="87" t="s">
        <v>363</v>
      </c>
      <c r="P96" s="90">
        <v>44702.48459490741</v>
      </c>
      <c r="Q96" s="87" t="s">
        <v>366</v>
      </c>
      <c r="R96" s="87"/>
      <c r="S96" s="87"/>
      <c r="T96" s="87" t="s">
        <v>447</v>
      </c>
      <c r="U96" s="90">
        <v>44702.48459490741</v>
      </c>
      <c r="V96" s="92" t="s">
        <v>553</v>
      </c>
      <c r="W96" s="87"/>
      <c r="X96" s="87"/>
      <c r="Y96" s="97" t="s">
        <v>770</v>
      </c>
      <c r="Z96" s="87"/>
    </row>
    <row r="97" spans="1:26" ht="15">
      <c r="A97" s="63" t="s">
        <v>262</v>
      </c>
      <c r="B97" s="63" t="s">
        <v>337</v>
      </c>
      <c r="C97" s="64" t="s">
        <v>1947</v>
      </c>
      <c r="D97" s="65"/>
      <c r="E97" s="66"/>
      <c r="F97" s="67"/>
      <c r="G97" s="64"/>
      <c r="H97" s="68"/>
      <c r="I97" s="69"/>
      <c r="J97" s="69"/>
      <c r="K97" s="34" t="s">
        <v>65</v>
      </c>
      <c r="L97" s="76">
        <v>97</v>
      </c>
      <c r="M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7" s="71"/>
      <c r="O97" s="87" t="s">
        <v>363</v>
      </c>
      <c r="P97" s="90">
        <v>44702.50320601852</v>
      </c>
      <c r="Q97" s="87" t="s">
        <v>366</v>
      </c>
      <c r="R97" s="87"/>
      <c r="S97" s="87"/>
      <c r="T97" s="87" t="s">
        <v>447</v>
      </c>
      <c r="U97" s="90">
        <v>44702.50320601852</v>
      </c>
      <c r="V97" s="92" t="s">
        <v>554</v>
      </c>
      <c r="W97" s="87"/>
      <c r="X97" s="87"/>
      <c r="Y97" s="97" t="s">
        <v>771</v>
      </c>
      <c r="Z97" s="87"/>
    </row>
    <row r="98" spans="1:26" ht="15">
      <c r="A98" s="63" t="s">
        <v>263</v>
      </c>
      <c r="B98" s="63" t="s">
        <v>337</v>
      </c>
      <c r="C98" s="64" t="s">
        <v>1947</v>
      </c>
      <c r="D98" s="65"/>
      <c r="E98" s="66"/>
      <c r="F98" s="67"/>
      <c r="G98" s="64"/>
      <c r="H98" s="68"/>
      <c r="I98" s="69"/>
      <c r="J98" s="69"/>
      <c r="K98" s="34" t="s">
        <v>65</v>
      </c>
      <c r="L98" s="76">
        <v>98</v>
      </c>
      <c r="M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8" s="71"/>
      <c r="O98" s="87" t="s">
        <v>363</v>
      </c>
      <c r="P98" s="90">
        <v>44702.52005787037</v>
      </c>
      <c r="Q98" s="87" t="s">
        <v>366</v>
      </c>
      <c r="R98" s="87"/>
      <c r="S98" s="87"/>
      <c r="T98" s="87" t="s">
        <v>447</v>
      </c>
      <c r="U98" s="90">
        <v>44702.52005787037</v>
      </c>
      <c r="V98" s="92" t="s">
        <v>555</v>
      </c>
      <c r="W98" s="87"/>
      <c r="X98" s="87"/>
      <c r="Y98" s="97" t="s">
        <v>772</v>
      </c>
      <c r="Z98" s="87"/>
    </row>
    <row r="99" spans="1:26" ht="15">
      <c r="A99" s="63" t="s">
        <v>264</v>
      </c>
      <c r="B99" s="63" t="s">
        <v>337</v>
      </c>
      <c r="C99" s="64" t="s">
        <v>1947</v>
      </c>
      <c r="D99" s="65"/>
      <c r="E99" s="66"/>
      <c r="F99" s="67"/>
      <c r="G99" s="64"/>
      <c r="H99" s="68"/>
      <c r="I99" s="69"/>
      <c r="J99" s="69"/>
      <c r="K99" s="34" t="s">
        <v>65</v>
      </c>
      <c r="L99" s="76">
        <v>99</v>
      </c>
      <c r="M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9" s="71"/>
      <c r="O99" s="87" t="s">
        <v>363</v>
      </c>
      <c r="P99" s="90">
        <v>44702.52569444444</v>
      </c>
      <c r="Q99" s="87" t="s">
        <v>366</v>
      </c>
      <c r="R99" s="87"/>
      <c r="S99" s="87"/>
      <c r="T99" s="87" t="s">
        <v>447</v>
      </c>
      <c r="U99" s="90">
        <v>44702.52569444444</v>
      </c>
      <c r="V99" s="92" t="s">
        <v>556</v>
      </c>
      <c r="W99" s="87"/>
      <c r="X99" s="87"/>
      <c r="Y99" s="97" t="s">
        <v>773</v>
      </c>
      <c r="Z99" s="87"/>
    </row>
    <row r="100" spans="1:26" ht="15">
      <c r="A100" s="63" t="s">
        <v>265</v>
      </c>
      <c r="B100" s="63" t="s">
        <v>341</v>
      </c>
      <c r="C100" s="64" t="s">
        <v>1947</v>
      </c>
      <c r="D100" s="65"/>
      <c r="E100" s="66"/>
      <c r="F100" s="67"/>
      <c r="G100" s="64"/>
      <c r="H100" s="68"/>
      <c r="I100" s="69"/>
      <c r="J100" s="69"/>
      <c r="K100" s="34" t="s">
        <v>65</v>
      </c>
      <c r="L100" s="76">
        <v>100</v>
      </c>
      <c r="M1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0" s="71"/>
      <c r="O100" s="87" t="s">
        <v>363</v>
      </c>
      <c r="P100" s="90">
        <v>44702.55359953704</v>
      </c>
      <c r="Q100" s="87" t="s">
        <v>367</v>
      </c>
      <c r="R100" s="87"/>
      <c r="S100" s="87"/>
      <c r="T100" s="87" t="s">
        <v>448</v>
      </c>
      <c r="U100" s="90">
        <v>44702.55359953704</v>
      </c>
      <c r="V100" s="92" t="s">
        <v>557</v>
      </c>
      <c r="W100" s="87"/>
      <c r="X100" s="87"/>
      <c r="Y100" s="97" t="s">
        <v>774</v>
      </c>
      <c r="Z100" s="87"/>
    </row>
    <row r="101" spans="1:26" ht="15">
      <c r="A101" s="63" t="s">
        <v>266</v>
      </c>
      <c r="B101" s="63" t="s">
        <v>337</v>
      </c>
      <c r="C101" s="64" t="s">
        <v>1947</v>
      </c>
      <c r="D101" s="65"/>
      <c r="E101" s="66"/>
      <c r="F101" s="67"/>
      <c r="G101" s="64"/>
      <c r="H101" s="68"/>
      <c r="I101" s="69"/>
      <c r="J101" s="69"/>
      <c r="K101" s="34" t="s">
        <v>65</v>
      </c>
      <c r="L101" s="76">
        <v>101</v>
      </c>
      <c r="M1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1" s="71"/>
      <c r="O101" s="87" t="s">
        <v>363</v>
      </c>
      <c r="P101" s="90">
        <v>44702.559907407405</v>
      </c>
      <c r="Q101" s="87" t="s">
        <v>366</v>
      </c>
      <c r="R101" s="87"/>
      <c r="S101" s="87"/>
      <c r="T101" s="87" t="s">
        <v>447</v>
      </c>
      <c r="U101" s="90">
        <v>44702.559907407405</v>
      </c>
      <c r="V101" s="92" t="s">
        <v>558</v>
      </c>
      <c r="W101" s="87"/>
      <c r="X101" s="87"/>
      <c r="Y101" s="97" t="s">
        <v>775</v>
      </c>
      <c r="Z101" s="87"/>
    </row>
    <row r="102" spans="1:26" ht="15">
      <c r="A102" s="63" t="s">
        <v>267</v>
      </c>
      <c r="B102" s="63" t="s">
        <v>337</v>
      </c>
      <c r="C102" s="64" t="s">
        <v>1947</v>
      </c>
      <c r="D102" s="65"/>
      <c r="E102" s="66"/>
      <c r="F102" s="67"/>
      <c r="G102" s="64"/>
      <c r="H102" s="68"/>
      <c r="I102" s="69"/>
      <c r="J102" s="69"/>
      <c r="K102" s="34" t="s">
        <v>65</v>
      </c>
      <c r="L102" s="76">
        <v>102</v>
      </c>
      <c r="M1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2" s="71"/>
      <c r="O102" s="87" t="s">
        <v>363</v>
      </c>
      <c r="P102" s="90">
        <v>44702.56631944444</v>
      </c>
      <c r="Q102" s="87" t="s">
        <v>366</v>
      </c>
      <c r="R102" s="87"/>
      <c r="S102" s="87"/>
      <c r="T102" s="87" t="s">
        <v>447</v>
      </c>
      <c r="U102" s="90">
        <v>44702.56631944444</v>
      </c>
      <c r="V102" s="92" t="s">
        <v>559</v>
      </c>
      <c r="W102" s="87"/>
      <c r="X102" s="87"/>
      <c r="Y102" s="97" t="s">
        <v>776</v>
      </c>
      <c r="Z102" s="87"/>
    </row>
    <row r="103" spans="1:26" ht="15">
      <c r="A103" s="63" t="s">
        <v>268</v>
      </c>
      <c r="B103" s="63" t="s">
        <v>337</v>
      </c>
      <c r="C103" s="64" t="s">
        <v>1947</v>
      </c>
      <c r="D103" s="65"/>
      <c r="E103" s="66"/>
      <c r="F103" s="67"/>
      <c r="G103" s="64"/>
      <c r="H103" s="68"/>
      <c r="I103" s="69"/>
      <c r="J103" s="69"/>
      <c r="K103" s="34" t="s">
        <v>65</v>
      </c>
      <c r="L103" s="76">
        <v>103</v>
      </c>
      <c r="M1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3" s="71"/>
      <c r="O103" s="87" t="s">
        <v>363</v>
      </c>
      <c r="P103" s="90">
        <v>44702.57747685185</v>
      </c>
      <c r="Q103" s="87" t="s">
        <v>366</v>
      </c>
      <c r="R103" s="87"/>
      <c r="S103" s="87"/>
      <c r="T103" s="87" t="s">
        <v>447</v>
      </c>
      <c r="U103" s="90">
        <v>44702.57747685185</v>
      </c>
      <c r="V103" s="92" t="s">
        <v>560</v>
      </c>
      <c r="W103" s="87"/>
      <c r="X103" s="87"/>
      <c r="Y103" s="97" t="s">
        <v>777</v>
      </c>
      <c r="Z103" s="87"/>
    </row>
    <row r="104" spans="1:26" ht="15">
      <c r="A104" s="63" t="s">
        <v>269</v>
      </c>
      <c r="B104" s="63" t="s">
        <v>337</v>
      </c>
      <c r="C104" s="64" t="s">
        <v>1947</v>
      </c>
      <c r="D104" s="65"/>
      <c r="E104" s="66"/>
      <c r="F104" s="67"/>
      <c r="G104" s="64"/>
      <c r="H104" s="68"/>
      <c r="I104" s="69"/>
      <c r="J104" s="69"/>
      <c r="K104" s="34" t="s">
        <v>65</v>
      </c>
      <c r="L104" s="76">
        <v>104</v>
      </c>
      <c r="M1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4" s="71"/>
      <c r="O104" s="87" t="s">
        <v>363</v>
      </c>
      <c r="P104" s="90">
        <v>44702.58142361111</v>
      </c>
      <c r="Q104" s="87" t="s">
        <v>366</v>
      </c>
      <c r="R104" s="87"/>
      <c r="S104" s="87"/>
      <c r="T104" s="87" t="s">
        <v>447</v>
      </c>
      <c r="U104" s="90">
        <v>44702.58142361111</v>
      </c>
      <c r="V104" s="92" t="s">
        <v>561</v>
      </c>
      <c r="W104" s="87"/>
      <c r="X104" s="87"/>
      <c r="Y104" s="97" t="s">
        <v>778</v>
      </c>
      <c r="Z104" s="87"/>
    </row>
    <row r="105" spans="1:26" ht="15">
      <c r="A105" s="63" t="s">
        <v>270</v>
      </c>
      <c r="B105" s="63" t="s">
        <v>341</v>
      </c>
      <c r="C105" s="64" t="s">
        <v>1947</v>
      </c>
      <c r="D105" s="65"/>
      <c r="E105" s="66"/>
      <c r="F105" s="67"/>
      <c r="G105" s="64"/>
      <c r="H105" s="68"/>
      <c r="I105" s="69"/>
      <c r="J105" s="69"/>
      <c r="K105" s="34" t="s">
        <v>65</v>
      </c>
      <c r="L105" s="76">
        <v>105</v>
      </c>
      <c r="M1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5" s="71"/>
      <c r="O105" s="87" t="s">
        <v>363</v>
      </c>
      <c r="P105" s="90">
        <v>44702.59118055556</v>
      </c>
      <c r="Q105" s="87" t="s">
        <v>367</v>
      </c>
      <c r="R105" s="87"/>
      <c r="S105" s="87"/>
      <c r="T105" s="87" t="s">
        <v>448</v>
      </c>
      <c r="U105" s="90">
        <v>44702.59118055556</v>
      </c>
      <c r="V105" s="92" t="s">
        <v>562</v>
      </c>
      <c r="W105" s="87"/>
      <c r="X105" s="87"/>
      <c r="Y105" s="97" t="s">
        <v>779</v>
      </c>
      <c r="Z105" s="87"/>
    </row>
    <row r="106" spans="1:26" ht="15">
      <c r="A106" s="63" t="s">
        <v>271</v>
      </c>
      <c r="B106" s="63" t="s">
        <v>341</v>
      </c>
      <c r="C106" s="64" t="s">
        <v>1947</v>
      </c>
      <c r="D106" s="65"/>
      <c r="E106" s="66"/>
      <c r="F106" s="67"/>
      <c r="G106" s="64"/>
      <c r="H106" s="68"/>
      <c r="I106" s="69"/>
      <c r="J106" s="69"/>
      <c r="K106" s="34" t="s">
        <v>65</v>
      </c>
      <c r="L106" s="76">
        <v>106</v>
      </c>
      <c r="M1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6" s="71"/>
      <c r="O106" s="87" t="s">
        <v>363</v>
      </c>
      <c r="P106" s="90">
        <v>44702.591203703705</v>
      </c>
      <c r="Q106" s="87" t="s">
        <v>367</v>
      </c>
      <c r="R106" s="87"/>
      <c r="S106" s="87"/>
      <c r="T106" s="87" t="s">
        <v>448</v>
      </c>
      <c r="U106" s="90">
        <v>44702.591203703705</v>
      </c>
      <c r="V106" s="92" t="s">
        <v>563</v>
      </c>
      <c r="W106" s="87"/>
      <c r="X106" s="87"/>
      <c r="Y106" s="97" t="s">
        <v>780</v>
      </c>
      <c r="Z106" s="87"/>
    </row>
    <row r="107" spans="1:26" ht="15">
      <c r="A107" s="63" t="s">
        <v>272</v>
      </c>
      <c r="B107" s="63" t="s">
        <v>300</v>
      </c>
      <c r="C107" s="64" t="s">
        <v>1947</v>
      </c>
      <c r="D107" s="65"/>
      <c r="E107" s="66"/>
      <c r="F107" s="67"/>
      <c r="G107" s="64"/>
      <c r="H107" s="68"/>
      <c r="I107" s="69"/>
      <c r="J107" s="69"/>
      <c r="K107" s="34" t="s">
        <v>65</v>
      </c>
      <c r="L107" s="76">
        <v>107</v>
      </c>
      <c r="M1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7" s="71"/>
      <c r="O107" s="87" t="s">
        <v>363</v>
      </c>
      <c r="P107" s="90">
        <v>44702.60873842592</v>
      </c>
      <c r="Q107" s="87" t="s">
        <v>372</v>
      </c>
      <c r="R107" s="87"/>
      <c r="S107" s="87"/>
      <c r="T107" s="87" t="s">
        <v>451</v>
      </c>
      <c r="U107" s="90">
        <v>44702.60873842592</v>
      </c>
      <c r="V107" s="92" t="s">
        <v>564</v>
      </c>
      <c r="W107" s="87"/>
      <c r="X107" s="87"/>
      <c r="Y107" s="97" t="s">
        <v>781</v>
      </c>
      <c r="Z107" s="87"/>
    </row>
    <row r="108" spans="1:26" ht="15">
      <c r="A108" s="63" t="s">
        <v>273</v>
      </c>
      <c r="B108" s="63" t="s">
        <v>337</v>
      </c>
      <c r="C108" s="64" t="s">
        <v>1947</v>
      </c>
      <c r="D108" s="65"/>
      <c r="E108" s="66"/>
      <c r="F108" s="67"/>
      <c r="G108" s="64"/>
      <c r="H108" s="68"/>
      <c r="I108" s="69"/>
      <c r="J108" s="69"/>
      <c r="K108" s="34" t="s">
        <v>65</v>
      </c>
      <c r="L108" s="76">
        <v>108</v>
      </c>
      <c r="M1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8" s="71"/>
      <c r="O108" s="87" t="s">
        <v>363</v>
      </c>
      <c r="P108" s="90">
        <v>44702.61570601852</v>
      </c>
      <c r="Q108" s="87" t="s">
        <v>366</v>
      </c>
      <c r="R108" s="87"/>
      <c r="S108" s="87"/>
      <c r="T108" s="87" t="s">
        <v>447</v>
      </c>
      <c r="U108" s="90">
        <v>44702.61570601852</v>
      </c>
      <c r="V108" s="92" t="s">
        <v>565</v>
      </c>
      <c r="W108" s="87"/>
      <c r="X108" s="87"/>
      <c r="Y108" s="97" t="s">
        <v>782</v>
      </c>
      <c r="Z108" s="87"/>
    </row>
    <row r="109" spans="1:26" ht="15">
      <c r="A109" s="63" t="s">
        <v>274</v>
      </c>
      <c r="B109" s="63" t="s">
        <v>300</v>
      </c>
      <c r="C109" s="64" t="s">
        <v>1947</v>
      </c>
      <c r="D109" s="65"/>
      <c r="E109" s="66"/>
      <c r="F109" s="67"/>
      <c r="G109" s="64"/>
      <c r="H109" s="68"/>
      <c r="I109" s="69"/>
      <c r="J109" s="69"/>
      <c r="K109" s="34" t="s">
        <v>65</v>
      </c>
      <c r="L109" s="76">
        <v>109</v>
      </c>
      <c r="M1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9" s="71"/>
      <c r="O109" s="87" t="s">
        <v>363</v>
      </c>
      <c r="P109" s="90">
        <v>44702.635613425926</v>
      </c>
      <c r="Q109" s="87" t="s">
        <v>372</v>
      </c>
      <c r="R109" s="87"/>
      <c r="S109" s="87"/>
      <c r="T109" s="87" t="s">
        <v>451</v>
      </c>
      <c r="U109" s="90">
        <v>44702.635613425926</v>
      </c>
      <c r="V109" s="92" t="s">
        <v>566</v>
      </c>
      <c r="W109" s="87"/>
      <c r="X109" s="87"/>
      <c r="Y109" s="97" t="s">
        <v>783</v>
      </c>
      <c r="Z109" s="87"/>
    </row>
    <row r="110" spans="1:26" ht="15">
      <c r="A110" s="63" t="s">
        <v>275</v>
      </c>
      <c r="B110" s="63" t="s">
        <v>300</v>
      </c>
      <c r="C110" s="64" t="s">
        <v>1947</v>
      </c>
      <c r="D110" s="65"/>
      <c r="E110" s="66"/>
      <c r="F110" s="67"/>
      <c r="G110" s="64"/>
      <c r="H110" s="68"/>
      <c r="I110" s="69"/>
      <c r="J110" s="69"/>
      <c r="K110" s="34" t="s">
        <v>65</v>
      </c>
      <c r="L110" s="76">
        <v>110</v>
      </c>
      <c r="M1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0" s="71"/>
      <c r="O110" s="87" t="s">
        <v>363</v>
      </c>
      <c r="P110" s="90">
        <v>44702.6459837963</v>
      </c>
      <c r="Q110" s="87" t="s">
        <v>372</v>
      </c>
      <c r="R110" s="87"/>
      <c r="S110" s="87"/>
      <c r="T110" s="87" t="s">
        <v>451</v>
      </c>
      <c r="U110" s="90">
        <v>44702.6459837963</v>
      </c>
      <c r="V110" s="92" t="s">
        <v>567</v>
      </c>
      <c r="W110" s="87"/>
      <c r="X110" s="87"/>
      <c r="Y110" s="97" t="s">
        <v>784</v>
      </c>
      <c r="Z110" s="87"/>
    </row>
    <row r="111" spans="1:26" ht="15">
      <c r="A111" s="63" t="s">
        <v>276</v>
      </c>
      <c r="B111" s="63" t="s">
        <v>300</v>
      </c>
      <c r="C111" s="64" t="s">
        <v>1947</v>
      </c>
      <c r="D111" s="65"/>
      <c r="E111" s="66"/>
      <c r="F111" s="67"/>
      <c r="G111" s="64"/>
      <c r="H111" s="68"/>
      <c r="I111" s="69"/>
      <c r="J111" s="69"/>
      <c r="K111" s="34" t="s">
        <v>65</v>
      </c>
      <c r="L111" s="76">
        <v>111</v>
      </c>
      <c r="M1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1" s="71"/>
      <c r="O111" s="87" t="s">
        <v>363</v>
      </c>
      <c r="P111" s="90">
        <v>44702.65010416666</v>
      </c>
      <c r="Q111" s="87" t="s">
        <v>372</v>
      </c>
      <c r="R111" s="87"/>
      <c r="S111" s="87"/>
      <c r="T111" s="87" t="s">
        <v>451</v>
      </c>
      <c r="U111" s="90">
        <v>44702.65010416666</v>
      </c>
      <c r="V111" s="92" t="s">
        <v>568</v>
      </c>
      <c r="W111" s="87"/>
      <c r="X111" s="87"/>
      <c r="Y111" s="97" t="s">
        <v>785</v>
      </c>
      <c r="Z111" s="87"/>
    </row>
    <row r="112" spans="1:26" ht="15">
      <c r="A112" s="63" t="s">
        <v>277</v>
      </c>
      <c r="B112" s="63" t="s">
        <v>337</v>
      </c>
      <c r="C112" s="64" t="s">
        <v>1947</v>
      </c>
      <c r="D112" s="65"/>
      <c r="E112" s="66"/>
      <c r="F112" s="67"/>
      <c r="G112" s="64"/>
      <c r="H112" s="68"/>
      <c r="I112" s="69"/>
      <c r="J112" s="69"/>
      <c r="K112" s="34" t="s">
        <v>65</v>
      </c>
      <c r="L112" s="76">
        <v>112</v>
      </c>
      <c r="M1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2" s="71"/>
      <c r="O112" s="87" t="s">
        <v>363</v>
      </c>
      <c r="P112" s="90">
        <v>44702.65219907407</v>
      </c>
      <c r="Q112" s="87" t="s">
        <v>366</v>
      </c>
      <c r="R112" s="87"/>
      <c r="S112" s="87"/>
      <c r="T112" s="87" t="s">
        <v>447</v>
      </c>
      <c r="U112" s="90">
        <v>44702.65219907407</v>
      </c>
      <c r="V112" s="92" t="s">
        <v>569</v>
      </c>
      <c r="W112" s="87"/>
      <c r="X112" s="87"/>
      <c r="Y112" s="97" t="s">
        <v>786</v>
      </c>
      <c r="Z112" s="87"/>
    </row>
    <row r="113" spans="1:26" ht="15">
      <c r="A113" s="63" t="s">
        <v>278</v>
      </c>
      <c r="B113" s="63" t="s">
        <v>337</v>
      </c>
      <c r="C113" s="64" t="s">
        <v>1947</v>
      </c>
      <c r="D113" s="65"/>
      <c r="E113" s="66"/>
      <c r="F113" s="67"/>
      <c r="G113" s="64"/>
      <c r="H113" s="68"/>
      <c r="I113" s="69"/>
      <c r="J113" s="69"/>
      <c r="K113" s="34" t="s">
        <v>65</v>
      </c>
      <c r="L113" s="76">
        <v>113</v>
      </c>
      <c r="M1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3" s="71"/>
      <c r="O113" s="87" t="s">
        <v>363</v>
      </c>
      <c r="P113" s="90">
        <v>44702.65756944445</v>
      </c>
      <c r="Q113" s="87" t="s">
        <v>366</v>
      </c>
      <c r="R113" s="87"/>
      <c r="S113" s="87"/>
      <c r="T113" s="87" t="s">
        <v>447</v>
      </c>
      <c r="U113" s="90">
        <v>44702.65756944445</v>
      </c>
      <c r="V113" s="92" t="s">
        <v>570</v>
      </c>
      <c r="W113" s="87"/>
      <c r="X113" s="87"/>
      <c r="Y113" s="97" t="s">
        <v>787</v>
      </c>
      <c r="Z113" s="87"/>
    </row>
    <row r="114" spans="1:26" ht="15">
      <c r="A114" s="63" t="s">
        <v>279</v>
      </c>
      <c r="B114" s="63" t="s">
        <v>300</v>
      </c>
      <c r="C114" s="64" t="s">
        <v>1947</v>
      </c>
      <c r="D114" s="65"/>
      <c r="E114" s="66"/>
      <c r="F114" s="67"/>
      <c r="G114" s="64"/>
      <c r="H114" s="68"/>
      <c r="I114" s="69"/>
      <c r="J114" s="69"/>
      <c r="K114" s="34" t="s">
        <v>65</v>
      </c>
      <c r="L114" s="76">
        <v>114</v>
      </c>
      <c r="M1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4" s="71"/>
      <c r="O114" s="87" t="s">
        <v>363</v>
      </c>
      <c r="P114" s="90">
        <v>44702.7365162037</v>
      </c>
      <c r="Q114" s="87" t="s">
        <v>372</v>
      </c>
      <c r="R114" s="87"/>
      <c r="S114" s="87"/>
      <c r="T114" s="87" t="s">
        <v>451</v>
      </c>
      <c r="U114" s="90">
        <v>44702.7365162037</v>
      </c>
      <c r="V114" s="92" t="s">
        <v>571</v>
      </c>
      <c r="W114" s="87"/>
      <c r="X114" s="87"/>
      <c r="Y114" s="97" t="s">
        <v>788</v>
      </c>
      <c r="Z114" s="87"/>
    </row>
    <row r="115" spans="1:26" ht="15">
      <c r="A115" s="63" t="s">
        <v>280</v>
      </c>
      <c r="B115" s="63" t="s">
        <v>300</v>
      </c>
      <c r="C115" s="64" t="s">
        <v>1947</v>
      </c>
      <c r="D115" s="65"/>
      <c r="E115" s="66"/>
      <c r="F115" s="67"/>
      <c r="G115" s="64"/>
      <c r="H115" s="68"/>
      <c r="I115" s="69"/>
      <c r="J115" s="69"/>
      <c r="K115" s="34" t="s">
        <v>65</v>
      </c>
      <c r="L115" s="76">
        <v>115</v>
      </c>
      <c r="M1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5" s="71"/>
      <c r="O115" s="87" t="s">
        <v>363</v>
      </c>
      <c r="P115" s="90">
        <v>44702.7422337963</v>
      </c>
      <c r="Q115" s="87" t="s">
        <v>372</v>
      </c>
      <c r="R115" s="87"/>
      <c r="S115" s="87"/>
      <c r="T115" s="87" t="s">
        <v>451</v>
      </c>
      <c r="U115" s="90">
        <v>44702.7422337963</v>
      </c>
      <c r="V115" s="92" t="s">
        <v>572</v>
      </c>
      <c r="W115" s="87"/>
      <c r="X115" s="87"/>
      <c r="Y115" s="97" t="s">
        <v>789</v>
      </c>
      <c r="Z115" s="87"/>
    </row>
    <row r="116" spans="1:26" ht="15">
      <c r="A116" s="63" t="s">
        <v>281</v>
      </c>
      <c r="B116" s="63" t="s">
        <v>341</v>
      </c>
      <c r="C116" s="64" t="s">
        <v>1947</v>
      </c>
      <c r="D116" s="65"/>
      <c r="E116" s="66"/>
      <c r="F116" s="67"/>
      <c r="G116" s="64"/>
      <c r="H116" s="68"/>
      <c r="I116" s="69"/>
      <c r="J116" s="69"/>
      <c r="K116" s="34" t="s">
        <v>65</v>
      </c>
      <c r="L116" s="76">
        <v>116</v>
      </c>
      <c r="M1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6" s="71"/>
      <c r="O116" s="87" t="s">
        <v>363</v>
      </c>
      <c r="P116" s="90">
        <v>44702.76238425926</v>
      </c>
      <c r="Q116" s="87" t="s">
        <v>367</v>
      </c>
      <c r="R116" s="87"/>
      <c r="S116" s="87"/>
      <c r="T116" s="87" t="s">
        <v>448</v>
      </c>
      <c r="U116" s="90">
        <v>44702.76238425926</v>
      </c>
      <c r="V116" s="92" t="s">
        <v>573</v>
      </c>
      <c r="W116" s="87"/>
      <c r="X116" s="87"/>
      <c r="Y116" s="97" t="s">
        <v>790</v>
      </c>
      <c r="Z116" s="87"/>
    </row>
    <row r="117" spans="1:26" ht="15">
      <c r="A117" s="63" t="s">
        <v>282</v>
      </c>
      <c r="B117" s="63" t="s">
        <v>300</v>
      </c>
      <c r="C117" s="64" t="s">
        <v>1947</v>
      </c>
      <c r="D117" s="65"/>
      <c r="E117" s="66"/>
      <c r="F117" s="67"/>
      <c r="G117" s="64"/>
      <c r="H117" s="68"/>
      <c r="I117" s="69"/>
      <c r="J117" s="69"/>
      <c r="K117" s="34" t="s">
        <v>65</v>
      </c>
      <c r="L117" s="76">
        <v>117</v>
      </c>
      <c r="M1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7" s="71"/>
      <c r="O117" s="87" t="s">
        <v>363</v>
      </c>
      <c r="P117" s="90">
        <v>44702.764965277776</v>
      </c>
      <c r="Q117" s="87" t="s">
        <v>372</v>
      </c>
      <c r="R117" s="87"/>
      <c r="S117" s="87"/>
      <c r="T117" s="87" t="s">
        <v>451</v>
      </c>
      <c r="U117" s="90">
        <v>44702.764965277776</v>
      </c>
      <c r="V117" s="92" t="s">
        <v>574</v>
      </c>
      <c r="W117" s="87"/>
      <c r="X117" s="87"/>
      <c r="Y117" s="97" t="s">
        <v>791</v>
      </c>
      <c r="Z117" s="87"/>
    </row>
    <row r="118" spans="1:26" ht="15">
      <c r="A118" s="63" t="s">
        <v>283</v>
      </c>
      <c r="B118" s="63" t="s">
        <v>300</v>
      </c>
      <c r="C118" s="64" t="s">
        <v>1947</v>
      </c>
      <c r="D118" s="65"/>
      <c r="E118" s="66"/>
      <c r="F118" s="67"/>
      <c r="G118" s="64"/>
      <c r="H118" s="68"/>
      <c r="I118" s="69"/>
      <c r="J118" s="69"/>
      <c r="K118" s="34" t="s">
        <v>65</v>
      </c>
      <c r="L118" s="76">
        <v>118</v>
      </c>
      <c r="M1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8" s="71"/>
      <c r="O118" s="87" t="s">
        <v>363</v>
      </c>
      <c r="P118" s="90">
        <v>44702.82770833333</v>
      </c>
      <c r="Q118" s="87" t="s">
        <v>372</v>
      </c>
      <c r="R118" s="87"/>
      <c r="S118" s="87"/>
      <c r="T118" s="87" t="s">
        <v>451</v>
      </c>
      <c r="U118" s="90">
        <v>44702.82770833333</v>
      </c>
      <c r="V118" s="92" t="s">
        <v>575</v>
      </c>
      <c r="W118" s="87"/>
      <c r="X118" s="87"/>
      <c r="Y118" s="97" t="s">
        <v>792</v>
      </c>
      <c r="Z118" s="87"/>
    </row>
    <row r="119" spans="1:26" ht="15">
      <c r="A119" s="63" t="s">
        <v>284</v>
      </c>
      <c r="B119" s="63" t="s">
        <v>341</v>
      </c>
      <c r="C119" s="64" t="s">
        <v>1947</v>
      </c>
      <c r="D119" s="65"/>
      <c r="E119" s="66"/>
      <c r="F119" s="67"/>
      <c r="G119" s="64"/>
      <c r="H119" s="68"/>
      <c r="I119" s="69"/>
      <c r="J119" s="69"/>
      <c r="K119" s="34" t="s">
        <v>65</v>
      </c>
      <c r="L119" s="76">
        <v>119</v>
      </c>
      <c r="M1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9" s="71"/>
      <c r="O119" s="87" t="s">
        <v>363</v>
      </c>
      <c r="P119" s="90">
        <v>44702.831412037034</v>
      </c>
      <c r="Q119" s="87" t="s">
        <v>367</v>
      </c>
      <c r="R119" s="87"/>
      <c r="S119" s="87"/>
      <c r="T119" s="87" t="s">
        <v>448</v>
      </c>
      <c r="U119" s="90">
        <v>44702.831412037034</v>
      </c>
      <c r="V119" s="92" t="s">
        <v>576</v>
      </c>
      <c r="W119" s="87"/>
      <c r="X119" s="87"/>
      <c r="Y119" s="97" t="s">
        <v>793</v>
      </c>
      <c r="Z119" s="87"/>
    </row>
    <row r="120" spans="1:26" ht="15">
      <c r="A120" s="63" t="s">
        <v>285</v>
      </c>
      <c r="B120" s="63" t="s">
        <v>337</v>
      </c>
      <c r="C120" s="64" t="s">
        <v>1947</v>
      </c>
      <c r="D120" s="65"/>
      <c r="E120" s="66"/>
      <c r="F120" s="67"/>
      <c r="G120" s="64"/>
      <c r="H120" s="68"/>
      <c r="I120" s="69"/>
      <c r="J120" s="69"/>
      <c r="K120" s="34" t="s">
        <v>65</v>
      </c>
      <c r="L120" s="76">
        <v>120</v>
      </c>
      <c r="M1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0" s="71"/>
      <c r="O120" s="87" t="s">
        <v>363</v>
      </c>
      <c r="P120" s="90">
        <v>44702.962326388886</v>
      </c>
      <c r="Q120" s="87" t="s">
        <v>366</v>
      </c>
      <c r="R120" s="87"/>
      <c r="S120" s="87"/>
      <c r="T120" s="87" t="s">
        <v>447</v>
      </c>
      <c r="U120" s="90">
        <v>44702.962326388886</v>
      </c>
      <c r="V120" s="92" t="s">
        <v>577</v>
      </c>
      <c r="W120" s="87"/>
      <c r="X120" s="87"/>
      <c r="Y120" s="97" t="s">
        <v>794</v>
      </c>
      <c r="Z120" s="87"/>
    </row>
    <row r="121" spans="1:26" ht="15">
      <c r="A121" s="63" t="s">
        <v>286</v>
      </c>
      <c r="B121" s="63" t="s">
        <v>337</v>
      </c>
      <c r="C121" s="64" t="s">
        <v>1947</v>
      </c>
      <c r="D121" s="65"/>
      <c r="E121" s="66"/>
      <c r="F121" s="67"/>
      <c r="G121" s="64"/>
      <c r="H121" s="68"/>
      <c r="I121" s="69"/>
      <c r="J121" s="69"/>
      <c r="K121" s="34" t="s">
        <v>65</v>
      </c>
      <c r="L121" s="76">
        <v>121</v>
      </c>
      <c r="M1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1" s="71"/>
      <c r="O121" s="87" t="s">
        <v>363</v>
      </c>
      <c r="P121" s="90">
        <v>44703.18475694444</v>
      </c>
      <c r="Q121" s="87" t="s">
        <v>366</v>
      </c>
      <c r="R121" s="87"/>
      <c r="S121" s="87"/>
      <c r="T121" s="87" t="s">
        <v>447</v>
      </c>
      <c r="U121" s="90">
        <v>44703.18475694444</v>
      </c>
      <c r="V121" s="92" t="s">
        <v>578</v>
      </c>
      <c r="W121" s="87"/>
      <c r="X121" s="87"/>
      <c r="Y121" s="97" t="s">
        <v>795</v>
      </c>
      <c r="Z121" s="87"/>
    </row>
    <row r="122" spans="1:26" ht="15">
      <c r="A122" s="63" t="s">
        <v>287</v>
      </c>
      <c r="B122" s="63" t="s">
        <v>337</v>
      </c>
      <c r="C122" s="64" t="s">
        <v>1947</v>
      </c>
      <c r="D122" s="65"/>
      <c r="E122" s="66"/>
      <c r="F122" s="67"/>
      <c r="G122" s="64"/>
      <c r="H122" s="68"/>
      <c r="I122" s="69"/>
      <c r="J122" s="69"/>
      <c r="K122" s="34" t="s">
        <v>65</v>
      </c>
      <c r="L122" s="76">
        <v>122</v>
      </c>
      <c r="M1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2" s="71"/>
      <c r="O122" s="87" t="s">
        <v>363</v>
      </c>
      <c r="P122" s="90">
        <v>44703.27578703704</v>
      </c>
      <c r="Q122" s="87" t="s">
        <v>366</v>
      </c>
      <c r="R122" s="87"/>
      <c r="S122" s="87"/>
      <c r="T122" s="87" t="s">
        <v>447</v>
      </c>
      <c r="U122" s="90">
        <v>44703.27578703704</v>
      </c>
      <c r="V122" s="92" t="s">
        <v>579</v>
      </c>
      <c r="W122" s="87"/>
      <c r="X122" s="87"/>
      <c r="Y122" s="97" t="s">
        <v>796</v>
      </c>
      <c r="Z122" s="87"/>
    </row>
    <row r="123" spans="1:26" ht="15">
      <c r="A123" s="63" t="s">
        <v>288</v>
      </c>
      <c r="B123" s="63" t="s">
        <v>341</v>
      </c>
      <c r="C123" s="64" t="s">
        <v>1947</v>
      </c>
      <c r="D123" s="65"/>
      <c r="E123" s="66"/>
      <c r="F123" s="67"/>
      <c r="G123" s="64"/>
      <c r="H123" s="68"/>
      <c r="I123" s="69"/>
      <c r="J123" s="69"/>
      <c r="K123" s="34" t="s">
        <v>65</v>
      </c>
      <c r="L123" s="76">
        <v>123</v>
      </c>
      <c r="M1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3" s="71"/>
      <c r="O123" s="87" t="s">
        <v>363</v>
      </c>
      <c r="P123" s="90">
        <v>44703.277662037035</v>
      </c>
      <c r="Q123" s="87" t="s">
        <v>367</v>
      </c>
      <c r="R123" s="87"/>
      <c r="S123" s="87"/>
      <c r="T123" s="87" t="s">
        <v>448</v>
      </c>
      <c r="U123" s="90">
        <v>44703.277662037035</v>
      </c>
      <c r="V123" s="92" t="s">
        <v>580</v>
      </c>
      <c r="W123" s="87"/>
      <c r="X123" s="87"/>
      <c r="Y123" s="97" t="s">
        <v>797</v>
      </c>
      <c r="Z123" s="87"/>
    </row>
    <row r="124" spans="1:26" ht="15">
      <c r="A124" s="63" t="s">
        <v>289</v>
      </c>
      <c r="B124" s="63" t="s">
        <v>300</v>
      </c>
      <c r="C124" s="64" t="s">
        <v>1947</v>
      </c>
      <c r="D124" s="65"/>
      <c r="E124" s="66"/>
      <c r="F124" s="67"/>
      <c r="G124" s="64"/>
      <c r="H124" s="68"/>
      <c r="I124" s="69"/>
      <c r="J124" s="69"/>
      <c r="K124" s="34" t="s">
        <v>65</v>
      </c>
      <c r="L124" s="76">
        <v>124</v>
      </c>
      <c r="M1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4" s="71"/>
      <c r="O124" s="87" t="s">
        <v>363</v>
      </c>
      <c r="P124" s="90">
        <v>44703.30211805556</v>
      </c>
      <c r="Q124" s="87" t="s">
        <v>372</v>
      </c>
      <c r="R124" s="87"/>
      <c r="S124" s="87"/>
      <c r="T124" s="87" t="s">
        <v>451</v>
      </c>
      <c r="U124" s="90">
        <v>44703.30211805556</v>
      </c>
      <c r="V124" s="92" t="s">
        <v>581</v>
      </c>
      <c r="W124" s="87"/>
      <c r="X124" s="87"/>
      <c r="Y124" s="97" t="s">
        <v>798</v>
      </c>
      <c r="Z124" s="87"/>
    </row>
    <row r="125" spans="1:26" ht="15">
      <c r="A125" s="63" t="s">
        <v>290</v>
      </c>
      <c r="B125" s="63" t="s">
        <v>341</v>
      </c>
      <c r="C125" s="64" t="s">
        <v>1947</v>
      </c>
      <c r="D125" s="65"/>
      <c r="E125" s="66"/>
      <c r="F125" s="67"/>
      <c r="G125" s="64"/>
      <c r="H125" s="68"/>
      <c r="I125" s="69"/>
      <c r="J125" s="69"/>
      <c r="K125" s="34" t="s">
        <v>65</v>
      </c>
      <c r="L125" s="76">
        <v>125</v>
      </c>
      <c r="M1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5" s="71"/>
      <c r="O125" s="87" t="s">
        <v>363</v>
      </c>
      <c r="P125" s="90">
        <v>44703.358090277776</v>
      </c>
      <c r="Q125" s="87" t="s">
        <v>367</v>
      </c>
      <c r="R125" s="87"/>
      <c r="S125" s="87"/>
      <c r="T125" s="87" t="s">
        <v>448</v>
      </c>
      <c r="U125" s="90">
        <v>44703.358090277776</v>
      </c>
      <c r="V125" s="92" t="s">
        <v>582</v>
      </c>
      <c r="W125" s="87"/>
      <c r="X125" s="87"/>
      <c r="Y125" s="97" t="s">
        <v>799</v>
      </c>
      <c r="Z125" s="87"/>
    </row>
    <row r="126" spans="1:26" ht="15">
      <c r="A126" s="63" t="s">
        <v>291</v>
      </c>
      <c r="B126" s="63" t="s">
        <v>341</v>
      </c>
      <c r="C126" s="64" t="s">
        <v>1947</v>
      </c>
      <c r="D126" s="65"/>
      <c r="E126" s="66"/>
      <c r="F126" s="67"/>
      <c r="G126" s="64"/>
      <c r="H126" s="68"/>
      <c r="I126" s="69"/>
      <c r="J126" s="69"/>
      <c r="K126" s="34" t="s">
        <v>65</v>
      </c>
      <c r="L126" s="76">
        <v>126</v>
      </c>
      <c r="M1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6" s="71"/>
      <c r="O126" s="87" t="s">
        <v>363</v>
      </c>
      <c r="P126" s="90">
        <v>44703.43960648148</v>
      </c>
      <c r="Q126" s="87" t="s">
        <v>367</v>
      </c>
      <c r="R126" s="87"/>
      <c r="S126" s="87"/>
      <c r="T126" s="87" t="s">
        <v>448</v>
      </c>
      <c r="U126" s="90">
        <v>44703.43960648148</v>
      </c>
      <c r="V126" s="92" t="s">
        <v>583</v>
      </c>
      <c r="W126" s="87"/>
      <c r="X126" s="87"/>
      <c r="Y126" s="97" t="s">
        <v>800</v>
      </c>
      <c r="Z126" s="87"/>
    </row>
    <row r="127" spans="1:26" ht="15">
      <c r="A127" s="63" t="s">
        <v>292</v>
      </c>
      <c r="B127" s="63" t="s">
        <v>337</v>
      </c>
      <c r="C127" s="64" t="s">
        <v>1947</v>
      </c>
      <c r="D127" s="65"/>
      <c r="E127" s="66"/>
      <c r="F127" s="67"/>
      <c r="G127" s="64"/>
      <c r="H127" s="68"/>
      <c r="I127" s="69"/>
      <c r="J127" s="69"/>
      <c r="K127" s="34" t="s">
        <v>65</v>
      </c>
      <c r="L127" s="76">
        <v>127</v>
      </c>
      <c r="M1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7" s="71"/>
      <c r="O127" s="87" t="s">
        <v>363</v>
      </c>
      <c r="P127" s="90">
        <v>44703.47744212963</v>
      </c>
      <c r="Q127" s="87" t="s">
        <v>366</v>
      </c>
      <c r="R127" s="87"/>
      <c r="S127" s="87"/>
      <c r="T127" s="87" t="s">
        <v>447</v>
      </c>
      <c r="U127" s="90">
        <v>44703.47744212963</v>
      </c>
      <c r="V127" s="92" t="s">
        <v>584</v>
      </c>
      <c r="W127" s="87"/>
      <c r="X127" s="87"/>
      <c r="Y127" s="97" t="s">
        <v>801</v>
      </c>
      <c r="Z127" s="87"/>
    </row>
    <row r="128" spans="1:26" ht="15">
      <c r="A128" s="63" t="s">
        <v>293</v>
      </c>
      <c r="B128" s="63" t="s">
        <v>337</v>
      </c>
      <c r="C128" s="64" t="s">
        <v>1947</v>
      </c>
      <c r="D128" s="65"/>
      <c r="E128" s="66"/>
      <c r="F128" s="67"/>
      <c r="G128" s="64"/>
      <c r="H128" s="68"/>
      <c r="I128" s="69"/>
      <c r="J128" s="69"/>
      <c r="K128" s="34" t="s">
        <v>65</v>
      </c>
      <c r="L128" s="76">
        <v>128</v>
      </c>
      <c r="M1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8" s="71"/>
      <c r="O128" s="87" t="s">
        <v>363</v>
      </c>
      <c r="P128" s="90">
        <v>44703.51167824074</v>
      </c>
      <c r="Q128" s="87" t="s">
        <v>366</v>
      </c>
      <c r="R128" s="87"/>
      <c r="S128" s="87"/>
      <c r="T128" s="87" t="s">
        <v>447</v>
      </c>
      <c r="U128" s="90">
        <v>44703.51167824074</v>
      </c>
      <c r="V128" s="92" t="s">
        <v>585</v>
      </c>
      <c r="W128" s="87"/>
      <c r="X128" s="87"/>
      <c r="Y128" s="97" t="s">
        <v>802</v>
      </c>
      <c r="Z128" s="87"/>
    </row>
    <row r="129" spans="1:26" ht="15">
      <c r="A129" s="63" t="s">
        <v>294</v>
      </c>
      <c r="B129" s="63" t="s">
        <v>337</v>
      </c>
      <c r="C129" s="64" t="s">
        <v>1947</v>
      </c>
      <c r="D129" s="65"/>
      <c r="E129" s="66"/>
      <c r="F129" s="67"/>
      <c r="G129" s="64"/>
      <c r="H129" s="68"/>
      <c r="I129" s="69"/>
      <c r="J129" s="69"/>
      <c r="K129" s="34" t="s">
        <v>65</v>
      </c>
      <c r="L129" s="76">
        <v>129</v>
      </c>
      <c r="M1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9" s="71"/>
      <c r="O129" s="87" t="s">
        <v>363</v>
      </c>
      <c r="P129" s="90">
        <v>44703.52618055556</v>
      </c>
      <c r="Q129" s="87" t="s">
        <v>366</v>
      </c>
      <c r="R129" s="87"/>
      <c r="S129" s="87"/>
      <c r="T129" s="87" t="s">
        <v>447</v>
      </c>
      <c r="U129" s="90">
        <v>44703.52618055556</v>
      </c>
      <c r="V129" s="92" t="s">
        <v>586</v>
      </c>
      <c r="W129" s="87"/>
      <c r="X129" s="87"/>
      <c r="Y129" s="97" t="s">
        <v>803</v>
      </c>
      <c r="Z129" s="87"/>
    </row>
    <row r="130" spans="1:26" ht="15">
      <c r="A130" s="63" t="s">
        <v>295</v>
      </c>
      <c r="B130" s="63" t="s">
        <v>300</v>
      </c>
      <c r="C130" s="64" t="s">
        <v>1947</v>
      </c>
      <c r="D130" s="65"/>
      <c r="E130" s="66"/>
      <c r="F130" s="67"/>
      <c r="G130" s="64"/>
      <c r="H130" s="68"/>
      <c r="I130" s="69"/>
      <c r="J130" s="69"/>
      <c r="K130" s="34" t="s">
        <v>65</v>
      </c>
      <c r="L130" s="76">
        <v>130</v>
      </c>
      <c r="M1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0" s="71"/>
      <c r="O130" s="87" t="s">
        <v>363</v>
      </c>
      <c r="P130" s="90">
        <v>44703.69503472222</v>
      </c>
      <c r="Q130" s="87" t="s">
        <v>372</v>
      </c>
      <c r="R130" s="87"/>
      <c r="S130" s="87"/>
      <c r="T130" s="87" t="s">
        <v>451</v>
      </c>
      <c r="U130" s="90">
        <v>44703.69503472222</v>
      </c>
      <c r="V130" s="92" t="s">
        <v>587</v>
      </c>
      <c r="W130" s="87"/>
      <c r="X130" s="87"/>
      <c r="Y130" s="97" t="s">
        <v>804</v>
      </c>
      <c r="Z130" s="87"/>
    </row>
    <row r="131" spans="1:26" ht="15">
      <c r="A131" s="63" t="s">
        <v>296</v>
      </c>
      <c r="B131" s="63" t="s">
        <v>354</v>
      </c>
      <c r="C131" s="64" t="s">
        <v>1947</v>
      </c>
      <c r="D131" s="65"/>
      <c r="E131" s="66"/>
      <c r="F131" s="67"/>
      <c r="G131" s="64"/>
      <c r="H131" s="68"/>
      <c r="I131" s="69"/>
      <c r="J131" s="69"/>
      <c r="K131" s="34" t="s">
        <v>65</v>
      </c>
      <c r="L131" s="76">
        <v>131</v>
      </c>
      <c r="M1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1" s="71"/>
      <c r="O131" s="87" t="s">
        <v>363</v>
      </c>
      <c r="P131" s="90">
        <v>44704.041608796295</v>
      </c>
      <c r="Q131" s="87" t="s">
        <v>374</v>
      </c>
      <c r="R131" s="87"/>
      <c r="S131" s="87"/>
      <c r="T131" s="87" t="s">
        <v>451</v>
      </c>
      <c r="U131" s="90">
        <v>44704.041608796295</v>
      </c>
      <c r="V131" s="92" t="s">
        <v>588</v>
      </c>
      <c r="W131" s="87"/>
      <c r="X131" s="87"/>
      <c r="Y131" s="97" t="s">
        <v>805</v>
      </c>
      <c r="Z131" s="87"/>
    </row>
    <row r="132" spans="1:26" ht="15">
      <c r="A132" s="63" t="s">
        <v>296</v>
      </c>
      <c r="B132" s="63" t="s">
        <v>355</v>
      </c>
      <c r="C132" s="64" t="s">
        <v>1947</v>
      </c>
      <c r="D132" s="65"/>
      <c r="E132" s="66"/>
      <c r="F132" s="67"/>
      <c r="G132" s="64"/>
      <c r="H132" s="68"/>
      <c r="I132" s="69"/>
      <c r="J132" s="69"/>
      <c r="K132" s="34" t="s">
        <v>65</v>
      </c>
      <c r="L132" s="76">
        <v>132</v>
      </c>
      <c r="M1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2" s="71"/>
      <c r="O132" s="87" t="s">
        <v>363</v>
      </c>
      <c r="P132" s="90">
        <v>44704.041608796295</v>
      </c>
      <c r="Q132" s="87" t="s">
        <v>374</v>
      </c>
      <c r="R132" s="87"/>
      <c r="S132" s="87"/>
      <c r="T132" s="87" t="s">
        <v>451</v>
      </c>
      <c r="U132" s="90">
        <v>44704.041608796295</v>
      </c>
      <c r="V132" s="92" t="s">
        <v>588</v>
      </c>
      <c r="W132" s="87"/>
      <c r="X132" s="87"/>
      <c r="Y132" s="97" t="s">
        <v>805</v>
      </c>
      <c r="Z132" s="87"/>
    </row>
    <row r="133" spans="1:26" ht="15">
      <c r="A133" s="63" t="s">
        <v>297</v>
      </c>
      <c r="B133" s="63" t="s">
        <v>337</v>
      </c>
      <c r="C133" s="64" t="s">
        <v>1947</v>
      </c>
      <c r="D133" s="65"/>
      <c r="E133" s="66"/>
      <c r="F133" s="67"/>
      <c r="G133" s="64"/>
      <c r="H133" s="68"/>
      <c r="I133" s="69"/>
      <c r="J133" s="69"/>
      <c r="K133" s="34" t="s">
        <v>65</v>
      </c>
      <c r="L133" s="76">
        <v>133</v>
      </c>
      <c r="M1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3" s="71"/>
      <c r="O133" s="87" t="s">
        <v>363</v>
      </c>
      <c r="P133" s="90">
        <v>44704.17259259259</v>
      </c>
      <c r="Q133" s="87" t="s">
        <v>366</v>
      </c>
      <c r="R133" s="87"/>
      <c r="S133" s="87"/>
      <c r="T133" s="87" t="s">
        <v>447</v>
      </c>
      <c r="U133" s="90">
        <v>44704.17259259259</v>
      </c>
      <c r="V133" s="92" t="s">
        <v>589</v>
      </c>
      <c r="W133" s="87"/>
      <c r="X133" s="87"/>
      <c r="Y133" s="97" t="s">
        <v>806</v>
      </c>
      <c r="Z133" s="87"/>
    </row>
    <row r="134" spans="1:26" ht="15">
      <c r="A134" s="63" t="s">
        <v>298</v>
      </c>
      <c r="B134" s="63" t="s">
        <v>356</v>
      </c>
      <c r="C134" s="64" t="s">
        <v>1947</v>
      </c>
      <c r="D134" s="65"/>
      <c r="E134" s="66"/>
      <c r="F134" s="67"/>
      <c r="G134" s="64"/>
      <c r="H134" s="68"/>
      <c r="I134" s="69"/>
      <c r="J134" s="69"/>
      <c r="K134" s="34" t="s">
        <v>65</v>
      </c>
      <c r="L134" s="76">
        <v>134</v>
      </c>
      <c r="M1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4" s="71"/>
      <c r="O134" s="87" t="s">
        <v>363</v>
      </c>
      <c r="P134" s="90">
        <v>44704.18224537037</v>
      </c>
      <c r="Q134" s="87" t="s">
        <v>375</v>
      </c>
      <c r="R134" s="87"/>
      <c r="S134" s="87"/>
      <c r="T134" s="87"/>
      <c r="U134" s="90">
        <v>44704.18224537037</v>
      </c>
      <c r="V134" s="92" t="s">
        <v>590</v>
      </c>
      <c r="W134" s="87"/>
      <c r="X134" s="87"/>
      <c r="Y134" s="97" t="s">
        <v>807</v>
      </c>
      <c r="Z134" s="87"/>
    </row>
    <row r="135" spans="1:26" ht="15">
      <c r="A135" s="63" t="s">
        <v>299</v>
      </c>
      <c r="B135" s="63" t="s">
        <v>356</v>
      </c>
      <c r="C135" s="64" t="s">
        <v>1947</v>
      </c>
      <c r="D135" s="65"/>
      <c r="E135" s="66"/>
      <c r="F135" s="67"/>
      <c r="G135" s="64"/>
      <c r="H135" s="68"/>
      <c r="I135" s="69"/>
      <c r="J135" s="69"/>
      <c r="K135" s="34" t="s">
        <v>65</v>
      </c>
      <c r="L135" s="76">
        <v>135</v>
      </c>
      <c r="M1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5" s="71"/>
      <c r="O135" s="87" t="s">
        <v>363</v>
      </c>
      <c r="P135" s="90">
        <v>44704.186747685184</v>
      </c>
      <c r="Q135" s="87" t="s">
        <v>375</v>
      </c>
      <c r="R135" s="87"/>
      <c r="S135" s="87"/>
      <c r="T135" s="87"/>
      <c r="U135" s="90">
        <v>44704.186747685184</v>
      </c>
      <c r="V135" s="92" t="s">
        <v>591</v>
      </c>
      <c r="W135" s="87"/>
      <c r="X135" s="87"/>
      <c r="Y135" s="97" t="s">
        <v>808</v>
      </c>
      <c r="Z135" s="87"/>
    </row>
    <row r="136" spans="1:26" ht="15">
      <c r="A136" s="63" t="s">
        <v>300</v>
      </c>
      <c r="B136" s="63" t="s">
        <v>300</v>
      </c>
      <c r="C136" s="64" t="s">
        <v>1949</v>
      </c>
      <c r="D136" s="65"/>
      <c r="E136" s="66"/>
      <c r="F136" s="67"/>
      <c r="G136" s="64"/>
      <c r="H136" s="68"/>
      <c r="I136" s="69"/>
      <c r="J136" s="69"/>
      <c r="K136" s="34" t="s">
        <v>65</v>
      </c>
      <c r="L136" s="76">
        <v>136</v>
      </c>
      <c r="M1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6" s="71"/>
      <c r="O136" s="87" t="s">
        <v>177</v>
      </c>
      <c r="P136" s="90">
        <v>44702.16909722222</v>
      </c>
      <c r="Q136" s="87" t="s">
        <v>376</v>
      </c>
      <c r="R136" s="92" t="s">
        <v>421</v>
      </c>
      <c r="S136" s="87" t="s">
        <v>443</v>
      </c>
      <c r="T136" s="87" t="s">
        <v>451</v>
      </c>
      <c r="U136" s="90">
        <v>44702.16909722222</v>
      </c>
      <c r="V136" s="92" t="s">
        <v>592</v>
      </c>
      <c r="W136" s="87"/>
      <c r="X136" s="87"/>
      <c r="Y136" s="97" t="s">
        <v>809</v>
      </c>
      <c r="Z136" s="87"/>
    </row>
    <row r="137" spans="1:26" ht="15">
      <c r="A137" s="63" t="s">
        <v>301</v>
      </c>
      <c r="B137" s="63" t="s">
        <v>300</v>
      </c>
      <c r="C137" s="64" t="s">
        <v>1947</v>
      </c>
      <c r="D137" s="65"/>
      <c r="E137" s="66"/>
      <c r="F137" s="67"/>
      <c r="G137" s="64"/>
      <c r="H137" s="68"/>
      <c r="I137" s="69"/>
      <c r="J137" s="69"/>
      <c r="K137" s="34" t="s">
        <v>65</v>
      </c>
      <c r="L137" s="76">
        <v>137</v>
      </c>
      <c r="M1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7" s="71"/>
      <c r="O137" s="87" t="s">
        <v>363</v>
      </c>
      <c r="P137" s="90">
        <v>44702.16917824074</v>
      </c>
      <c r="Q137" s="87" t="s">
        <v>372</v>
      </c>
      <c r="R137" s="87"/>
      <c r="S137" s="87"/>
      <c r="T137" s="87" t="s">
        <v>451</v>
      </c>
      <c r="U137" s="90">
        <v>44702.16917824074</v>
      </c>
      <c r="V137" s="92" t="s">
        <v>593</v>
      </c>
      <c r="W137" s="87"/>
      <c r="X137" s="87"/>
      <c r="Y137" s="97" t="s">
        <v>810</v>
      </c>
      <c r="Z137" s="87"/>
    </row>
    <row r="138" spans="1:26" ht="15">
      <c r="A138" s="63" t="s">
        <v>301</v>
      </c>
      <c r="B138" s="63" t="s">
        <v>354</v>
      </c>
      <c r="C138" s="64" t="s">
        <v>1947</v>
      </c>
      <c r="D138" s="65"/>
      <c r="E138" s="66"/>
      <c r="F138" s="67"/>
      <c r="G138" s="64"/>
      <c r="H138" s="68"/>
      <c r="I138" s="69"/>
      <c r="J138" s="69"/>
      <c r="K138" s="34" t="s">
        <v>65</v>
      </c>
      <c r="L138" s="76">
        <v>138</v>
      </c>
      <c r="M1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8" s="71"/>
      <c r="O138" s="87" t="s">
        <v>363</v>
      </c>
      <c r="P138" s="90">
        <v>44704.041666666664</v>
      </c>
      <c r="Q138" s="87" t="s">
        <v>374</v>
      </c>
      <c r="R138" s="87"/>
      <c r="S138" s="87"/>
      <c r="T138" s="87" t="s">
        <v>451</v>
      </c>
      <c r="U138" s="90">
        <v>44704.041666666664</v>
      </c>
      <c r="V138" s="92" t="s">
        <v>594</v>
      </c>
      <c r="W138" s="87"/>
      <c r="X138" s="87"/>
      <c r="Y138" s="97" t="s">
        <v>811</v>
      </c>
      <c r="Z138" s="87"/>
    </row>
    <row r="139" spans="1:26" ht="15">
      <c r="A139" s="63" t="s">
        <v>301</v>
      </c>
      <c r="B139" s="63" t="s">
        <v>355</v>
      </c>
      <c r="C139" s="64" t="s">
        <v>1947</v>
      </c>
      <c r="D139" s="65"/>
      <c r="E139" s="66"/>
      <c r="F139" s="67"/>
      <c r="G139" s="64"/>
      <c r="H139" s="68"/>
      <c r="I139" s="69"/>
      <c r="J139" s="69"/>
      <c r="K139" s="34" t="s">
        <v>65</v>
      </c>
      <c r="L139" s="76">
        <v>139</v>
      </c>
      <c r="M1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9" s="71"/>
      <c r="O139" s="87" t="s">
        <v>363</v>
      </c>
      <c r="P139" s="90">
        <v>44704.041666666664</v>
      </c>
      <c r="Q139" s="87" t="s">
        <v>374</v>
      </c>
      <c r="R139" s="87"/>
      <c r="S139" s="87"/>
      <c r="T139" s="87" t="s">
        <v>451</v>
      </c>
      <c r="U139" s="90">
        <v>44704.041666666664</v>
      </c>
      <c r="V139" s="92" t="s">
        <v>594</v>
      </c>
      <c r="W139" s="87"/>
      <c r="X139" s="87"/>
      <c r="Y139" s="97" t="s">
        <v>811</v>
      </c>
      <c r="Z139" s="87"/>
    </row>
    <row r="140" spans="1:26" ht="15">
      <c r="A140" s="63" t="s">
        <v>301</v>
      </c>
      <c r="B140" s="63" t="s">
        <v>356</v>
      </c>
      <c r="C140" s="64" t="s">
        <v>1947</v>
      </c>
      <c r="D140" s="65"/>
      <c r="E140" s="66"/>
      <c r="F140" s="67"/>
      <c r="G140" s="64"/>
      <c r="H140" s="68"/>
      <c r="I140" s="69"/>
      <c r="J140" s="69"/>
      <c r="K140" s="34" t="s">
        <v>65</v>
      </c>
      <c r="L140" s="76">
        <v>140</v>
      </c>
      <c r="M1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0" s="71"/>
      <c r="O140" s="87" t="s">
        <v>363</v>
      </c>
      <c r="P140" s="90">
        <v>44704.18226851852</v>
      </c>
      <c r="Q140" s="87" t="s">
        <v>375</v>
      </c>
      <c r="R140" s="87"/>
      <c r="S140" s="87"/>
      <c r="T140" s="87"/>
      <c r="U140" s="90">
        <v>44704.18226851852</v>
      </c>
      <c r="V140" s="92" t="s">
        <v>595</v>
      </c>
      <c r="W140" s="87"/>
      <c r="X140" s="87"/>
      <c r="Y140" s="97" t="s">
        <v>812</v>
      </c>
      <c r="Z140" s="87"/>
    </row>
    <row r="141" spans="1:26" ht="15">
      <c r="A141" s="63" t="s">
        <v>301</v>
      </c>
      <c r="B141" s="63" t="s">
        <v>313</v>
      </c>
      <c r="C141" s="64" t="s">
        <v>1947</v>
      </c>
      <c r="D141" s="65"/>
      <c r="E141" s="66"/>
      <c r="F141" s="67"/>
      <c r="G141" s="64"/>
      <c r="H141" s="68"/>
      <c r="I141" s="69"/>
      <c r="J141" s="69"/>
      <c r="K141" s="34" t="s">
        <v>65</v>
      </c>
      <c r="L141" s="76">
        <v>141</v>
      </c>
      <c r="M1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1" s="71"/>
      <c r="O141" s="87" t="s">
        <v>363</v>
      </c>
      <c r="P141" s="90">
        <v>44701.16368055555</v>
      </c>
      <c r="Q141" s="87" t="s">
        <v>377</v>
      </c>
      <c r="R141" s="87"/>
      <c r="S141" s="87"/>
      <c r="T141" s="87" t="s">
        <v>452</v>
      </c>
      <c r="U141" s="90">
        <v>44701.16368055555</v>
      </c>
      <c r="V141" s="92" t="s">
        <v>596</v>
      </c>
      <c r="W141" s="87"/>
      <c r="X141" s="87"/>
      <c r="Y141" s="97" t="s">
        <v>813</v>
      </c>
      <c r="Z141" s="87"/>
    </row>
    <row r="142" spans="1:26" ht="15">
      <c r="A142" s="63" t="s">
        <v>301</v>
      </c>
      <c r="B142" s="63" t="s">
        <v>335</v>
      </c>
      <c r="C142" s="64" t="s">
        <v>1947</v>
      </c>
      <c r="D142" s="65"/>
      <c r="E142" s="66"/>
      <c r="F142" s="67"/>
      <c r="G142" s="64"/>
      <c r="H142" s="68"/>
      <c r="I142" s="69"/>
      <c r="J142" s="69"/>
      <c r="K142" s="34" t="s">
        <v>65</v>
      </c>
      <c r="L142" s="76">
        <v>142</v>
      </c>
      <c r="M1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2" s="71"/>
      <c r="O142" s="87" t="s">
        <v>363</v>
      </c>
      <c r="P142" s="90">
        <v>44701.40206018519</v>
      </c>
      <c r="Q142" s="87" t="s">
        <v>378</v>
      </c>
      <c r="R142" s="87"/>
      <c r="S142" s="87"/>
      <c r="T142" s="87" t="s">
        <v>453</v>
      </c>
      <c r="U142" s="90">
        <v>44701.40206018519</v>
      </c>
      <c r="V142" s="92" t="s">
        <v>597</v>
      </c>
      <c r="W142" s="87"/>
      <c r="X142" s="87"/>
      <c r="Y142" s="97" t="s">
        <v>814</v>
      </c>
      <c r="Z142" s="87"/>
    </row>
    <row r="143" spans="1:26" ht="15">
      <c r="A143" s="63" t="s">
        <v>301</v>
      </c>
      <c r="B143" s="63" t="s">
        <v>341</v>
      </c>
      <c r="C143" s="64" t="s">
        <v>1947</v>
      </c>
      <c r="D143" s="65"/>
      <c r="E143" s="66"/>
      <c r="F143" s="67"/>
      <c r="G143" s="64"/>
      <c r="H143" s="68"/>
      <c r="I143" s="69"/>
      <c r="J143" s="69"/>
      <c r="K143" s="34" t="s">
        <v>65</v>
      </c>
      <c r="L143" s="76">
        <v>143</v>
      </c>
      <c r="M1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3" s="71"/>
      <c r="O143" s="87" t="s">
        <v>363</v>
      </c>
      <c r="P143" s="90">
        <v>44701.5890625</v>
      </c>
      <c r="Q143" s="87" t="s">
        <v>367</v>
      </c>
      <c r="R143" s="87"/>
      <c r="S143" s="87"/>
      <c r="T143" s="87" t="s">
        <v>448</v>
      </c>
      <c r="U143" s="90">
        <v>44701.5890625</v>
      </c>
      <c r="V143" s="92" t="s">
        <v>598</v>
      </c>
      <c r="W143" s="87"/>
      <c r="X143" s="87"/>
      <c r="Y143" s="97" t="s">
        <v>815</v>
      </c>
      <c r="Z143" s="87"/>
    </row>
    <row r="144" spans="1:26" ht="15">
      <c r="A144" s="63" t="s">
        <v>301</v>
      </c>
      <c r="B144" s="63" t="s">
        <v>324</v>
      </c>
      <c r="C144" s="64" t="s">
        <v>1947</v>
      </c>
      <c r="D144" s="65"/>
      <c r="E144" s="66"/>
      <c r="F144" s="67"/>
      <c r="G144" s="64"/>
      <c r="H144" s="68"/>
      <c r="I144" s="69"/>
      <c r="J144" s="69"/>
      <c r="K144" s="34" t="s">
        <v>65</v>
      </c>
      <c r="L144" s="76">
        <v>144</v>
      </c>
      <c r="M1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4" s="71"/>
      <c r="O144" s="87" t="s">
        <v>363</v>
      </c>
      <c r="P144" s="90">
        <v>44701.62293981481</v>
      </c>
      <c r="Q144" s="87" t="s">
        <v>369</v>
      </c>
      <c r="R144" s="87"/>
      <c r="S144" s="87"/>
      <c r="T144" s="87" t="s">
        <v>450</v>
      </c>
      <c r="U144" s="90">
        <v>44701.62293981481</v>
      </c>
      <c r="V144" s="92" t="s">
        <v>599</v>
      </c>
      <c r="W144" s="87"/>
      <c r="X144" s="87"/>
      <c r="Y144" s="97" t="s">
        <v>816</v>
      </c>
      <c r="Z144" s="87"/>
    </row>
    <row r="145" spans="1:26" ht="15">
      <c r="A145" s="63" t="s">
        <v>301</v>
      </c>
      <c r="B145" s="63" t="s">
        <v>336</v>
      </c>
      <c r="C145" s="64" t="s">
        <v>1947</v>
      </c>
      <c r="D145" s="65"/>
      <c r="E145" s="66"/>
      <c r="F145" s="67"/>
      <c r="G145" s="64"/>
      <c r="H145" s="68"/>
      <c r="I145" s="69"/>
      <c r="J145" s="69"/>
      <c r="K145" s="34" t="s">
        <v>65</v>
      </c>
      <c r="L145" s="76">
        <v>145</v>
      </c>
      <c r="M1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5" s="71"/>
      <c r="O145" s="87" t="s">
        <v>363</v>
      </c>
      <c r="P145" s="90">
        <v>44701.63741898148</v>
      </c>
      <c r="Q145" s="87" t="s">
        <v>368</v>
      </c>
      <c r="R145" s="87"/>
      <c r="S145" s="87"/>
      <c r="T145" s="87" t="s">
        <v>449</v>
      </c>
      <c r="U145" s="90">
        <v>44701.63741898148</v>
      </c>
      <c r="V145" s="92" t="s">
        <v>600</v>
      </c>
      <c r="W145" s="87"/>
      <c r="X145" s="87"/>
      <c r="Y145" s="97" t="s">
        <v>817</v>
      </c>
      <c r="Z145" s="87"/>
    </row>
    <row r="146" spans="1:26" ht="15">
      <c r="A146" s="63" t="s">
        <v>301</v>
      </c>
      <c r="B146" s="63" t="s">
        <v>344</v>
      </c>
      <c r="C146" s="64" t="s">
        <v>1947</v>
      </c>
      <c r="D146" s="65"/>
      <c r="E146" s="66"/>
      <c r="F146" s="67"/>
      <c r="G146" s="64"/>
      <c r="H146" s="68"/>
      <c r="I146" s="69"/>
      <c r="J146" s="69"/>
      <c r="K146" s="34" t="s">
        <v>65</v>
      </c>
      <c r="L146" s="76">
        <v>146</v>
      </c>
      <c r="M1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6" s="71"/>
      <c r="O146" s="87" t="s">
        <v>363</v>
      </c>
      <c r="P146" s="90">
        <v>44701.77113425926</v>
      </c>
      <c r="Q146" s="87" t="s">
        <v>379</v>
      </c>
      <c r="R146" s="87"/>
      <c r="S146" s="87"/>
      <c r="T146" s="87" t="s">
        <v>454</v>
      </c>
      <c r="U146" s="90">
        <v>44701.77113425926</v>
      </c>
      <c r="V146" s="92" t="s">
        <v>601</v>
      </c>
      <c r="W146" s="87"/>
      <c r="X146" s="87"/>
      <c r="Y146" s="97" t="s">
        <v>818</v>
      </c>
      <c r="Z146" s="87"/>
    </row>
    <row r="147" spans="1:26" ht="15">
      <c r="A147" s="63" t="s">
        <v>301</v>
      </c>
      <c r="B147" s="63" t="s">
        <v>343</v>
      </c>
      <c r="C147" s="64" t="s">
        <v>1947</v>
      </c>
      <c r="D147" s="65"/>
      <c r="E147" s="66"/>
      <c r="F147" s="67"/>
      <c r="G147" s="64"/>
      <c r="H147" s="68"/>
      <c r="I147" s="69"/>
      <c r="J147" s="69"/>
      <c r="K147" s="34" t="s">
        <v>65</v>
      </c>
      <c r="L147" s="76">
        <v>147</v>
      </c>
      <c r="M1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7" s="71"/>
      <c r="O147" s="87" t="s">
        <v>363</v>
      </c>
      <c r="P147" s="90">
        <v>44701.907175925924</v>
      </c>
      <c r="Q147" s="87" t="s">
        <v>371</v>
      </c>
      <c r="R147" s="87"/>
      <c r="S147" s="87"/>
      <c r="T147" s="87"/>
      <c r="U147" s="90">
        <v>44701.907175925924</v>
      </c>
      <c r="V147" s="92" t="s">
        <v>602</v>
      </c>
      <c r="W147" s="87"/>
      <c r="X147" s="87"/>
      <c r="Y147" s="97" t="s">
        <v>819</v>
      </c>
      <c r="Z147" s="87"/>
    </row>
    <row r="148" spans="1:26" ht="15">
      <c r="A148" s="63" t="s">
        <v>301</v>
      </c>
      <c r="B148" s="63" t="s">
        <v>307</v>
      </c>
      <c r="C148" s="64" t="s">
        <v>1947</v>
      </c>
      <c r="D148" s="65"/>
      <c r="E148" s="66"/>
      <c r="F148" s="67"/>
      <c r="G148" s="64"/>
      <c r="H148" s="68"/>
      <c r="I148" s="69"/>
      <c r="J148" s="69"/>
      <c r="K148" s="34" t="s">
        <v>65</v>
      </c>
      <c r="L148" s="76">
        <v>148</v>
      </c>
      <c r="M1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8" s="71"/>
      <c r="O148" s="87" t="s">
        <v>363</v>
      </c>
      <c r="P148" s="90">
        <v>44703.06348379629</v>
      </c>
      <c r="Q148" s="87" t="s">
        <v>380</v>
      </c>
      <c r="R148" s="92" t="s">
        <v>422</v>
      </c>
      <c r="S148" s="87" t="s">
        <v>444</v>
      </c>
      <c r="T148" s="87" t="s">
        <v>455</v>
      </c>
      <c r="U148" s="90">
        <v>44703.06348379629</v>
      </c>
      <c r="V148" s="92" t="s">
        <v>603</v>
      </c>
      <c r="W148" s="87"/>
      <c r="X148" s="87"/>
      <c r="Y148" s="97" t="s">
        <v>820</v>
      </c>
      <c r="Z148" s="87"/>
    </row>
    <row r="149" spans="1:26" ht="15">
      <c r="A149" s="63" t="s">
        <v>301</v>
      </c>
      <c r="B149" s="63" t="s">
        <v>307</v>
      </c>
      <c r="C149" s="64" t="s">
        <v>1947</v>
      </c>
      <c r="D149" s="65"/>
      <c r="E149" s="66"/>
      <c r="F149" s="67"/>
      <c r="G149" s="64"/>
      <c r="H149" s="68"/>
      <c r="I149" s="69"/>
      <c r="J149" s="69"/>
      <c r="K149" s="34" t="s">
        <v>65</v>
      </c>
      <c r="L149" s="76">
        <v>149</v>
      </c>
      <c r="M1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9" s="71"/>
      <c r="O149" s="87" t="s">
        <v>363</v>
      </c>
      <c r="P149" s="90">
        <v>44703.08027777778</v>
      </c>
      <c r="Q149" s="87" t="s">
        <v>381</v>
      </c>
      <c r="R149" s="87"/>
      <c r="S149" s="87"/>
      <c r="T149" s="87" t="s">
        <v>456</v>
      </c>
      <c r="U149" s="90">
        <v>44703.08027777778</v>
      </c>
      <c r="V149" s="92" t="s">
        <v>604</v>
      </c>
      <c r="W149" s="87"/>
      <c r="X149" s="87"/>
      <c r="Y149" s="97" t="s">
        <v>821</v>
      </c>
      <c r="Z149" s="87"/>
    </row>
    <row r="150" spans="1:26" ht="15">
      <c r="A150" s="63" t="s">
        <v>301</v>
      </c>
      <c r="B150" s="63" t="s">
        <v>303</v>
      </c>
      <c r="C150" s="64" t="s">
        <v>1947</v>
      </c>
      <c r="D150" s="65"/>
      <c r="E150" s="66"/>
      <c r="F150" s="67"/>
      <c r="G150" s="64"/>
      <c r="H150" s="68"/>
      <c r="I150" s="69"/>
      <c r="J150" s="69"/>
      <c r="K150" s="34" t="s">
        <v>65</v>
      </c>
      <c r="L150" s="76">
        <v>150</v>
      </c>
      <c r="M1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0" s="71"/>
      <c r="O150" s="87" t="s">
        <v>363</v>
      </c>
      <c r="P150" s="90">
        <v>44704.44278935185</v>
      </c>
      <c r="Q150" s="87" t="s">
        <v>382</v>
      </c>
      <c r="R150" s="87"/>
      <c r="S150" s="87"/>
      <c r="T150" s="87" t="s">
        <v>457</v>
      </c>
      <c r="U150" s="90">
        <v>44704.44278935185</v>
      </c>
      <c r="V150" s="92" t="s">
        <v>605</v>
      </c>
      <c r="W150" s="87"/>
      <c r="X150" s="87"/>
      <c r="Y150" s="97" t="s">
        <v>822</v>
      </c>
      <c r="Z150" s="87"/>
    </row>
    <row r="151" spans="1:26" ht="15">
      <c r="A151" s="63" t="s">
        <v>302</v>
      </c>
      <c r="B151" s="63" t="s">
        <v>303</v>
      </c>
      <c r="C151" s="64" t="s">
        <v>1947</v>
      </c>
      <c r="D151" s="65"/>
      <c r="E151" s="66"/>
      <c r="F151" s="67"/>
      <c r="G151" s="64"/>
      <c r="H151" s="68"/>
      <c r="I151" s="69"/>
      <c r="J151" s="69"/>
      <c r="K151" s="34" t="s">
        <v>65</v>
      </c>
      <c r="L151" s="76">
        <v>151</v>
      </c>
      <c r="M1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1" s="71"/>
      <c r="O151" s="87" t="s">
        <v>363</v>
      </c>
      <c r="P151" s="90">
        <v>44704.44513888889</v>
      </c>
      <c r="Q151" s="87" t="s">
        <v>382</v>
      </c>
      <c r="R151" s="87"/>
      <c r="S151" s="87"/>
      <c r="T151" s="87" t="s">
        <v>457</v>
      </c>
      <c r="U151" s="90">
        <v>44704.44513888889</v>
      </c>
      <c r="V151" s="92" t="s">
        <v>606</v>
      </c>
      <c r="W151" s="87"/>
      <c r="X151" s="87"/>
      <c r="Y151" s="97" t="s">
        <v>823</v>
      </c>
      <c r="Z151" s="87"/>
    </row>
    <row r="152" spans="1:26" ht="15">
      <c r="A152" s="63" t="s">
        <v>303</v>
      </c>
      <c r="B152" s="63" t="s">
        <v>303</v>
      </c>
      <c r="C152" s="64" t="s">
        <v>1949</v>
      </c>
      <c r="D152" s="65"/>
      <c r="E152" s="66"/>
      <c r="F152" s="67"/>
      <c r="G152" s="64"/>
      <c r="H152" s="68"/>
      <c r="I152" s="69"/>
      <c r="J152" s="69"/>
      <c r="K152" s="34" t="s">
        <v>65</v>
      </c>
      <c r="L152" s="76">
        <v>152</v>
      </c>
      <c r="M1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2" s="71"/>
      <c r="O152" s="87" t="s">
        <v>177</v>
      </c>
      <c r="P152" s="90">
        <v>44704.44275462963</v>
      </c>
      <c r="Q152" s="87" t="s">
        <v>383</v>
      </c>
      <c r="R152" s="92" t="s">
        <v>423</v>
      </c>
      <c r="S152" s="87" t="s">
        <v>443</v>
      </c>
      <c r="T152" s="87" t="s">
        <v>457</v>
      </c>
      <c r="U152" s="90">
        <v>44704.44275462963</v>
      </c>
      <c r="V152" s="92" t="s">
        <v>607</v>
      </c>
      <c r="W152" s="87"/>
      <c r="X152" s="87"/>
      <c r="Y152" s="97" t="s">
        <v>824</v>
      </c>
      <c r="Z152" s="87"/>
    </row>
    <row r="153" spans="1:26" ht="15">
      <c r="A153" s="63" t="s">
        <v>304</v>
      </c>
      <c r="B153" s="63" t="s">
        <v>303</v>
      </c>
      <c r="C153" s="64" t="s">
        <v>1947</v>
      </c>
      <c r="D153" s="65"/>
      <c r="E153" s="66"/>
      <c r="F153" s="67"/>
      <c r="G153" s="64"/>
      <c r="H153" s="68"/>
      <c r="I153" s="69"/>
      <c r="J153" s="69"/>
      <c r="K153" s="34" t="s">
        <v>65</v>
      </c>
      <c r="L153" s="76">
        <v>153</v>
      </c>
      <c r="M1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3" s="71"/>
      <c r="O153" s="87" t="s">
        <v>363</v>
      </c>
      <c r="P153" s="90">
        <v>44704.464525462965</v>
      </c>
      <c r="Q153" s="87" t="s">
        <v>382</v>
      </c>
      <c r="R153" s="87"/>
      <c r="S153" s="87"/>
      <c r="T153" s="87" t="s">
        <v>457</v>
      </c>
      <c r="U153" s="90">
        <v>44704.464525462965</v>
      </c>
      <c r="V153" s="92" t="s">
        <v>608</v>
      </c>
      <c r="W153" s="87"/>
      <c r="X153" s="87"/>
      <c r="Y153" s="97" t="s">
        <v>825</v>
      </c>
      <c r="Z153" s="87"/>
    </row>
    <row r="154" spans="1:26" ht="15">
      <c r="A154" s="63" t="s">
        <v>305</v>
      </c>
      <c r="B154" s="63" t="s">
        <v>337</v>
      </c>
      <c r="C154" s="64" t="s">
        <v>1947</v>
      </c>
      <c r="D154" s="65"/>
      <c r="E154" s="66"/>
      <c r="F154" s="67"/>
      <c r="G154" s="64"/>
      <c r="H154" s="68"/>
      <c r="I154" s="69"/>
      <c r="J154" s="69"/>
      <c r="K154" s="34" t="s">
        <v>65</v>
      </c>
      <c r="L154" s="76">
        <v>154</v>
      </c>
      <c r="M1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4" s="71"/>
      <c r="O154" s="87" t="s">
        <v>363</v>
      </c>
      <c r="P154" s="90">
        <v>44704.61993055556</v>
      </c>
      <c r="Q154" s="87" t="s">
        <v>366</v>
      </c>
      <c r="R154" s="87"/>
      <c r="S154" s="87"/>
      <c r="T154" s="87" t="s">
        <v>447</v>
      </c>
      <c r="U154" s="90">
        <v>44704.61993055556</v>
      </c>
      <c r="V154" s="92" t="s">
        <v>609</v>
      </c>
      <c r="W154" s="87"/>
      <c r="X154" s="87"/>
      <c r="Y154" s="97" t="s">
        <v>826</v>
      </c>
      <c r="Z154" s="87"/>
    </row>
    <row r="155" spans="1:26" ht="15">
      <c r="A155" s="63" t="s">
        <v>306</v>
      </c>
      <c r="B155" s="63" t="s">
        <v>341</v>
      </c>
      <c r="C155" s="64" t="s">
        <v>1947</v>
      </c>
      <c r="D155" s="65"/>
      <c r="E155" s="66"/>
      <c r="F155" s="67"/>
      <c r="G155" s="64"/>
      <c r="H155" s="68"/>
      <c r="I155" s="69"/>
      <c r="J155" s="69"/>
      <c r="K155" s="34" t="s">
        <v>65</v>
      </c>
      <c r="L155" s="76">
        <v>155</v>
      </c>
      <c r="M1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5" s="71"/>
      <c r="O155" s="87" t="s">
        <v>363</v>
      </c>
      <c r="P155" s="90">
        <v>44704.620983796296</v>
      </c>
      <c r="Q155" s="87" t="s">
        <v>367</v>
      </c>
      <c r="R155" s="87"/>
      <c r="S155" s="87"/>
      <c r="T155" s="87" t="s">
        <v>448</v>
      </c>
      <c r="U155" s="90">
        <v>44704.620983796296</v>
      </c>
      <c r="V155" s="92" t="s">
        <v>610</v>
      </c>
      <c r="W155" s="87"/>
      <c r="X155" s="87"/>
      <c r="Y155" s="97" t="s">
        <v>827</v>
      </c>
      <c r="Z155" s="87"/>
    </row>
    <row r="156" spans="1:26" ht="15">
      <c r="A156" s="63" t="s">
        <v>307</v>
      </c>
      <c r="B156" s="63" t="s">
        <v>307</v>
      </c>
      <c r="C156" s="64" t="s">
        <v>1949</v>
      </c>
      <c r="D156" s="65"/>
      <c r="E156" s="66"/>
      <c r="F156" s="67"/>
      <c r="G156" s="64"/>
      <c r="H156" s="68"/>
      <c r="I156" s="69"/>
      <c r="J156" s="69"/>
      <c r="K156" s="34" t="s">
        <v>65</v>
      </c>
      <c r="L156" s="76">
        <v>156</v>
      </c>
      <c r="M1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6" s="71"/>
      <c r="O156" s="87" t="s">
        <v>177</v>
      </c>
      <c r="P156" s="90">
        <v>44703.06207175926</v>
      </c>
      <c r="Q156" s="87" t="s">
        <v>384</v>
      </c>
      <c r="R156" s="87"/>
      <c r="S156" s="87"/>
      <c r="T156" s="87" t="s">
        <v>458</v>
      </c>
      <c r="U156" s="90">
        <v>44703.06207175926</v>
      </c>
      <c r="V156" s="92" t="s">
        <v>611</v>
      </c>
      <c r="W156" s="87"/>
      <c r="X156" s="87"/>
      <c r="Y156" s="97" t="s">
        <v>828</v>
      </c>
      <c r="Z156" s="87"/>
    </row>
    <row r="157" spans="1:26" ht="15">
      <c r="A157" s="63" t="s">
        <v>307</v>
      </c>
      <c r="B157" s="63" t="s">
        <v>307</v>
      </c>
      <c r="C157" s="64" t="s">
        <v>1949</v>
      </c>
      <c r="D157" s="65"/>
      <c r="E157" s="66"/>
      <c r="F157" s="67"/>
      <c r="G157" s="64"/>
      <c r="H157" s="68"/>
      <c r="I157" s="69"/>
      <c r="J157" s="69"/>
      <c r="K157" s="34" t="s">
        <v>65</v>
      </c>
      <c r="L157" s="76">
        <v>157</v>
      </c>
      <c r="M1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7" s="71"/>
      <c r="O157" s="87" t="s">
        <v>177</v>
      </c>
      <c r="P157" s="90">
        <v>44703.06346064815</v>
      </c>
      <c r="Q157" s="87" t="s">
        <v>380</v>
      </c>
      <c r="R157" s="92" t="s">
        <v>422</v>
      </c>
      <c r="S157" s="87" t="s">
        <v>444</v>
      </c>
      <c r="T157" s="87" t="s">
        <v>455</v>
      </c>
      <c r="U157" s="90">
        <v>44703.06346064815</v>
      </c>
      <c r="V157" s="92" t="s">
        <v>612</v>
      </c>
      <c r="W157" s="87"/>
      <c r="X157" s="87"/>
      <c r="Y157" s="97" t="s">
        <v>829</v>
      </c>
      <c r="Z157" s="87"/>
    </row>
    <row r="158" spans="1:26" ht="15">
      <c r="A158" s="63" t="s">
        <v>307</v>
      </c>
      <c r="B158" s="63" t="s">
        <v>307</v>
      </c>
      <c r="C158" s="64" t="s">
        <v>1949</v>
      </c>
      <c r="D158" s="65"/>
      <c r="E158" s="66"/>
      <c r="F158" s="67"/>
      <c r="G158" s="64"/>
      <c r="H158" s="68"/>
      <c r="I158" s="69"/>
      <c r="J158" s="69"/>
      <c r="K158" s="34" t="s">
        <v>65</v>
      </c>
      <c r="L158" s="76">
        <v>158</v>
      </c>
      <c r="M1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8" s="71"/>
      <c r="O158" s="87" t="s">
        <v>177</v>
      </c>
      <c r="P158" s="90">
        <v>44703.06348379629</v>
      </c>
      <c r="Q158" s="87" t="s">
        <v>385</v>
      </c>
      <c r="R158" s="87"/>
      <c r="S158" s="87"/>
      <c r="T158" s="87"/>
      <c r="U158" s="90">
        <v>44703.06348379629</v>
      </c>
      <c r="V158" s="92" t="s">
        <v>613</v>
      </c>
      <c r="W158" s="87"/>
      <c r="X158" s="87"/>
      <c r="Y158" s="97" t="s">
        <v>830</v>
      </c>
      <c r="Z158" s="87"/>
    </row>
    <row r="159" spans="1:26" ht="15">
      <c r="A159" s="63" t="s">
        <v>307</v>
      </c>
      <c r="B159" s="63" t="s">
        <v>307</v>
      </c>
      <c r="C159" s="64" t="s">
        <v>1949</v>
      </c>
      <c r="D159" s="65"/>
      <c r="E159" s="66"/>
      <c r="F159" s="67"/>
      <c r="G159" s="64"/>
      <c r="H159" s="68"/>
      <c r="I159" s="69"/>
      <c r="J159" s="69"/>
      <c r="K159" s="34" t="s">
        <v>65</v>
      </c>
      <c r="L159" s="76">
        <v>159</v>
      </c>
      <c r="M1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9" s="71"/>
      <c r="O159" s="87" t="s">
        <v>177</v>
      </c>
      <c r="P159" s="90">
        <v>44703.06350694445</v>
      </c>
      <c r="Q159" s="87" t="s">
        <v>386</v>
      </c>
      <c r="R159" s="87"/>
      <c r="S159" s="87"/>
      <c r="T159" s="87" t="s">
        <v>459</v>
      </c>
      <c r="U159" s="90">
        <v>44703.06350694445</v>
      </c>
      <c r="V159" s="92" t="s">
        <v>614</v>
      </c>
      <c r="W159" s="87"/>
      <c r="X159" s="87"/>
      <c r="Y159" s="97" t="s">
        <v>831</v>
      </c>
      <c r="Z159" s="87"/>
    </row>
    <row r="160" spans="1:26" ht="15">
      <c r="A160" s="63" t="s">
        <v>307</v>
      </c>
      <c r="B160" s="63" t="s">
        <v>307</v>
      </c>
      <c r="C160" s="64" t="s">
        <v>1949</v>
      </c>
      <c r="D160" s="65"/>
      <c r="E160" s="66"/>
      <c r="F160" s="67"/>
      <c r="G160" s="64"/>
      <c r="H160" s="68"/>
      <c r="I160" s="69"/>
      <c r="J160" s="69"/>
      <c r="K160" s="34" t="s">
        <v>65</v>
      </c>
      <c r="L160" s="76">
        <v>160</v>
      </c>
      <c r="M1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0" s="71"/>
      <c r="O160" s="87" t="s">
        <v>177</v>
      </c>
      <c r="P160" s="90">
        <v>44703.08020833333</v>
      </c>
      <c r="Q160" s="87" t="s">
        <v>381</v>
      </c>
      <c r="R160" s="87"/>
      <c r="S160" s="87"/>
      <c r="T160" s="87" t="s">
        <v>456</v>
      </c>
      <c r="U160" s="90">
        <v>44703.08020833333</v>
      </c>
      <c r="V160" s="92" t="s">
        <v>615</v>
      </c>
      <c r="W160" s="87"/>
      <c r="X160" s="87"/>
      <c r="Y160" s="97" t="s">
        <v>832</v>
      </c>
      <c r="Z160" s="87"/>
    </row>
    <row r="161" spans="1:26" ht="15">
      <c r="A161" s="63" t="s">
        <v>307</v>
      </c>
      <c r="B161" s="63" t="s">
        <v>307</v>
      </c>
      <c r="C161" s="64" t="s">
        <v>1949</v>
      </c>
      <c r="D161" s="65"/>
      <c r="E161" s="66"/>
      <c r="F161" s="67"/>
      <c r="G161" s="64"/>
      <c r="H161" s="68"/>
      <c r="I161" s="69"/>
      <c r="J161" s="69"/>
      <c r="K161" s="34" t="s">
        <v>65</v>
      </c>
      <c r="L161" s="76">
        <v>161</v>
      </c>
      <c r="M1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1" s="71"/>
      <c r="O161" s="87" t="s">
        <v>177</v>
      </c>
      <c r="P161" s="90">
        <v>44705.600439814814</v>
      </c>
      <c r="Q161" s="87" t="s">
        <v>387</v>
      </c>
      <c r="R161" s="87"/>
      <c r="S161" s="87"/>
      <c r="T161" s="87"/>
      <c r="U161" s="90">
        <v>44705.600439814814</v>
      </c>
      <c r="V161" s="92" t="s">
        <v>616</v>
      </c>
      <c r="W161" s="87"/>
      <c r="X161" s="87"/>
      <c r="Y161" s="97" t="s">
        <v>833</v>
      </c>
      <c r="Z161" s="87"/>
    </row>
    <row r="162" spans="1:26" ht="15">
      <c r="A162" s="63" t="s">
        <v>307</v>
      </c>
      <c r="B162" s="63" t="s">
        <v>307</v>
      </c>
      <c r="C162" s="64" t="s">
        <v>1949</v>
      </c>
      <c r="D162" s="65"/>
      <c r="E162" s="66"/>
      <c r="F162" s="67"/>
      <c r="G162" s="64"/>
      <c r="H162" s="68"/>
      <c r="I162" s="69"/>
      <c r="J162" s="69"/>
      <c r="K162" s="34" t="s">
        <v>65</v>
      </c>
      <c r="L162" s="76">
        <v>162</v>
      </c>
      <c r="M1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2" s="71"/>
      <c r="O162" s="87" t="s">
        <v>177</v>
      </c>
      <c r="P162" s="90">
        <v>44705.60244212963</v>
      </c>
      <c r="Q162" s="87" t="s">
        <v>388</v>
      </c>
      <c r="R162" s="87"/>
      <c r="S162" s="87"/>
      <c r="T162" s="87" t="s">
        <v>451</v>
      </c>
      <c r="U162" s="90">
        <v>44705.60244212963</v>
      </c>
      <c r="V162" s="92" t="s">
        <v>617</v>
      </c>
      <c r="W162" s="87"/>
      <c r="X162" s="87"/>
      <c r="Y162" s="97" t="s">
        <v>834</v>
      </c>
      <c r="Z162" s="87"/>
    </row>
    <row r="163" spans="1:26" ht="15">
      <c r="A163" s="63" t="s">
        <v>307</v>
      </c>
      <c r="B163" s="63" t="s">
        <v>307</v>
      </c>
      <c r="C163" s="64" t="s">
        <v>1949</v>
      </c>
      <c r="D163" s="65"/>
      <c r="E163" s="66"/>
      <c r="F163" s="67"/>
      <c r="G163" s="64"/>
      <c r="H163" s="68"/>
      <c r="I163" s="69"/>
      <c r="J163" s="69"/>
      <c r="K163" s="34" t="s">
        <v>65</v>
      </c>
      <c r="L163" s="76">
        <v>163</v>
      </c>
      <c r="M1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3" s="71"/>
      <c r="O163" s="87" t="s">
        <v>177</v>
      </c>
      <c r="P163" s="90">
        <v>44705.61269675926</v>
      </c>
      <c r="Q163" s="87" t="s">
        <v>389</v>
      </c>
      <c r="R163" s="87"/>
      <c r="S163" s="87"/>
      <c r="T163" s="87" t="s">
        <v>460</v>
      </c>
      <c r="U163" s="90">
        <v>44705.61269675926</v>
      </c>
      <c r="V163" s="92" t="s">
        <v>618</v>
      </c>
      <c r="W163" s="87"/>
      <c r="X163" s="87"/>
      <c r="Y163" s="97" t="s">
        <v>835</v>
      </c>
      <c r="Z163" s="87"/>
    </row>
    <row r="164" spans="1:26" ht="15">
      <c r="A164" s="63" t="s">
        <v>308</v>
      </c>
      <c r="B164" s="63" t="s">
        <v>308</v>
      </c>
      <c r="C164" s="64" t="s">
        <v>1949</v>
      </c>
      <c r="D164" s="65"/>
      <c r="E164" s="66"/>
      <c r="F164" s="67"/>
      <c r="G164" s="64"/>
      <c r="H164" s="68"/>
      <c r="I164" s="69"/>
      <c r="J164" s="69"/>
      <c r="K164" s="34" t="s">
        <v>65</v>
      </c>
      <c r="L164" s="76">
        <v>164</v>
      </c>
      <c r="M1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4" s="71"/>
      <c r="O164" s="87" t="s">
        <v>177</v>
      </c>
      <c r="P164" s="90">
        <v>44706.90012731482</v>
      </c>
      <c r="Q164" s="87" t="s">
        <v>390</v>
      </c>
      <c r="R164" s="87"/>
      <c r="S164" s="87"/>
      <c r="T164" s="87"/>
      <c r="U164" s="90">
        <v>44706.90012731482</v>
      </c>
      <c r="V164" s="92" t="s">
        <v>619</v>
      </c>
      <c r="W164" s="87"/>
      <c r="X164" s="87"/>
      <c r="Y164" s="97" t="s">
        <v>836</v>
      </c>
      <c r="Z164" s="87"/>
    </row>
    <row r="165" spans="1:26" ht="15">
      <c r="A165" s="63" t="s">
        <v>308</v>
      </c>
      <c r="B165" s="63" t="s">
        <v>308</v>
      </c>
      <c r="C165" s="64" t="s">
        <v>1949</v>
      </c>
      <c r="D165" s="65"/>
      <c r="E165" s="66"/>
      <c r="F165" s="67"/>
      <c r="G165" s="64"/>
      <c r="H165" s="68"/>
      <c r="I165" s="69"/>
      <c r="J165" s="69"/>
      <c r="K165" s="34" t="s">
        <v>65</v>
      </c>
      <c r="L165" s="76">
        <v>165</v>
      </c>
      <c r="M1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5" s="71"/>
      <c r="O165" s="87" t="s">
        <v>177</v>
      </c>
      <c r="P165" s="90">
        <v>44707.89991898148</v>
      </c>
      <c r="Q165" s="87" t="s">
        <v>391</v>
      </c>
      <c r="R165" s="87"/>
      <c r="S165" s="87"/>
      <c r="T165" s="87"/>
      <c r="U165" s="90">
        <v>44707.89991898148</v>
      </c>
      <c r="V165" s="92" t="s">
        <v>620</v>
      </c>
      <c r="W165" s="87"/>
      <c r="X165" s="87"/>
      <c r="Y165" s="97" t="s">
        <v>837</v>
      </c>
      <c r="Z165" s="87"/>
    </row>
    <row r="166" spans="1:26" ht="15">
      <c r="A166" s="63" t="s">
        <v>309</v>
      </c>
      <c r="B166" s="63" t="s">
        <v>321</v>
      </c>
      <c r="C166" s="64" t="s">
        <v>1947</v>
      </c>
      <c r="D166" s="65"/>
      <c r="E166" s="66"/>
      <c r="F166" s="67"/>
      <c r="G166" s="64"/>
      <c r="H166" s="68"/>
      <c r="I166" s="69"/>
      <c r="J166" s="69"/>
      <c r="K166" s="34" t="s">
        <v>65</v>
      </c>
      <c r="L166" s="76">
        <v>166</v>
      </c>
      <c r="M1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6" s="71"/>
      <c r="O166" s="87" t="s">
        <v>363</v>
      </c>
      <c r="P166" s="90">
        <v>44708.307222222225</v>
      </c>
      <c r="Q166" s="87" t="s">
        <v>392</v>
      </c>
      <c r="R166" s="87"/>
      <c r="S166" s="87"/>
      <c r="T166" s="87" t="s">
        <v>454</v>
      </c>
      <c r="U166" s="90">
        <v>44708.307222222225</v>
      </c>
      <c r="V166" s="92" t="s">
        <v>621</v>
      </c>
      <c r="W166" s="87"/>
      <c r="X166" s="87"/>
      <c r="Y166" s="97" t="s">
        <v>838</v>
      </c>
      <c r="Z166" s="87"/>
    </row>
    <row r="167" spans="1:26" ht="15">
      <c r="A167" s="63" t="s">
        <v>310</v>
      </c>
      <c r="B167" s="63" t="s">
        <v>341</v>
      </c>
      <c r="C167" s="64" t="s">
        <v>1947</v>
      </c>
      <c r="D167" s="65"/>
      <c r="E167" s="66"/>
      <c r="F167" s="67"/>
      <c r="G167" s="64"/>
      <c r="H167" s="68"/>
      <c r="I167" s="69"/>
      <c r="J167" s="69"/>
      <c r="K167" s="34" t="s">
        <v>65</v>
      </c>
      <c r="L167" s="76">
        <v>167</v>
      </c>
      <c r="M1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7" s="71"/>
      <c r="O167" s="87" t="s">
        <v>363</v>
      </c>
      <c r="P167" s="90">
        <v>44701.59744212963</v>
      </c>
      <c r="Q167" s="87" t="s">
        <v>367</v>
      </c>
      <c r="R167" s="87"/>
      <c r="S167" s="87"/>
      <c r="T167" s="87" t="s">
        <v>448</v>
      </c>
      <c r="U167" s="90">
        <v>44701.59744212963</v>
      </c>
      <c r="V167" s="92" t="s">
        <v>622</v>
      </c>
      <c r="W167" s="87"/>
      <c r="X167" s="87"/>
      <c r="Y167" s="97" t="s">
        <v>839</v>
      </c>
      <c r="Z167" s="87"/>
    </row>
    <row r="168" spans="1:26" ht="15">
      <c r="A168" s="63" t="s">
        <v>310</v>
      </c>
      <c r="B168" s="63" t="s">
        <v>329</v>
      </c>
      <c r="C168" s="64" t="s">
        <v>1947</v>
      </c>
      <c r="D168" s="65"/>
      <c r="E168" s="66"/>
      <c r="F168" s="67"/>
      <c r="G168" s="64"/>
      <c r="H168" s="68"/>
      <c r="I168" s="69"/>
      <c r="J168" s="69"/>
      <c r="K168" s="34" t="s">
        <v>65</v>
      </c>
      <c r="L168" s="76">
        <v>168</v>
      </c>
      <c r="M1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8" s="71"/>
      <c r="O168" s="87" t="s">
        <v>363</v>
      </c>
      <c r="P168" s="90">
        <v>44707.555810185186</v>
      </c>
      <c r="Q168" s="87" t="s">
        <v>393</v>
      </c>
      <c r="R168" s="87"/>
      <c r="S168" s="87"/>
      <c r="T168" s="87"/>
      <c r="U168" s="90">
        <v>44707.555810185186</v>
      </c>
      <c r="V168" s="92" t="s">
        <v>623</v>
      </c>
      <c r="W168" s="87"/>
      <c r="X168" s="87"/>
      <c r="Y168" s="97" t="s">
        <v>840</v>
      </c>
      <c r="Z168" s="87"/>
    </row>
    <row r="169" spans="1:26" ht="15">
      <c r="A169" s="63" t="s">
        <v>310</v>
      </c>
      <c r="B169" s="63" t="s">
        <v>335</v>
      </c>
      <c r="C169" s="64" t="s">
        <v>1947</v>
      </c>
      <c r="D169" s="65"/>
      <c r="E169" s="66"/>
      <c r="F169" s="67"/>
      <c r="G169" s="64"/>
      <c r="H169" s="68"/>
      <c r="I169" s="69"/>
      <c r="J169" s="69"/>
      <c r="K169" s="34" t="s">
        <v>65</v>
      </c>
      <c r="L169" s="76">
        <v>169</v>
      </c>
      <c r="M1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9" s="71"/>
      <c r="O169" s="87" t="s">
        <v>363</v>
      </c>
      <c r="P169" s="90">
        <v>44708.38903935185</v>
      </c>
      <c r="Q169" s="87" t="s">
        <v>378</v>
      </c>
      <c r="R169" s="87"/>
      <c r="S169" s="87"/>
      <c r="T169" s="87" t="s">
        <v>453</v>
      </c>
      <c r="U169" s="90">
        <v>44708.38903935185</v>
      </c>
      <c r="V169" s="92" t="s">
        <v>624</v>
      </c>
      <c r="W169" s="87"/>
      <c r="X169" s="87"/>
      <c r="Y169" s="97" t="s">
        <v>841</v>
      </c>
      <c r="Z169" s="87"/>
    </row>
    <row r="170" spans="1:26" ht="15">
      <c r="A170" s="63" t="s">
        <v>311</v>
      </c>
      <c r="B170" s="63" t="s">
        <v>311</v>
      </c>
      <c r="C170" s="64" t="s">
        <v>1949</v>
      </c>
      <c r="D170" s="65"/>
      <c r="E170" s="66"/>
      <c r="F170" s="67"/>
      <c r="G170" s="64"/>
      <c r="H170" s="68"/>
      <c r="I170" s="69"/>
      <c r="J170" s="69"/>
      <c r="K170" s="34" t="s">
        <v>65</v>
      </c>
      <c r="L170" s="76">
        <v>170</v>
      </c>
      <c r="M1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0" s="71"/>
      <c r="O170" s="87" t="s">
        <v>177</v>
      </c>
      <c r="P170" s="90">
        <v>44701.466516203705</v>
      </c>
      <c r="Q170" s="87" t="s">
        <v>394</v>
      </c>
      <c r="R170" s="92" t="s">
        <v>424</v>
      </c>
      <c r="S170" s="87" t="s">
        <v>445</v>
      </c>
      <c r="T170" s="87" t="s">
        <v>461</v>
      </c>
      <c r="U170" s="90">
        <v>44701.466516203705</v>
      </c>
      <c r="V170" s="92" t="s">
        <v>625</v>
      </c>
      <c r="W170" s="87"/>
      <c r="X170" s="87"/>
      <c r="Y170" s="97" t="s">
        <v>842</v>
      </c>
      <c r="Z170" s="87"/>
    </row>
    <row r="171" spans="1:26" ht="15">
      <c r="A171" s="63" t="s">
        <v>311</v>
      </c>
      <c r="B171" s="63" t="s">
        <v>311</v>
      </c>
      <c r="C171" s="64" t="s">
        <v>1949</v>
      </c>
      <c r="D171" s="65"/>
      <c r="E171" s="66"/>
      <c r="F171" s="67"/>
      <c r="G171" s="64"/>
      <c r="H171" s="68"/>
      <c r="I171" s="69"/>
      <c r="J171" s="69"/>
      <c r="K171" s="34" t="s">
        <v>65</v>
      </c>
      <c r="L171" s="76">
        <v>171</v>
      </c>
      <c r="M1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1" s="71"/>
      <c r="O171" s="87" t="s">
        <v>177</v>
      </c>
      <c r="P171" s="90">
        <v>44708.45429398148</v>
      </c>
      <c r="Q171" s="87" t="s">
        <v>395</v>
      </c>
      <c r="R171" s="92" t="s">
        <v>425</v>
      </c>
      <c r="S171" s="87" t="s">
        <v>445</v>
      </c>
      <c r="T171" s="87" t="s">
        <v>461</v>
      </c>
      <c r="U171" s="90">
        <v>44708.45429398148</v>
      </c>
      <c r="V171" s="92" t="s">
        <v>626</v>
      </c>
      <c r="W171" s="87"/>
      <c r="X171" s="87"/>
      <c r="Y171" s="97" t="s">
        <v>843</v>
      </c>
      <c r="Z171" s="87"/>
    </row>
    <row r="172" spans="1:26" ht="15">
      <c r="A172" s="63" t="s">
        <v>312</v>
      </c>
      <c r="B172" s="63" t="s">
        <v>341</v>
      </c>
      <c r="C172" s="64" t="s">
        <v>1947</v>
      </c>
      <c r="D172" s="65"/>
      <c r="E172" s="66"/>
      <c r="F172" s="67"/>
      <c r="G172" s="64"/>
      <c r="H172" s="68"/>
      <c r="I172" s="69"/>
      <c r="J172" s="69"/>
      <c r="K172" s="34" t="s">
        <v>65</v>
      </c>
      <c r="L172" s="76">
        <v>172</v>
      </c>
      <c r="M1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2" s="71"/>
      <c r="O172" s="87" t="s">
        <v>363</v>
      </c>
      <c r="P172" s="90">
        <v>44701.66273148148</v>
      </c>
      <c r="Q172" s="87" t="s">
        <v>367</v>
      </c>
      <c r="R172" s="87"/>
      <c r="S172" s="87"/>
      <c r="T172" s="87" t="s">
        <v>448</v>
      </c>
      <c r="U172" s="90">
        <v>44701.66273148148</v>
      </c>
      <c r="V172" s="92" t="s">
        <v>627</v>
      </c>
      <c r="W172" s="87"/>
      <c r="X172" s="87"/>
      <c r="Y172" s="97" t="s">
        <v>844</v>
      </c>
      <c r="Z172" s="87"/>
    </row>
    <row r="173" spans="1:26" ht="15">
      <c r="A173" s="63" t="s">
        <v>312</v>
      </c>
      <c r="B173" s="63" t="s">
        <v>341</v>
      </c>
      <c r="C173" s="64" t="s">
        <v>1947</v>
      </c>
      <c r="D173" s="65"/>
      <c r="E173" s="66"/>
      <c r="F173" s="67"/>
      <c r="G173" s="64"/>
      <c r="H173" s="68"/>
      <c r="I173" s="69"/>
      <c r="J173" s="69"/>
      <c r="K173" s="34" t="s">
        <v>65</v>
      </c>
      <c r="L173" s="76">
        <v>173</v>
      </c>
      <c r="M1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3" s="71"/>
      <c r="O173" s="87" t="s">
        <v>363</v>
      </c>
      <c r="P173" s="90">
        <v>44708.55430555555</v>
      </c>
      <c r="Q173" s="87" t="s">
        <v>396</v>
      </c>
      <c r="R173" s="87"/>
      <c r="S173" s="87"/>
      <c r="T173" s="87" t="s">
        <v>448</v>
      </c>
      <c r="U173" s="90">
        <v>44708.55430555555</v>
      </c>
      <c r="V173" s="92" t="s">
        <v>628</v>
      </c>
      <c r="W173" s="87"/>
      <c r="X173" s="87"/>
      <c r="Y173" s="97" t="s">
        <v>845</v>
      </c>
      <c r="Z173" s="87"/>
    </row>
    <row r="174" spans="1:26" ht="15">
      <c r="A174" s="63" t="s">
        <v>313</v>
      </c>
      <c r="B174" s="63" t="s">
        <v>313</v>
      </c>
      <c r="C174" s="64" t="s">
        <v>1949</v>
      </c>
      <c r="D174" s="65"/>
      <c r="E174" s="66"/>
      <c r="F174" s="67"/>
      <c r="G174" s="64"/>
      <c r="H174" s="68"/>
      <c r="I174" s="69"/>
      <c r="J174" s="69"/>
      <c r="K174" s="34" t="s">
        <v>65</v>
      </c>
      <c r="L174" s="76">
        <v>174</v>
      </c>
      <c r="M1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4" s="71"/>
      <c r="O174" s="87" t="s">
        <v>177</v>
      </c>
      <c r="P174" s="90">
        <v>44701.16364583333</v>
      </c>
      <c r="Q174" s="87" t="s">
        <v>397</v>
      </c>
      <c r="R174" s="92" t="s">
        <v>426</v>
      </c>
      <c r="S174" s="87" t="s">
        <v>443</v>
      </c>
      <c r="T174" s="87" t="s">
        <v>462</v>
      </c>
      <c r="U174" s="90">
        <v>44701.16364583333</v>
      </c>
      <c r="V174" s="92" t="s">
        <v>629</v>
      </c>
      <c r="W174" s="87"/>
      <c r="X174" s="87"/>
      <c r="Y174" s="97" t="s">
        <v>846</v>
      </c>
      <c r="Z174" s="87"/>
    </row>
    <row r="175" spans="1:26" ht="15">
      <c r="A175" s="63" t="s">
        <v>313</v>
      </c>
      <c r="B175" s="63" t="s">
        <v>313</v>
      </c>
      <c r="C175" s="64" t="s">
        <v>1949</v>
      </c>
      <c r="D175" s="65"/>
      <c r="E175" s="66"/>
      <c r="F175" s="67"/>
      <c r="G175" s="64"/>
      <c r="H175" s="68"/>
      <c r="I175" s="69"/>
      <c r="J175" s="69"/>
      <c r="K175" s="34" t="s">
        <v>65</v>
      </c>
      <c r="L175" s="76">
        <v>175</v>
      </c>
      <c r="M1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5" s="71"/>
      <c r="O175" s="87" t="s">
        <v>177</v>
      </c>
      <c r="P175" s="90">
        <v>44708.310115740744</v>
      </c>
      <c r="Q175" s="87" t="s">
        <v>398</v>
      </c>
      <c r="R175" s="92" t="s">
        <v>427</v>
      </c>
      <c r="S175" s="87" t="s">
        <v>443</v>
      </c>
      <c r="T175" s="87" t="s">
        <v>462</v>
      </c>
      <c r="U175" s="90">
        <v>44708.310115740744</v>
      </c>
      <c r="V175" s="92" t="s">
        <v>630</v>
      </c>
      <c r="W175" s="87"/>
      <c r="X175" s="87"/>
      <c r="Y175" s="97" t="s">
        <v>847</v>
      </c>
      <c r="Z175" s="87"/>
    </row>
    <row r="176" spans="1:26" ht="15">
      <c r="A176" s="63" t="s">
        <v>314</v>
      </c>
      <c r="B176" s="63" t="s">
        <v>313</v>
      </c>
      <c r="C176" s="64" t="s">
        <v>1947</v>
      </c>
      <c r="D176" s="65"/>
      <c r="E176" s="66"/>
      <c r="F176" s="67"/>
      <c r="G176" s="64"/>
      <c r="H176" s="68"/>
      <c r="I176" s="69"/>
      <c r="J176" s="69"/>
      <c r="K176" s="34" t="s">
        <v>65</v>
      </c>
      <c r="L176" s="76">
        <v>176</v>
      </c>
      <c r="M1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6" s="71"/>
      <c r="O176" s="87" t="s">
        <v>363</v>
      </c>
      <c r="P176" s="90">
        <v>44708.554247685184</v>
      </c>
      <c r="Q176" s="87" t="s">
        <v>399</v>
      </c>
      <c r="R176" s="87"/>
      <c r="S176" s="87"/>
      <c r="T176" s="87" t="s">
        <v>452</v>
      </c>
      <c r="U176" s="90">
        <v>44708.554247685184</v>
      </c>
      <c r="V176" s="92" t="s">
        <v>631</v>
      </c>
      <c r="W176" s="87"/>
      <c r="X176" s="87"/>
      <c r="Y176" s="97" t="s">
        <v>848</v>
      </c>
      <c r="Z176" s="87"/>
    </row>
    <row r="177" spans="1:26" ht="15">
      <c r="A177" s="63" t="s">
        <v>315</v>
      </c>
      <c r="B177" s="63" t="s">
        <v>315</v>
      </c>
      <c r="C177" s="64" t="s">
        <v>1949</v>
      </c>
      <c r="D177" s="65"/>
      <c r="E177" s="66"/>
      <c r="F177" s="67"/>
      <c r="G177" s="64"/>
      <c r="H177" s="68"/>
      <c r="I177" s="69"/>
      <c r="J177" s="69"/>
      <c r="K177" s="34" t="s">
        <v>65</v>
      </c>
      <c r="L177" s="76">
        <v>177</v>
      </c>
      <c r="M1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7" s="71"/>
      <c r="O177" s="87" t="s">
        <v>177</v>
      </c>
      <c r="P177" s="90">
        <v>44706.83246527778</v>
      </c>
      <c r="Q177" s="87" t="s">
        <v>400</v>
      </c>
      <c r="R177" s="92" t="s">
        <v>428</v>
      </c>
      <c r="S177" s="87" t="s">
        <v>443</v>
      </c>
      <c r="T177" s="87" t="s">
        <v>447</v>
      </c>
      <c r="U177" s="90">
        <v>44706.83246527778</v>
      </c>
      <c r="V177" s="92" t="s">
        <v>632</v>
      </c>
      <c r="W177" s="87"/>
      <c r="X177" s="87"/>
      <c r="Y177" s="97" t="s">
        <v>849</v>
      </c>
      <c r="Z177" s="87"/>
    </row>
    <row r="178" spans="1:26" ht="15">
      <c r="A178" s="63" t="s">
        <v>314</v>
      </c>
      <c r="B178" s="63" t="s">
        <v>315</v>
      </c>
      <c r="C178" s="64" t="s">
        <v>1947</v>
      </c>
      <c r="D178" s="65"/>
      <c r="E178" s="66"/>
      <c r="F178" s="67"/>
      <c r="G178" s="64"/>
      <c r="H178" s="68"/>
      <c r="I178" s="69"/>
      <c r="J178" s="69"/>
      <c r="K178" s="34" t="s">
        <v>65</v>
      </c>
      <c r="L178" s="76">
        <v>178</v>
      </c>
      <c r="M1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8" s="71"/>
      <c r="O178" s="87" t="s">
        <v>363</v>
      </c>
      <c r="P178" s="90">
        <v>44708.554398148146</v>
      </c>
      <c r="Q178" s="87" t="s">
        <v>401</v>
      </c>
      <c r="R178" s="87"/>
      <c r="S178" s="87"/>
      <c r="T178" s="87" t="s">
        <v>447</v>
      </c>
      <c r="U178" s="90">
        <v>44708.554398148146</v>
      </c>
      <c r="V178" s="92" t="s">
        <v>633</v>
      </c>
      <c r="W178" s="87"/>
      <c r="X178" s="87"/>
      <c r="Y178" s="97" t="s">
        <v>850</v>
      </c>
      <c r="Z178" s="87"/>
    </row>
    <row r="179" spans="1:26" ht="15">
      <c r="A179" s="63" t="s">
        <v>314</v>
      </c>
      <c r="B179" s="63" t="s">
        <v>341</v>
      </c>
      <c r="C179" s="64" t="s">
        <v>1947</v>
      </c>
      <c r="D179" s="65"/>
      <c r="E179" s="66"/>
      <c r="F179" s="67"/>
      <c r="G179" s="64"/>
      <c r="H179" s="68"/>
      <c r="I179" s="69"/>
      <c r="J179" s="69"/>
      <c r="K179" s="34" t="s">
        <v>65</v>
      </c>
      <c r="L179" s="76">
        <v>179</v>
      </c>
      <c r="M1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9" s="71"/>
      <c r="O179" s="87" t="s">
        <v>363</v>
      </c>
      <c r="P179" s="90">
        <v>44708.55385416667</v>
      </c>
      <c r="Q179" s="87" t="s">
        <v>396</v>
      </c>
      <c r="R179" s="87"/>
      <c r="S179" s="87"/>
      <c r="T179" s="87" t="s">
        <v>448</v>
      </c>
      <c r="U179" s="90">
        <v>44708.55385416667</v>
      </c>
      <c r="V179" s="92" t="s">
        <v>634</v>
      </c>
      <c r="W179" s="87"/>
      <c r="X179" s="87"/>
      <c r="Y179" s="97" t="s">
        <v>851</v>
      </c>
      <c r="Z179" s="87"/>
    </row>
    <row r="180" spans="1:26" ht="15">
      <c r="A180" s="63" t="s">
        <v>314</v>
      </c>
      <c r="B180" s="63" t="s">
        <v>323</v>
      </c>
      <c r="C180" s="64" t="s">
        <v>1947</v>
      </c>
      <c r="D180" s="65"/>
      <c r="E180" s="66"/>
      <c r="F180" s="67"/>
      <c r="G180" s="64"/>
      <c r="H180" s="68"/>
      <c r="I180" s="69"/>
      <c r="J180" s="69"/>
      <c r="K180" s="34" t="s">
        <v>65</v>
      </c>
      <c r="L180" s="76">
        <v>180</v>
      </c>
      <c r="M1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0" s="71"/>
      <c r="O180" s="87" t="s">
        <v>363</v>
      </c>
      <c r="P180" s="90">
        <v>44708.554131944446</v>
      </c>
      <c r="Q180" s="87" t="s">
        <v>402</v>
      </c>
      <c r="R180" s="87"/>
      <c r="S180" s="87"/>
      <c r="T180" s="87" t="s">
        <v>463</v>
      </c>
      <c r="U180" s="90">
        <v>44708.554131944446</v>
      </c>
      <c r="V180" s="92" t="s">
        <v>635</v>
      </c>
      <c r="W180" s="87"/>
      <c r="X180" s="87"/>
      <c r="Y180" s="97" t="s">
        <v>852</v>
      </c>
      <c r="Z180" s="87"/>
    </row>
    <row r="181" spans="1:26" ht="15">
      <c r="A181" s="63" t="s">
        <v>314</v>
      </c>
      <c r="B181" s="63" t="s">
        <v>335</v>
      </c>
      <c r="C181" s="64" t="s">
        <v>1947</v>
      </c>
      <c r="D181" s="65"/>
      <c r="E181" s="66"/>
      <c r="F181" s="67"/>
      <c r="G181" s="64"/>
      <c r="H181" s="68"/>
      <c r="I181" s="69"/>
      <c r="J181" s="69"/>
      <c r="K181" s="34" t="s">
        <v>65</v>
      </c>
      <c r="L181" s="76">
        <v>181</v>
      </c>
      <c r="M1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1" s="71"/>
      <c r="O181" s="87" t="s">
        <v>363</v>
      </c>
      <c r="P181" s="90">
        <v>44708.55421296296</v>
      </c>
      <c r="Q181" s="87" t="s">
        <v>378</v>
      </c>
      <c r="R181" s="87"/>
      <c r="S181" s="87"/>
      <c r="T181" s="87" t="s">
        <v>453</v>
      </c>
      <c r="U181" s="90">
        <v>44708.55421296296</v>
      </c>
      <c r="V181" s="92" t="s">
        <v>636</v>
      </c>
      <c r="W181" s="87"/>
      <c r="X181" s="87"/>
      <c r="Y181" s="97" t="s">
        <v>853</v>
      </c>
      <c r="Z181" s="87"/>
    </row>
    <row r="182" spans="1:26" ht="15">
      <c r="A182" s="63" t="s">
        <v>314</v>
      </c>
      <c r="B182" s="63" t="s">
        <v>321</v>
      </c>
      <c r="C182" s="64" t="s">
        <v>1947</v>
      </c>
      <c r="D182" s="65"/>
      <c r="E182" s="66"/>
      <c r="F182" s="67"/>
      <c r="G182" s="64"/>
      <c r="H182" s="68"/>
      <c r="I182" s="69"/>
      <c r="J182" s="69"/>
      <c r="K182" s="34" t="s">
        <v>65</v>
      </c>
      <c r="L182" s="76">
        <v>182</v>
      </c>
      <c r="M1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2" s="71"/>
      <c r="O182" s="87" t="s">
        <v>363</v>
      </c>
      <c r="P182" s="90">
        <v>44708.554293981484</v>
      </c>
      <c r="Q182" s="87" t="s">
        <v>392</v>
      </c>
      <c r="R182" s="87"/>
      <c r="S182" s="87"/>
      <c r="T182" s="87" t="s">
        <v>454</v>
      </c>
      <c r="U182" s="90">
        <v>44708.554293981484</v>
      </c>
      <c r="V182" s="92" t="s">
        <v>637</v>
      </c>
      <c r="W182" s="87"/>
      <c r="X182" s="87"/>
      <c r="Y182" s="97" t="s">
        <v>854</v>
      </c>
      <c r="Z182" s="87"/>
    </row>
    <row r="183" spans="1:26" ht="15">
      <c r="A183" s="63" t="s">
        <v>314</v>
      </c>
      <c r="B183" s="63" t="s">
        <v>329</v>
      </c>
      <c r="C183" s="64" t="s">
        <v>1947</v>
      </c>
      <c r="D183" s="65"/>
      <c r="E183" s="66"/>
      <c r="F183" s="67"/>
      <c r="G183" s="64"/>
      <c r="H183" s="68"/>
      <c r="I183" s="69"/>
      <c r="J183" s="69"/>
      <c r="K183" s="34" t="s">
        <v>65</v>
      </c>
      <c r="L183" s="76">
        <v>183</v>
      </c>
      <c r="M1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3" s="71"/>
      <c r="O183" s="87" t="s">
        <v>363</v>
      </c>
      <c r="P183" s="90">
        <v>44708.55435185185</v>
      </c>
      <c r="Q183" s="87" t="s">
        <v>393</v>
      </c>
      <c r="R183" s="87"/>
      <c r="S183" s="87"/>
      <c r="T183" s="87"/>
      <c r="U183" s="90">
        <v>44708.55435185185</v>
      </c>
      <c r="V183" s="92" t="s">
        <v>638</v>
      </c>
      <c r="W183" s="87"/>
      <c r="X183" s="87"/>
      <c r="Y183" s="97" t="s">
        <v>855</v>
      </c>
      <c r="Z183" s="87"/>
    </row>
    <row r="184" spans="1:26" ht="15">
      <c r="A184" s="63" t="s">
        <v>316</v>
      </c>
      <c r="B184" s="63" t="s">
        <v>341</v>
      </c>
      <c r="C184" s="64" t="s">
        <v>1947</v>
      </c>
      <c r="D184" s="65"/>
      <c r="E184" s="66"/>
      <c r="F184" s="67"/>
      <c r="G184" s="64"/>
      <c r="H184" s="68"/>
      <c r="I184" s="69"/>
      <c r="J184" s="69"/>
      <c r="K184" s="34" t="s">
        <v>65</v>
      </c>
      <c r="L184" s="76">
        <v>184</v>
      </c>
      <c r="M1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4" s="71"/>
      <c r="O184" s="87" t="s">
        <v>363</v>
      </c>
      <c r="P184" s="90">
        <v>44708.55878472222</v>
      </c>
      <c r="Q184" s="87" t="s">
        <v>396</v>
      </c>
      <c r="R184" s="87"/>
      <c r="S184" s="87"/>
      <c r="T184" s="87" t="s">
        <v>448</v>
      </c>
      <c r="U184" s="90">
        <v>44708.55878472222</v>
      </c>
      <c r="V184" s="92" t="s">
        <v>639</v>
      </c>
      <c r="W184" s="87"/>
      <c r="X184" s="87"/>
      <c r="Y184" s="97" t="s">
        <v>856</v>
      </c>
      <c r="Z184" s="87"/>
    </row>
    <row r="185" spans="1:26" ht="15">
      <c r="A185" s="63" t="s">
        <v>317</v>
      </c>
      <c r="B185" s="63" t="s">
        <v>337</v>
      </c>
      <c r="C185" s="64" t="s">
        <v>1947</v>
      </c>
      <c r="D185" s="65"/>
      <c r="E185" s="66"/>
      <c r="F185" s="67"/>
      <c r="G185" s="64"/>
      <c r="H185" s="68"/>
      <c r="I185" s="69"/>
      <c r="J185" s="69"/>
      <c r="K185" s="34" t="s">
        <v>65</v>
      </c>
      <c r="L185" s="76">
        <v>185</v>
      </c>
      <c r="M1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5" s="71"/>
      <c r="O185" s="87" t="s">
        <v>363</v>
      </c>
      <c r="P185" s="90">
        <v>44701.593564814815</v>
      </c>
      <c r="Q185" s="87" t="s">
        <v>366</v>
      </c>
      <c r="R185" s="87"/>
      <c r="S185" s="87"/>
      <c r="T185" s="87" t="s">
        <v>447</v>
      </c>
      <c r="U185" s="90">
        <v>44701.593564814815</v>
      </c>
      <c r="V185" s="92" t="s">
        <v>640</v>
      </c>
      <c r="W185" s="87"/>
      <c r="X185" s="87"/>
      <c r="Y185" s="97" t="s">
        <v>857</v>
      </c>
      <c r="Z185" s="87"/>
    </row>
    <row r="186" spans="1:26" ht="15">
      <c r="A186" s="63" t="s">
        <v>317</v>
      </c>
      <c r="B186" s="63" t="s">
        <v>341</v>
      </c>
      <c r="C186" s="64" t="s">
        <v>1947</v>
      </c>
      <c r="D186" s="65"/>
      <c r="E186" s="66"/>
      <c r="F186" s="67"/>
      <c r="G186" s="64"/>
      <c r="H186" s="68"/>
      <c r="I186" s="69"/>
      <c r="J186" s="69"/>
      <c r="K186" s="34" t="s">
        <v>65</v>
      </c>
      <c r="L186" s="76">
        <v>186</v>
      </c>
      <c r="M1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6" s="71"/>
      <c r="O186" s="87" t="s">
        <v>363</v>
      </c>
      <c r="P186" s="90">
        <v>44708.561585648145</v>
      </c>
      <c r="Q186" s="87" t="s">
        <v>396</v>
      </c>
      <c r="R186" s="87"/>
      <c r="S186" s="87"/>
      <c r="T186" s="87" t="s">
        <v>448</v>
      </c>
      <c r="U186" s="90">
        <v>44708.561585648145</v>
      </c>
      <c r="V186" s="92" t="s">
        <v>641</v>
      </c>
      <c r="W186" s="87"/>
      <c r="X186" s="87"/>
      <c r="Y186" s="97" t="s">
        <v>858</v>
      </c>
      <c r="Z186" s="87"/>
    </row>
    <row r="187" spans="1:26" ht="15">
      <c r="A187" s="63" t="s">
        <v>318</v>
      </c>
      <c r="B187" s="63" t="s">
        <v>341</v>
      </c>
      <c r="C187" s="64" t="s">
        <v>1947</v>
      </c>
      <c r="D187" s="65"/>
      <c r="E187" s="66"/>
      <c r="F187" s="67"/>
      <c r="G187" s="64"/>
      <c r="H187" s="68"/>
      <c r="I187" s="69"/>
      <c r="J187" s="69"/>
      <c r="K187" s="34" t="s">
        <v>65</v>
      </c>
      <c r="L187" s="76">
        <v>187</v>
      </c>
      <c r="M1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7" s="71"/>
      <c r="O187" s="87" t="s">
        <v>363</v>
      </c>
      <c r="P187" s="90">
        <v>44701.663506944446</v>
      </c>
      <c r="Q187" s="87" t="s">
        <v>367</v>
      </c>
      <c r="R187" s="87"/>
      <c r="S187" s="87"/>
      <c r="T187" s="87" t="s">
        <v>448</v>
      </c>
      <c r="U187" s="90">
        <v>44701.663506944446</v>
      </c>
      <c r="V187" s="92" t="s">
        <v>642</v>
      </c>
      <c r="W187" s="87"/>
      <c r="X187" s="87"/>
      <c r="Y187" s="97" t="s">
        <v>859</v>
      </c>
      <c r="Z187" s="87"/>
    </row>
    <row r="188" spans="1:26" ht="15">
      <c r="A188" s="63" t="s">
        <v>318</v>
      </c>
      <c r="B188" s="63" t="s">
        <v>341</v>
      </c>
      <c r="C188" s="64" t="s">
        <v>1947</v>
      </c>
      <c r="D188" s="65"/>
      <c r="E188" s="66"/>
      <c r="F188" s="67"/>
      <c r="G188" s="64"/>
      <c r="H188" s="68"/>
      <c r="I188" s="69"/>
      <c r="J188" s="69"/>
      <c r="K188" s="34" t="s">
        <v>65</v>
      </c>
      <c r="L188" s="76">
        <v>188</v>
      </c>
      <c r="M1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8" s="71"/>
      <c r="O188" s="87" t="s">
        <v>363</v>
      </c>
      <c r="P188" s="90">
        <v>44708.56359953704</v>
      </c>
      <c r="Q188" s="87" t="s">
        <v>396</v>
      </c>
      <c r="R188" s="87"/>
      <c r="S188" s="87"/>
      <c r="T188" s="87" t="s">
        <v>448</v>
      </c>
      <c r="U188" s="90">
        <v>44708.56359953704</v>
      </c>
      <c r="V188" s="92" t="s">
        <v>643</v>
      </c>
      <c r="W188" s="87"/>
      <c r="X188" s="87"/>
      <c r="Y188" s="97" t="s">
        <v>860</v>
      </c>
      <c r="Z188" s="87"/>
    </row>
    <row r="189" spans="1:26" ht="15">
      <c r="A189" s="63" t="s">
        <v>319</v>
      </c>
      <c r="B189" s="63" t="s">
        <v>341</v>
      </c>
      <c r="C189" s="64" t="s">
        <v>1947</v>
      </c>
      <c r="D189" s="65"/>
      <c r="E189" s="66"/>
      <c r="F189" s="67"/>
      <c r="G189" s="64"/>
      <c r="H189" s="68"/>
      <c r="I189" s="69"/>
      <c r="J189" s="69"/>
      <c r="K189" s="34" t="s">
        <v>65</v>
      </c>
      <c r="L189" s="76">
        <v>189</v>
      </c>
      <c r="M1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9" s="71"/>
      <c r="O189" s="87" t="s">
        <v>363</v>
      </c>
      <c r="P189" s="90">
        <v>44708.57305555556</v>
      </c>
      <c r="Q189" s="87" t="s">
        <v>396</v>
      </c>
      <c r="R189" s="87"/>
      <c r="S189" s="87"/>
      <c r="T189" s="87" t="s">
        <v>448</v>
      </c>
      <c r="U189" s="90">
        <v>44708.57305555556</v>
      </c>
      <c r="V189" s="92" t="s">
        <v>644</v>
      </c>
      <c r="W189" s="87"/>
      <c r="X189" s="87"/>
      <c r="Y189" s="97" t="s">
        <v>861</v>
      </c>
      <c r="Z189" s="87"/>
    </row>
    <row r="190" spans="1:26" ht="15">
      <c r="A190" s="63" t="s">
        <v>320</v>
      </c>
      <c r="B190" s="63" t="s">
        <v>320</v>
      </c>
      <c r="C190" s="64" t="s">
        <v>1949</v>
      </c>
      <c r="D190" s="65"/>
      <c r="E190" s="66"/>
      <c r="F190" s="67"/>
      <c r="G190" s="64"/>
      <c r="H190" s="68"/>
      <c r="I190" s="69"/>
      <c r="J190" s="69"/>
      <c r="K190" s="34" t="s">
        <v>65</v>
      </c>
      <c r="L190" s="76">
        <v>190</v>
      </c>
      <c r="M1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0" s="71"/>
      <c r="O190" s="87" t="s">
        <v>177</v>
      </c>
      <c r="P190" s="90">
        <v>44701.57413194444</v>
      </c>
      <c r="Q190" s="87" t="s">
        <v>403</v>
      </c>
      <c r="R190" s="92" t="s">
        <v>429</v>
      </c>
      <c r="S190" s="87" t="s">
        <v>443</v>
      </c>
      <c r="T190" s="87" t="s">
        <v>464</v>
      </c>
      <c r="U190" s="90">
        <v>44701.57413194444</v>
      </c>
      <c r="V190" s="92" t="s">
        <v>645</v>
      </c>
      <c r="W190" s="87"/>
      <c r="X190" s="87"/>
      <c r="Y190" s="97" t="s">
        <v>862</v>
      </c>
      <c r="Z190" s="87"/>
    </row>
    <row r="191" spans="1:26" ht="15">
      <c r="A191" s="63" t="s">
        <v>320</v>
      </c>
      <c r="B191" s="63" t="s">
        <v>320</v>
      </c>
      <c r="C191" s="64" t="s">
        <v>1949</v>
      </c>
      <c r="D191" s="65"/>
      <c r="E191" s="66"/>
      <c r="F191" s="67"/>
      <c r="G191" s="64"/>
      <c r="H191" s="68"/>
      <c r="I191" s="69"/>
      <c r="J191" s="69"/>
      <c r="K191" s="34" t="s">
        <v>65</v>
      </c>
      <c r="L191" s="76">
        <v>191</v>
      </c>
      <c r="M1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1" s="71"/>
      <c r="O191" s="87" t="s">
        <v>177</v>
      </c>
      <c r="P191" s="90">
        <v>44708.573599537034</v>
      </c>
      <c r="Q191" s="87" t="s">
        <v>404</v>
      </c>
      <c r="R191" s="92" t="s">
        <v>430</v>
      </c>
      <c r="S191" s="87" t="s">
        <v>443</v>
      </c>
      <c r="T191" s="87" t="s">
        <v>464</v>
      </c>
      <c r="U191" s="90">
        <v>44708.573599537034</v>
      </c>
      <c r="V191" s="92" t="s">
        <v>646</v>
      </c>
      <c r="W191" s="87"/>
      <c r="X191" s="87"/>
      <c r="Y191" s="97" t="s">
        <v>863</v>
      </c>
      <c r="Z191" s="87"/>
    </row>
    <row r="192" spans="1:26" ht="15">
      <c r="A192" s="63" t="s">
        <v>321</v>
      </c>
      <c r="B192" s="63" t="s">
        <v>321</v>
      </c>
      <c r="C192" s="64" t="s">
        <v>1949</v>
      </c>
      <c r="D192" s="65"/>
      <c r="E192" s="66"/>
      <c r="F192" s="67"/>
      <c r="G192" s="64"/>
      <c r="H192" s="68"/>
      <c r="I192" s="69"/>
      <c r="J192" s="69"/>
      <c r="K192" s="34" t="s">
        <v>65</v>
      </c>
      <c r="L192" s="76">
        <v>192</v>
      </c>
      <c r="M1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2" s="71"/>
      <c r="O192" s="87" t="s">
        <v>177</v>
      </c>
      <c r="P192" s="90">
        <v>44701.24450231482</v>
      </c>
      <c r="Q192" s="87" t="s">
        <v>405</v>
      </c>
      <c r="R192" s="92" t="s">
        <v>431</v>
      </c>
      <c r="S192" s="87" t="s">
        <v>443</v>
      </c>
      <c r="T192" s="87" t="s">
        <v>454</v>
      </c>
      <c r="U192" s="90">
        <v>44701.24450231482</v>
      </c>
      <c r="V192" s="92" t="s">
        <v>647</v>
      </c>
      <c r="W192" s="87"/>
      <c r="X192" s="87"/>
      <c r="Y192" s="97" t="s">
        <v>864</v>
      </c>
      <c r="Z192" s="87"/>
    </row>
    <row r="193" spans="1:26" ht="15">
      <c r="A193" s="63" t="s">
        <v>321</v>
      </c>
      <c r="B193" s="63" t="s">
        <v>321</v>
      </c>
      <c r="C193" s="64" t="s">
        <v>1949</v>
      </c>
      <c r="D193" s="65"/>
      <c r="E193" s="66"/>
      <c r="F193" s="67"/>
      <c r="G193" s="64"/>
      <c r="H193" s="68"/>
      <c r="I193" s="69"/>
      <c r="J193" s="69"/>
      <c r="K193" s="34" t="s">
        <v>65</v>
      </c>
      <c r="L193" s="76">
        <v>193</v>
      </c>
      <c r="M1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3" s="71"/>
      <c r="O193" s="87" t="s">
        <v>177</v>
      </c>
      <c r="P193" s="90">
        <v>44708.28429398148</v>
      </c>
      <c r="Q193" s="87" t="s">
        <v>406</v>
      </c>
      <c r="R193" s="92" t="s">
        <v>432</v>
      </c>
      <c r="S193" s="87" t="s">
        <v>443</v>
      </c>
      <c r="T193" s="87" t="s">
        <v>454</v>
      </c>
      <c r="U193" s="90">
        <v>44708.28429398148</v>
      </c>
      <c r="V193" s="92" t="s">
        <v>648</v>
      </c>
      <c r="W193" s="87"/>
      <c r="X193" s="87"/>
      <c r="Y193" s="97" t="s">
        <v>865</v>
      </c>
      <c r="Z193" s="87"/>
    </row>
    <row r="194" spans="1:26" ht="15">
      <c r="A194" s="63" t="s">
        <v>322</v>
      </c>
      <c r="B194" s="63" t="s">
        <v>321</v>
      </c>
      <c r="C194" s="64" t="s">
        <v>1947</v>
      </c>
      <c r="D194" s="65"/>
      <c r="E194" s="66"/>
      <c r="F194" s="67"/>
      <c r="G194" s="64"/>
      <c r="H194" s="68"/>
      <c r="I194" s="69"/>
      <c r="J194" s="69"/>
      <c r="K194" s="34" t="s">
        <v>65</v>
      </c>
      <c r="L194" s="76">
        <v>194</v>
      </c>
      <c r="M1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4" s="71"/>
      <c r="O194" s="87" t="s">
        <v>363</v>
      </c>
      <c r="P194" s="90">
        <v>44708.58798611111</v>
      </c>
      <c r="Q194" s="87" t="s">
        <v>392</v>
      </c>
      <c r="R194" s="87"/>
      <c r="S194" s="87"/>
      <c r="T194" s="87" t="s">
        <v>454</v>
      </c>
      <c r="U194" s="90">
        <v>44708.58798611111</v>
      </c>
      <c r="V194" s="92" t="s">
        <v>649</v>
      </c>
      <c r="W194" s="87"/>
      <c r="X194" s="87"/>
      <c r="Y194" s="97" t="s">
        <v>866</v>
      </c>
      <c r="Z194" s="87"/>
    </row>
    <row r="195" spans="1:26" ht="15">
      <c r="A195" s="63" t="s">
        <v>323</v>
      </c>
      <c r="B195" s="63" t="s">
        <v>323</v>
      </c>
      <c r="C195" s="64" t="s">
        <v>1949</v>
      </c>
      <c r="D195" s="65"/>
      <c r="E195" s="66"/>
      <c r="F195" s="67"/>
      <c r="G195" s="64"/>
      <c r="H195" s="68"/>
      <c r="I195" s="69"/>
      <c r="J195" s="69"/>
      <c r="K195" s="34" t="s">
        <v>65</v>
      </c>
      <c r="L195" s="76">
        <v>195</v>
      </c>
      <c r="M1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5" s="71"/>
      <c r="O195" s="87" t="s">
        <v>177</v>
      </c>
      <c r="P195" s="90">
        <v>44708.44865740741</v>
      </c>
      <c r="Q195" s="87" t="s">
        <v>407</v>
      </c>
      <c r="R195" s="87"/>
      <c r="S195" s="87"/>
      <c r="T195" s="87" t="s">
        <v>463</v>
      </c>
      <c r="U195" s="90">
        <v>44708.44865740741</v>
      </c>
      <c r="V195" s="92" t="s">
        <v>650</v>
      </c>
      <c r="W195" s="87"/>
      <c r="X195" s="87"/>
      <c r="Y195" s="97" t="s">
        <v>867</v>
      </c>
      <c r="Z195" s="87"/>
    </row>
    <row r="196" spans="1:26" ht="15">
      <c r="A196" s="63" t="s">
        <v>324</v>
      </c>
      <c r="B196" s="63" t="s">
        <v>323</v>
      </c>
      <c r="C196" s="64" t="s">
        <v>1947</v>
      </c>
      <c r="D196" s="65"/>
      <c r="E196" s="66"/>
      <c r="F196" s="67"/>
      <c r="G196" s="64"/>
      <c r="H196" s="68"/>
      <c r="I196" s="69"/>
      <c r="J196" s="69"/>
      <c r="K196" s="34" t="s">
        <v>65</v>
      </c>
      <c r="L196" s="76">
        <v>196</v>
      </c>
      <c r="M1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6" s="71"/>
      <c r="O196" s="87" t="s">
        <v>363</v>
      </c>
      <c r="P196" s="90">
        <v>44708.61785879629</v>
      </c>
      <c r="Q196" s="87" t="s">
        <v>402</v>
      </c>
      <c r="R196" s="87"/>
      <c r="S196" s="87"/>
      <c r="T196" s="87" t="s">
        <v>463</v>
      </c>
      <c r="U196" s="90">
        <v>44708.61785879629</v>
      </c>
      <c r="V196" s="92" t="s">
        <v>651</v>
      </c>
      <c r="W196" s="87"/>
      <c r="X196" s="87"/>
      <c r="Y196" s="97" t="s">
        <v>868</v>
      </c>
      <c r="Z196" s="87"/>
    </row>
    <row r="197" spans="1:26" ht="15">
      <c r="A197" s="63" t="s">
        <v>324</v>
      </c>
      <c r="B197" s="63" t="s">
        <v>324</v>
      </c>
      <c r="C197" s="64" t="s">
        <v>1949</v>
      </c>
      <c r="D197" s="65"/>
      <c r="E197" s="66"/>
      <c r="F197" s="67"/>
      <c r="G197" s="64"/>
      <c r="H197" s="68"/>
      <c r="I197" s="69"/>
      <c r="J197" s="69"/>
      <c r="K197" s="34" t="s">
        <v>65</v>
      </c>
      <c r="L197" s="76">
        <v>197</v>
      </c>
      <c r="M1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7" s="71"/>
      <c r="O197" s="87" t="s">
        <v>177</v>
      </c>
      <c r="P197" s="90">
        <v>44701.60150462963</v>
      </c>
      <c r="Q197" s="87" t="s">
        <v>408</v>
      </c>
      <c r="R197" s="92" t="s">
        <v>433</v>
      </c>
      <c r="S197" s="87" t="s">
        <v>443</v>
      </c>
      <c r="T197" s="87" t="s">
        <v>450</v>
      </c>
      <c r="U197" s="90">
        <v>44701.60150462963</v>
      </c>
      <c r="V197" s="92" t="s">
        <v>652</v>
      </c>
      <c r="W197" s="87"/>
      <c r="X197" s="87"/>
      <c r="Y197" s="97" t="s">
        <v>869</v>
      </c>
      <c r="Z197" s="87"/>
    </row>
    <row r="198" spans="1:26" ht="15">
      <c r="A198" s="63" t="s">
        <v>324</v>
      </c>
      <c r="B198" s="63" t="s">
        <v>341</v>
      </c>
      <c r="C198" s="64" t="s">
        <v>1947</v>
      </c>
      <c r="D198" s="65"/>
      <c r="E198" s="66"/>
      <c r="F198" s="67"/>
      <c r="G198" s="64"/>
      <c r="H198" s="68"/>
      <c r="I198" s="69"/>
      <c r="J198" s="69"/>
      <c r="K198" s="34" t="s">
        <v>65</v>
      </c>
      <c r="L198" s="76">
        <v>198</v>
      </c>
      <c r="M1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8" s="71"/>
      <c r="O198" s="87" t="s">
        <v>363</v>
      </c>
      <c r="P198" s="90">
        <v>44701.61005787037</v>
      </c>
      <c r="Q198" s="87" t="s">
        <v>367</v>
      </c>
      <c r="R198" s="87"/>
      <c r="S198" s="87"/>
      <c r="T198" s="87" t="s">
        <v>448</v>
      </c>
      <c r="U198" s="90">
        <v>44701.61005787037</v>
      </c>
      <c r="V198" s="92" t="s">
        <v>653</v>
      </c>
      <c r="W198" s="87"/>
      <c r="X198" s="87"/>
      <c r="Y198" s="97" t="s">
        <v>870</v>
      </c>
      <c r="Z198" s="87"/>
    </row>
    <row r="199" spans="1:26" ht="15">
      <c r="A199" s="63" t="s">
        <v>324</v>
      </c>
      <c r="B199" s="63" t="s">
        <v>324</v>
      </c>
      <c r="C199" s="64" t="s">
        <v>1949</v>
      </c>
      <c r="D199" s="65"/>
      <c r="E199" s="66"/>
      <c r="F199" s="67"/>
      <c r="G199" s="64"/>
      <c r="H199" s="68"/>
      <c r="I199" s="69"/>
      <c r="J199" s="69"/>
      <c r="K199" s="34" t="s">
        <v>65</v>
      </c>
      <c r="L199" s="76">
        <v>199</v>
      </c>
      <c r="M1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9" s="71"/>
      <c r="O199" s="87" t="s">
        <v>177</v>
      </c>
      <c r="P199" s="90">
        <v>44708.61623842592</v>
      </c>
      <c r="Q199" s="87" t="s">
        <v>409</v>
      </c>
      <c r="R199" s="92" t="s">
        <v>434</v>
      </c>
      <c r="S199" s="87" t="s">
        <v>443</v>
      </c>
      <c r="T199" s="87" t="s">
        <v>450</v>
      </c>
      <c r="U199" s="90">
        <v>44708.61623842592</v>
      </c>
      <c r="V199" s="92" t="s">
        <v>654</v>
      </c>
      <c r="W199" s="87"/>
      <c r="X199" s="87"/>
      <c r="Y199" s="97" t="s">
        <v>871</v>
      </c>
      <c r="Z199" s="87"/>
    </row>
    <row r="200" spans="1:26" ht="15">
      <c r="A200" s="63" t="s">
        <v>324</v>
      </c>
      <c r="B200" s="63" t="s">
        <v>341</v>
      </c>
      <c r="C200" s="64" t="s">
        <v>1947</v>
      </c>
      <c r="D200" s="65"/>
      <c r="E200" s="66"/>
      <c r="F200" s="67"/>
      <c r="G200" s="64"/>
      <c r="H200" s="68"/>
      <c r="I200" s="69"/>
      <c r="J200" s="69"/>
      <c r="K200" s="34" t="s">
        <v>65</v>
      </c>
      <c r="L200" s="76">
        <v>200</v>
      </c>
      <c r="M2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0" s="71"/>
      <c r="O200" s="87" t="s">
        <v>363</v>
      </c>
      <c r="P200" s="90">
        <v>44708.617893518516</v>
      </c>
      <c r="Q200" s="87" t="s">
        <v>396</v>
      </c>
      <c r="R200" s="87"/>
      <c r="S200" s="87"/>
      <c r="T200" s="87" t="s">
        <v>448</v>
      </c>
      <c r="U200" s="90">
        <v>44708.617893518516</v>
      </c>
      <c r="V200" s="92" t="s">
        <v>655</v>
      </c>
      <c r="W200" s="87"/>
      <c r="X200" s="87"/>
      <c r="Y200" s="97" t="s">
        <v>872</v>
      </c>
      <c r="Z200" s="87"/>
    </row>
    <row r="201" spans="1:26" ht="15">
      <c r="A201" s="63" t="s">
        <v>324</v>
      </c>
      <c r="B201" s="63" t="s">
        <v>329</v>
      </c>
      <c r="C201" s="64" t="s">
        <v>1947</v>
      </c>
      <c r="D201" s="65"/>
      <c r="E201" s="66"/>
      <c r="F201" s="67"/>
      <c r="G201" s="64"/>
      <c r="H201" s="68"/>
      <c r="I201" s="69"/>
      <c r="J201" s="69"/>
      <c r="K201" s="34" t="s">
        <v>65</v>
      </c>
      <c r="L201" s="76">
        <v>201</v>
      </c>
      <c r="M2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1" s="71"/>
      <c r="O201" s="87" t="s">
        <v>363</v>
      </c>
      <c r="P201" s="90">
        <v>44708.61797453704</v>
      </c>
      <c r="Q201" s="87" t="s">
        <v>393</v>
      </c>
      <c r="R201" s="87"/>
      <c r="S201" s="87"/>
      <c r="T201" s="87"/>
      <c r="U201" s="90">
        <v>44708.61797453704</v>
      </c>
      <c r="V201" s="92" t="s">
        <v>656</v>
      </c>
      <c r="W201" s="87"/>
      <c r="X201" s="87"/>
      <c r="Y201" s="97" t="s">
        <v>873</v>
      </c>
      <c r="Z201" s="87"/>
    </row>
    <row r="202" spans="1:26" ht="15">
      <c r="A202" s="63" t="s">
        <v>325</v>
      </c>
      <c r="B202" s="63" t="s">
        <v>341</v>
      </c>
      <c r="C202" s="64" t="s">
        <v>1947</v>
      </c>
      <c r="D202" s="65"/>
      <c r="E202" s="66"/>
      <c r="F202" s="67"/>
      <c r="G202" s="64"/>
      <c r="H202" s="68"/>
      <c r="I202" s="69"/>
      <c r="J202" s="69"/>
      <c r="K202" s="34" t="s">
        <v>65</v>
      </c>
      <c r="L202" s="76">
        <v>202</v>
      </c>
      <c r="M2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2" s="71"/>
      <c r="O202" s="87" t="s">
        <v>363</v>
      </c>
      <c r="P202" s="90">
        <v>44701.62695601852</v>
      </c>
      <c r="Q202" s="87" t="s">
        <v>367</v>
      </c>
      <c r="R202" s="87"/>
      <c r="S202" s="87"/>
      <c r="T202" s="87" t="s">
        <v>448</v>
      </c>
      <c r="U202" s="90">
        <v>44701.62695601852</v>
      </c>
      <c r="V202" s="92" t="s">
        <v>657</v>
      </c>
      <c r="W202" s="87"/>
      <c r="X202" s="87"/>
      <c r="Y202" s="97" t="s">
        <v>874</v>
      </c>
      <c r="Z202" s="87"/>
    </row>
    <row r="203" spans="1:26" ht="15">
      <c r="A203" s="63" t="s">
        <v>325</v>
      </c>
      <c r="B203" s="63" t="s">
        <v>341</v>
      </c>
      <c r="C203" s="64" t="s">
        <v>1947</v>
      </c>
      <c r="D203" s="65"/>
      <c r="E203" s="66"/>
      <c r="F203" s="67"/>
      <c r="G203" s="64"/>
      <c r="H203" s="68"/>
      <c r="I203" s="69"/>
      <c r="J203" s="69"/>
      <c r="K203" s="34" t="s">
        <v>65</v>
      </c>
      <c r="L203" s="76">
        <v>203</v>
      </c>
      <c r="M2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3" s="71"/>
      <c r="O203" s="87" t="s">
        <v>363</v>
      </c>
      <c r="P203" s="90">
        <v>44708.62101851852</v>
      </c>
      <c r="Q203" s="87" t="s">
        <v>396</v>
      </c>
      <c r="R203" s="87"/>
      <c r="S203" s="87"/>
      <c r="T203" s="87" t="s">
        <v>448</v>
      </c>
      <c r="U203" s="90">
        <v>44708.62101851852</v>
      </c>
      <c r="V203" s="92" t="s">
        <v>658</v>
      </c>
      <c r="W203" s="87"/>
      <c r="X203" s="87"/>
      <c r="Y203" s="97" t="s">
        <v>875</v>
      </c>
      <c r="Z203" s="87"/>
    </row>
    <row r="204" spans="1:26" ht="15">
      <c r="A204" s="63" t="s">
        <v>326</v>
      </c>
      <c r="B204" s="63" t="s">
        <v>341</v>
      </c>
      <c r="C204" s="64" t="s">
        <v>1947</v>
      </c>
      <c r="D204" s="65"/>
      <c r="E204" s="66"/>
      <c r="F204" s="67"/>
      <c r="G204" s="64"/>
      <c r="H204" s="68"/>
      <c r="I204" s="69"/>
      <c r="J204" s="69"/>
      <c r="K204" s="34" t="s">
        <v>65</v>
      </c>
      <c r="L204" s="76">
        <v>204</v>
      </c>
      <c r="M2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4" s="71"/>
      <c r="O204" s="87" t="s">
        <v>363</v>
      </c>
      <c r="P204" s="90">
        <v>44708.657685185186</v>
      </c>
      <c r="Q204" s="87" t="s">
        <v>396</v>
      </c>
      <c r="R204" s="87"/>
      <c r="S204" s="87"/>
      <c r="T204" s="87" t="s">
        <v>448</v>
      </c>
      <c r="U204" s="90">
        <v>44708.657685185186</v>
      </c>
      <c r="V204" s="92" t="s">
        <v>659</v>
      </c>
      <c r="W204" s="87"/>
      <c r="X204" s="87"/>
      <c r="Y204" s="97" t="s">
        <v>876</v>
      </c>
      <c r="Z204" s="87"/>
    </row>
    <row r="205" spans="1:26" ht="15">
      <c r="A205" s="63" t="s">
        <v>327</v>
      </c>
      <c r="B205" s="63" t="s">
        <v>341</v>
      </c>
      <c r="C205" s="64" t="s">
        <v>1947</v>
      </c>
      <c r="D205" s="65"/>
      <c r="E205" s="66"/>
      <c r="F205" s="67"/>
      <c r="G205" s="64"/>
      <c r="H205" s="68"/>
      <c r="I205" s="69"/>
      <c r="J205" s="69"/>
      <c r="K205" s="34" t="s">
        <v>65</v>
      </c>
      <c r="L205" s="76">
        <v>205</v>
      </c>
      <c r="M2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5" s="71"/>
      <c r="O205" s="87" t="s">
        <v>363</v>
      </c>
      <c r="P205" s="90">
        <v>44708.67034722222</v>
      </c>
      <c r="Q205" s="87" t="s">
        <v>396</v>
      </c>
      <c r="R205" s="87"/>
      <c r="S205" s="87"/>
      <c r="T205" s="87" t="s">
        <v>448</v>
      </c>
      <c r="U205" s="90">
        <v>44708.67034722222</v>
      </c>
      <c r="V205" s="92" t="s">
        <v>660</v>
      </c>
      <c r="W205" s="87"/>
      <c r="X205" s="87"/>
      <c r="Y205" s="97" t="s">
        <v>877</v>
      </c>
      <c r="Z205" s="87"/>
    </row>
    <row r="206" spans="1:26" ht="15">
      <c r="A206" s="63" t="s">
        <v>328</v>
      </c>
      <c r="B206" s="63" t="s">
        <v>337</v>
      </c>
      <c r="C206" s="64" t="s">
        <v>1947</v>
      </c>
      <c r="D206" s="65"/>
      <c r="E206" s="66"/>
      <c r="F206" s="67"/>
      <c r="G206" s="64"/>
      <c r="H206" s="68"/>
      <c r="I206" s="69"/>
      <c r="J206" s="69"/>
      <c r="K206" s="34" t="s">
        <v>65</v>
      </c>
      <c r="L206" s="76">
        <v>206</v>
      </c>
      <c r="M2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6" s="71"/>
      <c r="O206" s="87" t="s">
        <v>363</v>
      </c>
      <c r="P206" s="90">
        <v>44703.31329861111</v>
      </c>
      <c r="Q206" s="87" t="s">
        <v>366</v>
      </c>
      <c r="R206" s="87"/>
      <c r="S206" s="87"/>
      <c r="T206" s="87" t="s">
        <v>447</v>
      </c>
      <c r="U206" s="90">
        <v>44703.31329861111</v>
      </c>
      <c r="V206" s="92" t="s">
        <v>661</v>
      </c>
      <c r="W206" s="87"/>
      <c r="X206" s="87"/>
      <c r="Y206" s="97" t="s">
        <v>878</v>
      </c>
      <c r="Z206" s="87"/>
    </row>
    <row r="207" spans="1:26" ht="15">
      <c r="A207" s="63" t="s">
        <v>328</v>
      </c>
      <c r="B207" s="63" t="s">
        <v>341</v>
      </c>
      <c r="C207" s="64" t="s">
        <v>1947</v>
      </c>
      <c r="D207" s="65"/>
      <c r="E207" s="66"/>
      <c r="F207" s="67"/>
      <c r="G207" s="64"/>
      <c r="H207" s="68"/>
      <c r="I207" s="69"/>
      <c r="J207" s="69"/>
      <c r="K207" s="34" t="s">
        <v>65</v>
      </c>
      <c r="L207" s="76">
        <v>207</v>
      </c>
      <c r="M2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7" s="71"/>
      <c r="O207" s="87" t="s">
        <v>363</v>
      </c>
      <c r="P207" s="90">
        <v>44708.67444444444</v>
      </c>
      <c r="Q207" s="87" t="s">
        <v>396</v>
      </c>
      <c r="R207" s="87"/>
      <c r="S207" s="87"/>
      <c r="T207" s="87" t="s">
        <v>448</v>
      </c>
      <c r="U207" s="90">
        <v>44708.67444444444</v>
      </c>
      <c r="V207" s="92" t="s">
        <v>662</v>
      </c>
      <c r="W207" s="87"/>
      <c r="X207" s="87"/>
      <c r="Y207" s="97" t="s">
        <v>879</v>
      </c>
      <c r="Z207" s="87"/>
    </row>
    <row r="208" spans="1:26" ht="15">
      <c r="A208" s="63" t="s">
        <v>329</v>
      </c>
      <c r="B208" s="63" t="s">
        <v>329</v>
      </c>
      <c r="C208" s="64" t="s">
        <v>1949</v>
      </c>
      <c r="D208" s="65"/>
      <c r="E208" s="66"/>
      <c r="F208" s="67"/>
      <c r="G208" s="64"/>
      <c r="H208" s="68"/>
      <c r="I208" s="69"/>
      <c r="J208" s="69"/>
      <c r="K208" s="34" t="s">
        <v>65</v>
      </c>
      <c r="L208" s="76">
        <v>208</v>
      </c>
      <c r="M2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8" s="71"/>
      <c r="O208" s="87" t="s">
        <v>177</v>
      </c>
      <c r="P208" s="90">
        <v>44707.547847222224</v>
      </c>
      <c r="Q208" s="87" t="s">
        <v>410</v>
      </c>
      <c r="R208" s="92" t="s">
        <v>435</v>
      </c>
      <c r="S208" s="87" t="s">
        <v>443</v>
      </c>
      <c r="T208" s="87"/>
      <c r="U208" s="90">
        <v>44707.547847222224</v>
      </c>
      <c r="V208" s="92" t="s">
        <v>663</v>
      </c>
      <c r="W208" s="87"/>
      <c r="X208" s="87"/>
      <c r="Y208" s="97" t="s">
        <v>880</v>
      </c>
      <c r="Z208" s="87"/>
    </row>
    <row r="209" spans="1:26" ht="15">
      <c r="A209" s="63" t="s">
        <v>330</v>
      </c>
      <c r="B209" s="63" t="s">
        <v>329</v>
      </c>
      <c r="C209" s="64" t="s">
        <v>1947</v>
      </c>
      <c r="D209" s="65"/>
      <c r="E209" s="66"/>
      <c r="F209" s="67"/>
      <c r="G209" s="64"/>
      <c r="H209" s="68"/>
      <c r="I209" s="69"/>
      <c r="J209" s="69"/>
      <c r="K209" s="34" t="s">
        <v>65</v>
      </c>
      <c r="L209" s="76">
        <v>209</v>
      </c>
      <c r="M2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9" s="71"/>
      <c r="O209" s="87" t="s">
        <v>363</v>
      </c>
      <c r="P209" s="90">
        <v>44708.692025462966</v>
      </c>
      <c r="Q209" s="87" t="s">
        <v>393</v>
      </c>
      <c r="R209" s="87"/>
      <c r="S209" s="87"/>
      <c r="T209" s="87"/>
      <c r="U209" s="90">
        <v>44708.692025462966</v>
      </c>
      <c r="V209" s="92" t="s">
        <v>664</v>
      </c>
      <c r="W209" s="87"/>
      <c r="X209" s="87"/>
      <c r="Y209" s="97" t="s">
        <v>881</v>
      </c>
      <c r="Z209" s="87"/>
    </row>
    <row r="210" spans="1:26" ht="15">
      <c r="A210" s="63" t="s">
        <v>331</v>
      </c>
      <c r="B210" s="63" t="s">
        <v>341</v>
      </c>
      <c r="C210" s="64" t="s">
        <v>1947</v>
      </c>
      <c r="D210" s="65"/>
      <c r="E210" s="66"/>
      <c r="F210" s="67"/>
      <c r="G210" s="64"/>
      <c r="H210" s="68"/>
      <c r="I210" s="69"/>
      <c r="J210" s="69"/>
      <c r="K210" s="34" t="s">
        <v>65</v>
      </c>
      <c r="L210" s="76">
        <v>210</v>
      </c>
      <c r="M2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0" s="71"/>
      <c r="O210" s="87" t="s">
        <v>363</v>
      </c>
      <c r="P210" s="90">
        <v>44708.696863425925</v>
      </c>
      <c r="Q210" s="87" t="s">
        <v>396</v>
      </c>
      <c r="R210" s="87"/>
      <c r="S210" s="87"/>
      <c r="T210" s="87" t="s">
        <v>448</v>
      </c>
      <c r="U210" s="90">
        <v>44708.696863425925</v>
      </c>
      <c r="V210" s="92" t="s">
        <v>665</v>
      </c>
      <c r="W210" s="87"/>
      <c r="X210" s="87"/>
      <c r="Y210" s="97" t="s">
        <v>882</v>
      </c>
      <c r="Z210" s="87"/>
    </row>
    <row r="211" spans="1:26" ht="15">
      <c r="A211" s="63" t="s">
        <v>332</v>
      </c>
      <c r="B211" s="63" t="s">
        <v>341</v>
      </c>
      <c r="C211" s="64" t="s">
        <v>1947</v>
      </c>
      <c r="D211" s="65"/>
      <c r="E211" s="66"/>
      <c r="F211" s="67"/>
      <c r="G211" s="64"/>
      <c r="H211" s="68"/>
      <c r="I211" s="69"/>
      <c r="J211" s="69"/>
      <c r="K211" s="34" t="s">
        <v>65</v>
      </c>
      <c r="L211" s="76">
        <v>211</v>
      </c>
      <c r="M2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1" s="71"/>
      <c r="O211" s="87" t="s">
        <v>363</v>
      </c>
      <c r="P211" s="90">
        <v>44708.70761574074</v>
      </c>
      <c r="Q211" s="87" t="s">
        <v>396</v>
      </c>
      <c r="R211" s="87"/>
      <c r="S211" s="87"/>
      <c r="T211" s="87" t="s">
        <v>448</v>
      </c>
      <c r="U211" s="90">
        <v>44708.70761574074</v>
      </c>
      <c r="V211" s="92" t="s">
        <v>666</v>
      </c>
      <c r="W211" s="87"/>
      <c r="X211" s="87"/>
      <c r="Y211" s="97" t="s">
        <v>883</v>
      </c>
      <c r="Z211" s="87"/>
    </row>
    <row r="212" spans="1:26" ht="15">
      <c r="A212" s="63" t="s">
        <v>333</v>
      </c>
      <c r="B212" s="63" t="s">
        <v>341</v>
      </c>
      <c r="C212" s="64" t="s">
        <v>1947</v>
      </c>
      <c r="D212" s="65"/>
      <c r="E212" s="66"/>
      <c r="F212" s="67"/>
      <c r="G212" s="64"/>
      <c r="H212" s="68"/>
      <c r="I212" s="69"/>
      <c r="J212" s="69"/>
      <c r="K212" s="34" t="s">
        <v>65</v>
      </c>
      <c r="L212" s="76">
        <v>212</v>
      </c>
      <c r="M2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2" s="71"/>
      <c r="O212" s="87" t="s">
        <v>363</v>
      </c>
      <c r="P212" s="90">
        <v>44708.72311342593</v>
      </c>
      <c r="Q212" s="87" t="s">
        <v>396</v>
      </c>
      <c r="R212" s="87"/>
      <c r="S212" s="87"/>
      <c r="T212" s="87" t="s">
        <v>448</v>
      </c>
      <c r="U212" s="90">
        <v>44708.72311342593</v>
      </c>
      <c r="V212" s="92" t="s">
        <v>667</v>
      </c>
      <c r="W212" s="87"/>
      <c r="X212" s="87"/>
      <c r="Y212" s="97" t="s">
        <v>884</v>
      </c>
      <c r="Z212" s="87"/>
    </row>
    <row r="213" spans="1:26" ht="15">
      <c r="A213" s="63" t="s">
        <v>334</v>
      </c>
      <c r="B213" s="63" t="s">
        <v>335</v>
      </c>
      <c r="C213" s="64" t="s">
        <v>1947</v>
      </c>
      <c r="D213" s="65"/>
      <c r="E213" s="66"/>
      <c r="F213" s="67"/>
      <c r="G213" s="64"/>
      <c r="H213" s="68"/>
      <c r="I213" s="69"/>
      <c r="J213" s="69"/>
      <c r="K213" s="34" t="s">
        <v>65</v>
      </c>
      <c r="L213" s="76">
        <v>213</v>
      </c>
      <c r="M2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3" s="71"/>
      <c r="O213" s="87" t="s">
        <v>363</v>
      </c>
      <c r="P213" s="90">
        <v>44708.7343287037</v>
      </c>
      <c r="Q213" s="87" t="s">
        <v>378</v>
      </c>
      <c r="R213" s="87"/>
      <c r="S213" s="87"/>
      <c r="T213" s="87" t="s">
        <v>453</v>
      </c>
      <c r="U213" s="90">
        <v>44708.7343287037</v>
      </c>
      <c r="V213" s="92" t="s">
        <v>668</v>
      </c>
      <c r="W213" s="87"/>
      <c r="X213" s="87"/>
      <c r="Y213" s="97" t="s">
        <v>885</v>
      </c>
      <c r="Z213" s="87"/>
    </row>
    <row r="214" spans="1:26" ht="15">
      <c r="A214" s="63" t="s">
        <v>335</v>
      </c>
      <c r="B214" s="63" t="s">
        <v>335</v>
      </c>
      <c r="C214" s="64" t="s">
        <v>1949</v>
      </c>
      <c r="D214" s="65"/>
      <c r="E214" s="66"/>
      <c r="F214" s="67"/>
      <c r="G214" s="64"/>
      <c r="H214" s="68"/>
      <c r="I214" s="69"/>
      <c r="J214" s="69"/>
      <c r="K214" s="34" t="s">
        <v>65</v>
      </c>
      <c r="L214" s="76">
        <v>214</v>
      </c>
      <c r="M2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4" s="71"/>
      <c r="O214" s="87" t="s">
        <v>177</v>
      </c>
      <c r="P214" s="90">
        <v>44701.40201388889</v>
      </c>
      <c r="Q214" s="87" t="s">
        <v>411</v>
      </c>
      <c r="R214" s="92" t="s">
        <v>436</v>
      </c>
      <c r="S214" s="87" t="s">
        <v>443</v>
      </c>
      <c r="T214" s="87" t="s">
        <v>453</v>
      </c>
      <c r="U214" s="90">
        <v>44701.40201388889</v>
      </c>
      <c r="V214" s="92" t="s">
        <v>669</v>
      </c>
      <c r="W214" s="87"/>
      <c r="X214" s="87"/>
      <c r="Y214" s="97" t="s">
        <v>886</v>
      </c>
      <c r="Z214" s="87"/>
    </row>
    <row r="215" spans="1:26" ht="15">
      <c r="A215" s="63" t="s">
        <v>335</v>
      </c>
      <c r="B215" s="63" t="s">
        <v>335</v>
      </c>
      <c r="C215" s="64" t="s">
        <v>1949</v>
      </c>
      <c r="D215" s="65"/>
      <c r="E215" s="66"/>
      <c r="F215" s="67"/>
      <c r="G215" s="64"/>
      <c r="H215" s="68"/>
      <c r="I215" s="69"/>
      <c r="J215" s="69"/>
      <c r="K215" s="34" t="s">
        <v>65</v>
      </c>
      <c r="L215" s="76">
        <v>215</v>
      </c>
      <c r="M2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5" s="71"/>
      <c r="O215" s="87" t="s">
        <v>177</v>
      </c>
      <c r="P215" s="90">
        <v>44708.38615740741</v>
      </c>
      <c r="Q215" s="87" t="s">
        <v>412</v>
      </c>
      <c r="R215" s="92" t="s">
        <v>437</v>
      </c>
      <c r="S215" s="87" t="s">
        <v>443</v>
      </c>
      <c r="T215" s="87" t="s">
        <v>453</v>
      </c>
      <c r="U215" s="90">
        <v>44708.38615740741</v>
      </c>
      <c r="V215" s="92" t="s">
        <v>670</v>
      </c>
      <c r="W215" s="87"/>
      <c r="X215" s="87"/>
      <c r="Y215" s="97" t="s">
        <v>887</v>
      </c>
      <c r="Z215" s="87"/>
    </row>
    <row r="216" spans="1:26" ht="15">
      <c r="A216" s="63" t="s">
        <v>336</v>
      </c>
      <c r="B216" s="63" t="s">
        <v>335</v>
      </c>
      <c r="C216" s="64" t="s">
        <v>1947</v>
      </c>
      <c r="D216" s="65"/>
      <c r="E216" s="66"/>
      <c r="F216" s="67"/>
      <c r="G216" s="64"/>
      <c r="H216" s="68"/>
      <c r="I216" s="69"/>
      <c r="J216" s="69"/>
      <c r="K216" s="34" t="s">
        <v>65</v>
      </c>
      <c r="L216" s="76">
        <v>216</v>
      </c>
      <c r="M2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6" s="71"/>
      <c r="O216" s="87" t="s">
        <v>363</v>
      </c>
      <c r="P216" s="90">
        <v>44708.68701388889</v>
      </c>
      <c r="Q216" s="87" t="s">
        <v>378</v>
      </c>
      <c r="R216" s="87"/>
      <c r="S216" s="87"/>
      <c r="T216" s="87" t="s">
        <v>453</v>
      </c>
      <c r="U216" s="90">
        <v>44708.68701388889</v>
      </c>
      <c r="V216" s="92" t="s">
        <v>671</v>
      </c>
      <c r="W216" s="87"/>
      <c r="X216" s="87"/>
      <c r="Y216" s="97" t="s">
        <v>888</v>
      </c>
      <c r="Z216" s="87"/>
    </row>
    <row r="217" spans="1:26" ht="15">
      <c r="A217" s="63" t="s">
        <v>337</v>
      </c>
      <c r="B217" s="63" t="s">
        <v>337</v>
      </c>
      <c r="C217" s="64" t="s">
        <v>1949</v>
      </c>
      <c r="D217" s="65"/>
      <c r="E217" s="66"/>
      <c r="F217" s="67"/>
      <c r="G217" s="64"/>
      <c r="H217" s="68"/>
      <c r="I217" s="69"/>
      <c r="J217" s="69"/>
      <c r="K217" s="34" t="s">
        <v>65</v>
      </c>
      <c r="L217" s="76">
        <v>217</v>
      </c>
      <c r="M2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7" s="71"/>
      <c r="O217" s="87" t="s">
        <v>177</v>
      </c>
      <c r="P217" s="90">
        <v>44701.57809027778</v>
      </c>
      <c r="Q217" s="87" t="s">
        <v>413</v>
      </c>
      <c r="R217" s="92" t="s">
        <v>438</v>
      </c>
      <c r="S217" s="87" t="s">
        <v>443</v>
      </c>
      <c r="T217" s="87" t="s">
        <v>447</v>
      </c>
      <c r="U217" s="90">
        <v>44701.57809027778</v>
      </c>
      <c r="V217" s="92" t="s">
        <v>672</v>
      </c>
      <c r="W217" s="87"/>
      <c r="X217" s="87"/>
      <c r="Y217" s="97" t="s">
        <v>889</v>
      </c>
      <c r="Z217" s="87"/>
    </row>
    <row r="218" spans="1:26" ht="15">
      <c r="A218" s="63" t="s">
        <v>338</v>
      </c>
      <c r="B218" s="63" t="s">
        <v>337</v>
      </c>
      <c r="C218" s="64" t="s">
        <v>1947</v>
      </c>
      <c r="D218" s="65"/>
      <c r="E218" s="66"/>
      <c r="F218" s="67"/>
      <c r="G218" s="64"/>
      <c r="H218" s="68"/>
      <c r="I218" s="69"/>
      <c r="J218" s="69"/>
      <c r="K218" s="34" t="s">
        <v>65</v>
      </c>
      <c r="L218" s="76">
        <v>218</v>
      </c>
      <c r="M2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8" s="71"/>
      <c r="O218" s="87" t="s">
        <v>363</v>
      </c>
      <c r="P218" s="90">
        <v>44701.84280092592</v>
      </c>
      <c r="Q218" s="87" t="s">
        <v>366</v>
      </c>
      <c r="R218" s="87"/>
      <c r="S218" s="87"/>
      <c r="T218" s="87" t="s">
        <v>447</v>
      </c>
      <c r="U218" s="90">
        <v>44701.84280092592</v>
      </c>
      <c r="V218" s="92" t="s">
        <v>673</v>
      </c>
      <c r="W218" s="87"/>
      <c r="X218" s="87"/>
      <c r="Y218" s="97" t="s">
        <v>890</v>
      </c>
      <c r="Z218" s="87"/>
    </row>
    <row r="219" spans="1:26" ht="15">
      <c r="A219" s="63" t="s">
        <v>338</v>
      </c>
      <c r="B219" s="63" t="s">
        <v>357</v>
      </c>
      <c r="C219" s="64" t="s">
        <v>1947</v>
      </c>
      <c r="D219" s="65"/>
      <c r="E219" s="66"/>
      <c r="F219" s="67"/>
      <c r="G219" s="64"/>
      <c r="H219" s="68"/>
      <c r="I219" s="69"/>
      <c r="J219" s="69"/>
      <c r="K219" s="34" t="s">
        <v>65</v>
      </c>
      <c r="L219" s="76">
        <v>219</v>
      </c>
      <c r="M2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9" s="71"/>
      <c r="O219" s="87" t="s">
        <v>363</v>
      </c>
      <c r="P219" s="90">
        <v>44708.73590277778</v>
      </c>
      <c r="Q219" s="87" t="s">
        <v>414</v>
      </c>
      <c r="R219" s="87"/>
      <c r="S219" s="87"/>
      <c r="T219" s="87" t="s">
        <v>465</v>
      </c>
      <c r="U219" s="90">
        <v>44708.73590277778</v>
      </c>
      <c r="V219" s="92" t="s">
        <v>674</v>
      </c>
      <c r="W219" s="87"/>
      <c r="X219" s="87"/>
      <c r="Y219" s="97" t="s">
        <v>891</v>
      </c>
      <c r="Z219" s="87"/>
    </row>
    <row r="220" spans="1:26" ht="15">
      <c r="A220" s="63" t="s">
        <v>338</v>
      </c>
      <c r="B220" s="63" t="s">
        <v>358</v>
      </c>
      <c r="C220" s="64" t="s">
        <v>1947</v>
      </c>
      <c r="D220" s="65"/>
      <c r="E220" s="66"/>
      <c r="F220" s="67"/>
      <c r="G220" s="64"/>
      <c r="H220" s="68"/>
      <c r="I220" s="69"/>
      <c r="J220" s="69"/>
      <c r="K220" s="34" t="s">
        <v>65</v>
      </c>
      <c r="L220" s="76">
        <v>220</v>
      </c>
      <c r="M2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0" s="71"/>
      <c r="O220" s="87" t="s">
        <v>363</v>
      </c>
      <c r="P220" s="90">
        <v>44708.73590277778</v>
      </c>
      <c r="Q220" s="87" t="s">
        <v>414</v>
      </c>
      <c r="R220" s="87"/>
      <c r="S220" s="87"/>
      <c r="T220" s="87" t="s">
        <v>465</v>
      </c>
      <c r="U220" s="90">
        <v>44708.73590277778</v>
      </c>
      <c r="V220" s="92" t="s">
        <v>674</v>
      </c>
      <c r="W220" s="87"/>
      <c r="X220" s="87"/>
      <c r="Y220" s="97" t="s">
        <v>891</v>
      </c>
      <c r="Z220" s="87"/>
    </row>
    <row r="221" spans="1:26" ht="15">
      <c r="A221" s="63" t="s">
        <v>338</v>
      </c>
      <c r="B221" s="63" t="s">
        <v>359</v>
      </c>
      <c r="C221" s="64" t="s">
        <v>1947</v>
      </c>
      <c r="D221" s="65"/>
      <c r="E221" s="66"/>
      <c r="F221" s="67"/>
      <c r="G221" s="64"/>
      <c r="H221" s="68"/>
      <c r="I221" s="69"/>
      <c r="J221" s="69"/>
      <c r="K221" s="34" t="s">
        <v>65</v>
      </c>
      <c r="L221" s="76">
        <v>221</v>
      </c>
      <c r="M2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1" s="71"/>
      <c r="O221" s="87" t="s">
        <v>363</v>
      </c>
      <c r="P221" s="90">
        <v>44708.73590277778</v>
      </c>
      <c r="Q221" s="87" t="s">
        <v>414</v>
      </c>
      <c r="R221" s="87"/>
      <c r="S221" s="87"/>
      <c r="T221" s="87" t="s">
        <v>465</v>
      </c>
      <c r="U221" s="90">
        <v>44708.73590277778</v>
      </c>
      <c r="V221" s="92" t="s">
        <v>674</v>
      </c>
      <c r="W221" s="87"/>
      <c r="X221" s="87"/>
      <c r="Y221" s="97" t="s">
        <v>891</v>
      </c>
      <c r="Z221" s="87"/>
    </row>
    <row r="222" spans="1:26" ht="15">
      <c r="A222" s="63" t="s">
        <v>338</v>
      </c>
      <c r="B222" s="63" t="s">
        <v>360</v>
      </c>
      <c r="C222" s="64" t="s">
        <v>1947</v>
      </c>
      <c r="D222" s="65"/>
      <c r="E222" s="66"/>
      <c r="F222" s="67"/>
      <c r="G222" s="64"/>
      <c r="H222" s="68"/>
      <c r="I222" s="69"/>
      <c r="J222" s="69"/>
      <c r="K222" s="34" t="s">
        <v>65</v>
      </c>
      <c r="L222" s="76">
        <v>222</v>
      </c>
      <c r="M2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2" s="71"/>
      <c r="O222" s="87" t="s">
        <v>363</v>
      </c>
      <c r="P222" s="90">
        <v>44708.73590277778</v>
      </c>
      <c r="Q222" s="87" t="s">
        <v>414</v>
      </c>
      <c r="R222" s="87"/>
      <c r="S222" s="87"/>
      <c r="T222" s="87" t="s">
        <v>465</v>
      </c>
      <c r="U222" s="90">
        <v>44708.73590277778</v>
      </c>
      <c r="V222" s="92" t="s">
        <v>674</v>
      </c>
      <c r="W222" s="87"/>
      <c r="X222" s="87"/>
      <c r="Y222" s="97" t="s">
        <v>891</v>
      </c>
      <c r="Z222" s="87"/>
    </row>
    <row r="223" spans="1:26" ht="15">
      <c r="A223" s="63" t="s">
        <v>338</v>
      </c>
      <c r="B223" s="63" t="s">
        <v>361</v>
      </c>
      <c r="C223" s="64" t="s">
        <v>1947</v>
      </c>
      <c r="D223" s="65"/>
      <c r="E223" s="66"/>
      <c r="F223" s="67"/>
      <c r="G223" s="64"/>
      <c r="H223" s="68"/>
      <c r="I223" s="69"/>
      <c r="J223" s="69"/>
      <c r="K223" s="34" t="s">
        <v>65</v>
      </c>
      <c r="L223" s="76">
        <v>223</v>
      </c>
      <c r="M2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3" s="71"/>
      <c r="O223" s="87" t="s">
        <v>363</v>
      </c>
      <c r="P223" s="90">
        <v>44708.73590277778</v>
      </c>
      <c r="Q223" s="87" t="s">
        <v>414</v>
      </c>
      <c r="R223" s="87"/>
      <c r="S223" s="87"/>
      <c r="T223" s="87" t="s">
        <v>465</v>
      </c>
      <c r="U223" s="90">
        <v>44708.73590277778</v>
      </c>
      <c r="V223" s="92" t="s">
        <v>674</v>
      </c>
      <c r="W223" s="87"/>
      <c r="X223" s="87"/>
      <c r="Y223" s="97" t="s">
        <v>891</v>
      </c>
      <c r="Z223" s="87"/>
    </row>
    <row r="224" spans="1:26" ht="15">
      <c r="A224" s="63" t="s">
        <v>338</v>
      </c>
      <c r="B224" s="63" t="s">
        <v>362</v>
      </c>
      <c r="C224" s="64" t="s">
        <v>1947</v>
      </c>
      <c r="D224" s="65"/>
      <c r="E224" s="66"/>
      <c r="F224" s="67"/>
      <c r="G224" s="64"/>
      <c r="H224" s="68"/>
      <c r="I224" s="69"/>
      <c r="J224" s="69"/>
      <c r="K224" s="34" t="s">
        <v>65</v>
      </c>
      <c r="L224" s="76">
        <v>224</v>
      </c>
      <c r="M2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4" s="71"/>
      <c r="O224" s="87" t="s">
        <v>363</v>
      </c>
      <c r="P224" s="90">
        <v>44708.73590277778</v>
      </c>
      <c r="Q224" s="87" t="s">
        <v>414</v>
      </c>
      <c r="R224" s="87"/>
      <c r="S224" s="87"/>
      <c r="T224" s="87" t="s">
        <v>465</v>
      </c>
      <c r="U224" s="90">
        <v>44708.73590277778</v>
      </c>
      <c r="V224" s="92" t="s">
        <v>674</v>
      </c>
      <c r="W224" s="87"/>
      <c r="X224" s="87"/>
      <c r="Y224" s="97" t="s">
        <v>891</v>
      </c>
      <c r="Z224" s="87"/>
    </row>
    <row r="225" spans="1:26" ht="15">
      <c r="A225" s="63" t="s">
        <v>338</v>
      </c>
      <c r="B225" s="63" t="s">
        <v>336</v>
      </c>
      <c r="C225" s="64" t="s">
        <v>1947</v>
      </c>
      <c r="D225" s="65"/>
      <c r="E225" s="66"/>
      <c r="F225" s="67"/>
      <c r="G225" s="64"/>
      <c r="H225" s="68"/>
      <c r="I225" s="69"/>
      <c r="J225" s="69"/>
      <c r="K225" s="34" t="s">
        <v>65</v>
      </c>
      <c r="L225" s="76">
        <v>225</v>
      </c>
      <c r="M2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5" s="71"/>
      <c r="O225" s="87" t="s">
        <v>363</v>
      </c>
      <c r="P225" s="90">
        <v>44708.73590277778</v>
      </c>
      <c r="Q225" s="87" t="s">
        <v>414</v>
      </c>
      <c r="R225" s="87"/>
      <c r="S225" s="87"/>
      <c r="T225" s="87" t="s">
        <v>465</v>
      </c>
      <c r="U225" s="90">
        <v>44708.73590277778</v>
      </c>
      <c r="V225" s="92" t="s">
        <v>674</v>
      </c>
      <c r="W225" s="87"/>
      <c r="X225" s="87"/>
      <c r="Y225" s="97" t="s">
        <v>891</v>
      </c>
      <c r="Z225" s="87"/>
    </row>
    <row r="226" spans="1:26" ht="15">
      <c r="A226" s="63" t="s">
        <v>339</v>
      </c>
      <c r="B226" s="63" t="s">
        <v>357</v>
      </c>
      <c r="C226" s="64" t="s">
        <v>1947</v>
      </c>
      <c r="D226" s="65"/>
      <c r="E226" s="66"/>
      <c r="F226" s="67"/>
      <c r="G226" s="64"/>
      <c r="H226" s="68"/>
      <c r="I226" s="69"/>
      <c r="J226" s="69"/>
      <c r="K226" s="34" t="s">
        <v>65</v>
      </c>
      <c r="L226" s="76">
        <v>226</v>
      </c>
      <c r="M2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6" s="71"/>
      <c r="O226" s="87" t="s">
        <v>363</v>
      </c>
      <c r="P226" s="90">
        <v>44708.73894675926</v>
      </c>
      <c r="Q226" s="87" t="s">
        <v>414</v>
      </c>
      <c r="R226" s="87"/>
      <c r="S226" s="87"/>
      <c r="T226" s="87" t="s">
        <v>465</v>
      </c>
      <c r="U226" s="90">
        <v>44708.73894675926</v>
      </c>
      <c r="V226" s="92" t="s">
        <v>675</v>
      </c>
      <c r="W226" s="87"/>
      <c r="X226" s="87"/>
      <c r="Y226" s="97" t="s">
        <v>892</v>
      </c>
      <c r="Z226" s="87"/>
    </row>
    <row r="227" spans="1:26" ht="15">
      <c r="A227" s="63" t="s">
        <v>339</v>
      </c>
      <c r="B227" s="63" t="s">
        <v>358</v>
      </c>
      <c r="C227" s="64" t="s">
        <v>1947</v>
      </c>
      <c r="D227" s="65"/>
      <c r="E227" s="66"/>
      <c r="F227" s="67"/>
      <c r="G227" s="64"/>
      <c r="H227" s="68"/>
      <c r="I227" s="69"/>
      <c r="J227" s="69"/>
      <c r="K227" s="34" t="s">
        <v>65</v>
      </c>
      <c r="L227" s="76">
        <v>227</v>
      </c>
      <c r="M2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7" s="71"/>
      <c r="O227" s="87" t="s">
        <v>363</v>
      </c>
      <c r="P227" s="90">
        <v>44708.73894675926</v>
      </c>
      <c r="Q227" s="87" t="s">
        <v>414</v>
      </c>
      <c r="R227" s="87"/>
      <c r="S227" s="87"/>
      <c r="T227" s="87" t="s">
        <v>465</v>
      </c>
      <c r="U227" s="90">
        <v>44708.73894675926</v>
      </c>
      <c r="V227" s="92" t="s">
        <v>675</v>
      </c>
      <c r="W227" s="87"/>
      <c r="X227" s="87"/>
      <c r="Y227" s="97" t="s">
        <v>892</v>
      </c>
      <c r="Z227" s="87"/>
    </row>
    <row r="228" spans="1:26" ht="15">
      <c r="A228" s="63" t="s">
        <v>339</v>
      </c>
      <c r="B228" s="63" t="s">
        <v>359</v>
      </c>
      <c r="C228" s="64" t="s">
        <v>1947</v>
      </c>
      <c r="D228" s="65"/>
      <c r="E228" s="66"/>
      <c r="F228" s="67"/>
      <c r="G228" s="64"/>
      <c r="H228" s="68"/>
      <c r="I228" s="69"/>
      <c r="J228" s="69"/>
      <c r="K228" s="34" t="s">
        <v>65</v>
      </c>
      <c r="L228" s="76">
        <v>228</v>
      </c>
      <c r="M2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8" s="71"/>
      <c r="O228" s="87" t="s">
        <v>363</v>
      </c>
      <c r="P228" s="90">
        <v>44708.73894675926</v>
      </c>
      <c r="Q228" s="87" t="s">
        <v>414</v>
      </c>
      <c r="R228" s="87"/>
      <c r="S228" s="87"/>
      <c r="T228" s="87" t="s">
        <v>465</v>
      </c>
      <c r="U228" s="90">
        <v>44708.73894675926</v>
      </c>
      <c r="V228" s="92" t="s">
        <v>675</v>
      </c>
      <c r="W228" s="87"/>
      <c r="X228" s="87"/>
      <c r="Y228" s="97" t="s">
        <v>892</v>
      </c>
      <c r="Z228" s="87"/>
    </row>
    <row r="229" spans="1:26" ht="15">
      <c r="A229" s="63" t="s">
        <v>339</v>
      </c>
      <c r="B229" s="63" t="s">
        <v>360</v>
      </c>
      <c r="C229" s="64" t="s">
        <v>1947</v>
      </c>
      <c r="D229" s="65"/>
      <c r="E229" s="66"/>
      <c r="F229" s="67"/>
      <c r="G229" s="64"/>
      <c r="H229" s="68"/>
      <c r="I229" s="69"/>
      <c r="J229" s="69"/>
      <c r="K229" s="34" t="s">
        <v>65</v>
      </c>
      <c r="L229" s="76">
        <v>229</v>
      </c>
      <c r="M2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9" s="71"/>
      <c r="O229" s="87" t="s">
        <v>363</v>
      </c>
      <c r="P229" s="90">
        <v>44708.73894675926</v>
      </c>
      <c r="Q229" s="87" t="s">
        <v>414</v>
      </c>
      <c r="R229" s="87"/>
      <c r="S229" s="87"/>
      <c r="T229" s="87" t="s">
        <v>465</v>
      </c>
      <c r="U229" s="90">
        <v>44708.73894675926</v>
      </c>
      <c r="V229" s="92" t="s">
        <v>675</v>
      </c>
      <c r="W229" s="87"/>
      <c r="X229" s="87"/>
      <c r="Y229" s="97" t="s">
        <v>892</v>
      </c>
      <c r="Z229" s="87"/>
    </row>
    <row r="230" spans="1:26" ht="15">
      <c r="A230" s="63" t="s">
        <v>339</v>
      </c>
      <c r="B230" s="63" t="s">
        <v>361</v>
      </c>
      <c r="C230" s="64" t="s">
        <v>1947</v>
      </c>
      <c r="D230" s="65"/>
      <c r="E230" s="66"/>
      <c r="F230" s="67"/>
      <c r="G230" s="64"/>
      <c r="H230" s="68"/>
      <c r="I230" s="69"/>
      <c r="J230" s="69"/>
      <c r="K230" s="34" t="s">
        <v>65</v>
      </c>
      <c r="L230" s="76">
        <v>230</v>
      </c>
      <c r="M2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0" s="71"/>
      <c r="O230" s="87" t="s">
        <v>363</v>
      </c>
      <c r="P230" s="90">
        <v>44708.73894675926</v>
      </c>
      <c r="Q230" s="87" t="s">
        <v>414</v>
      </c>
      <c r="R230" s="87"/>
      <c r="S230" s="87"/>
      <c r="T230" s="87" t="s">
        <v>465</v>
      </c>
      <c r="U230" s="90">
        <v>44708.73894675926</v>
      </c>
      <c r="V230" s="92" t="s">
        <v>675</v>
      </c>
      <c r="W230" s="87"/>
      <c r="X230" s="87"/>
      <c r="Y230" s="97" t="s">
        <v>892</v>
      </c>
      <c r="Z230" s="87"/>
    </row>
    <row r="231" spans="1:26" ht="15">
      <c r="A231" s="63" t="s">
        <v>339</v>
      </c>
      <c r="B231" s="63" t="s">
        <v>362</v>
      </c>
      <c r="C231" s="64" t="s">
        <v>1947</v>
      </c>
      <c r="D231" s="65"/>
      <c r="E231" s="66"/>
      <c r="F231" s="67"/>
      <c r="G231" s="64"/>
      <c r="H231" s="68"/>
      <c r="I231" s="69"/>
      <c r="J231" s="69"/>
      <c r="K231" s="34" t="s">
        <v>65</v>
      </c>
      <c r="L231" s="76">
        <v>231</v>
      </c>
      <c r="M2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1" s="71"/>
      <c r="O231" s="87" t="s">
        <v>363</v>
      </c>
      <c r="P231" s="90">
        <v>44708.73894675926</v>
      </c>
      <c r="Q231" s="87" t="s">
        <v>414</v>
      </c>
      <c r="R231" s="87"/>
      <c r="S231" s="87"/>
      <c r="T231" s="87" t="s">
        <v>465</v>
      </c>
      <c r="U231" s="90">
        <v>44708.73894675926</v>
      </c>
      <c r="V231" s="92" t="s">
        <v>675</v>
      </c>
      <c r="W231" s="87"/>
      <c r="X231" s="87"/>
      <c r="Y231" s="97" t="s">
        <v>892</v>
      </c>
      <c r="Z231" s="87"/>
    </row>
    <row r="232" spans="1:26" ht="15">
      <c r="A232" s="63" t="s">
        <v>339</v>
      </c>
      <c r="B232" s="63" t="s">
        <v>336</v>
      </c>
      <c r="C232" s="64" t="s">
        <v>1947</v>
      </c>
      <c r="D232" s="65"/>
      <c r="E232" s="66"/>
      <c r="F232" s="67"/>
      <c r="G232" s="64"/>
      <c r="H232" s="68"/>
      <c r="I232" s="69"/>
      <c r="J232" s="69"/>
      <c r="K232" s="34" t="s">
        <v>65</v>
      </c>
      <c r="L232" s="76">
        <v>232</v>
      </c>
      <c r="M2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2" s="71"/>
      <c r="O232" s="87" t="s">
        <v>363</v>
      </c>
      <c r="P232" s="90">
        <v>44708.73894675926</v>
      </c>
      <c r="Q232" s="87" t="s">
        <v>414</v>
      </c>
      <c r="R232" s="87"/>
      <c r="S232" s="87"/>
      <c r="T232" s="87" t="s">
        <v>465</v>
      </c>
      <c r="U232" s="90">
        <v>44708.73894675926</v>
      </c>
      <c r="V232" s="92" t="s">
        <v>675</v>
      </c>
      <c r="W232" s="87"/>
      <c r="X232" s="87"/>
      <c r="Y232" s="97" t="s">
        <v>892</v>
      </c>
      <c r="Z232" s="87"/>
    </row>
    <row r="233" spans="1:26" ht="15">
      <c r="A233" s="63" t="s">
        <v>336</v>
      </c>
      <c r="B233" s="63" t="s">
        <v>357</v>
      </c>
      <c r="C233" s="64" t="s">
        <v>1947</v>
      </c>
      <c r="D233" s="65"/>
      <c r="E233" s="66"/>
      <c r="F233" s="67"/>
      <c r="G233" s="64"/>
      <c r="H233" s="68"/>
      <c r="I233" s="69"/>
      <c r="J233" s="69"/>
      <c r="K233" s="34" t="s">
        <v>65</v>
      </c>
      <c r="L233" s="76">
        <v>233</v>
      </c>
      <c r="M2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3" s="71"/>
      <c r="O233" s="87" t="s">
        <v>363</v>
      </c>
      <c r="P233" s="90">
        <v>44708.73459490741</v>
      </c>
      <c r="Q233" s="87" t="s">
        <v>415</v>
      </c>
      <c r="R233" s="92" t="s">
        <v>439</v>
      </c>
      <c r="S233" s="87" t="s">
        <v>443</v>
      </c>
      <c r="T233" s="87" t="s">
        <v>465</v>
      </c>
      <c r="U233" s="90">
        <v>44708.73459490741</v>
      </c>
      <c r="V233" s="92" t="s">
        <v>676</v>
      </c>
      <c r="W233" s="87"/>
      <c r="X233" s="87"/>
      <c r="Y233" s="97" t="s">
        <v>893</v>
      </c>
      <c r="Z233" s="87"/>
    </row>
    <row r="234" spans="1:26" ht="15">
      <c r="A234" s="63" t="s">
        <v>340</v>
      </c>
      <c r="B234" s="63" t="s">
        <v>357</v>
      </c>
      <c r="C234" s="64" t="s">
        <v>1947</v>
      </c>
      <c r="D234" s="65"/>
      <c r="E234" s="66"/>
      <c r="F234" s="67"/>
      <c r="G234" s="64"/>
      <c r="H234" s="68"/>
      <c r="I234" s="69"/>
      <c r="J234" s="69"/>
      <c r="K234" s="34" t="s">
        <v>65</v>
      </c>
      <c r="L234" s="76">
        <v>234</v>
      </c>
      <c r="M2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4" s="71"/>
      <c r="O234" s="87" t="s">
        <v>363</v>
      </c>
      <c r="P234" s="90">
        <v>44708.742685185185</v>
      </c>
      <c r="Q234" s="87" t="s">
        <v>414</v>
      </c>
      <c r="R234" s="87"/>
      <c r="S234" s="87"/>
      <c r="T234" s="87" t="s">
        <v>465</v>
      </c>
      <c r="U234" s="90">
        <v>44708.742685185185</v>
      </c>
      <c r="V234" s="92" t="s">
        <v>677</v>
      </c>
      <c r="W234" s="87"/>
      <c r="X234" s="87"/>
      <c r="Y234" s="97" t="s">
        <v>894</v>
      </c>
      <c r="Z234" s="87"/>
    </row>
    <row r="235" spans="1:26" ht="15">
      <c r="A235" s="63" t="s">
        <v>336</v>
      </c>
      <c r="B235" s="63" t="s">
        <v>358</v>
      </c>
      <c r="C235" s="64" t="s">
        <v>1947</v>
      </c>
      <c r="D235" s="65"/>
      <c r="E235" s="66"/>
      <c r="F235" s="67"/>
      <c r="G235" s="64"/>
      <c r="H235" s="68"/>
      <c r="I235" s="69"/>
      <c r="J235" s="69"/>
      <c r="K235" s="34" t="s">
        <v>65</v>
      </c>
      <c r="L235" s="76">
        <v>235</v>
      </c>
      <c r="M2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5" s="71"/>
      <c r="O235" s="87" t="s">
        <v>363</v>
      </c>
      <c r="P235" s="90">
        <v>44708.73459490741</v>
      </c>
      <c r="Q235" s="87" t="s">
        <v>415</v>
      </c>
      <c r="R235" s="92" t="s">
        <v>439</v>
      </c>
      <c r="S235" s="87" t="s">
        <v>443</v>
      </c>
      <c r="T235" s="87" t="s">
        <v>465</v>
      </c>
      <c r="U235" s="90">
        <v>44708.73459490741</v>
      </c>
      <c r="V235" s="92" t="s">
        <v>676</v>
      </c>
      <c r="W235" s="87"/>
      <c r="X235" s="87"/>
      <c r="Y235" s="97" t="s">
        <v>893</v>
      </c>
      <c r="Z235" s="87"/>
    </row>
    <row r="236" spans="1:26" ht="15">
      <c r="A236" s="63" t="s">
        <v>340</v>
      </c>
      <c r="B236" s="63" t="s">
        <v>358</v>
      </c>
      <c r="C236" s="64" t="s">
        <v>1947</v>
      </c>
      <c r="D236" s="65"/>
      <c r="E236" s="66"/>
      <c r="F236" s="67"/>
      <c r="G236" s="64"/>
      <c r="H236" s="68"/>
      <c r="I236" s="69"/>
      <c r="J236" s="69"/>
      <c r="K236" s="34" t="s">
        <v>65</v>
      </c>
      <c r="L236" s="76">
        <v>236</v>
      </c>
      <c r="M2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6" s="71"/>
      <c r="O236" s="87" t="s">
        <v>363</v>
      </c>
      <c r="P236" s="90">
        <v>44708.742685185185</v>
      </c>
      <c r="Q236" s="87" t="s">
        <v>414</v>
      </c>
      <c r="R236" s="87"/>
      <c r="S236" s="87"/>
      <c r="T236" s="87" t="s">
        <v>465</v>
      </c>
      <c r="U236" s="90">
        <v>44708.742685185185</v>
      </c>
      <c r="V236" s="92" t="s">
        <v>677</v>
      </c>
      <c r="W236" s="87"/>
      <c r="X236" s="87"/>
      <c r="Y236" s="97" t="s">
        <v>894</v>
      </c>
      <c r="Z236" s="87"/>
    </row>
    <row r="237" spans="1:26" ht="15">
      <c r="A237" s="63" t="s">
        <v>336</v>
      </c>
      <c r="B237" s="63" t="s">
        <v>359</v>
      </c>
      <c r="C237" s="64" t="s">
        <v>1947</v>
      </c>
      <c r="D237" s="65"/>
      <c r="E237" s="66"/>
      <c r="F237" s="67"/>
      <c r="G237" s="64"/>
      <c r="H237" s="68"/>
      <c r="I237" s="69"/>
      <c r="J237" s="69"/>
      <c r="K237" s="34" t="s">
        <v>65</v>
      </c>
      <c r="L237" s="76">
        <v>237</v>
      </c>
      <c r="M2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7" s="71"/>
      <c r="O237" s="87" t="s">
        <v>363</v>
      </c>
      <c r="P237" s="90">
        <v>44708.73459490741</v>
      </c>
      <c r="Q237" s="87" t="s">
        <v>415</v>
      </c>
      <c r="R237" s="92" t="s">
        <v>439</v>
      </c>
      <c r="S237" s="87" t="s">
        <v>443</v>
      </c>
      <c r="T237" s="87" t="s">
        <v>465</v>
      </c>
      <c r="U237" s="90">
        <v>44708.73459490741</v>
      </c>
      <c r="V237" s="92" t="s">
        <v>676</v>
      </c>
      <c r="W237" s="87"/>
      <c r="X237" s="87"/>
      <c r="Y237" s="97" t="s">
        <v>893</v>
      </c>
      <c r="Z237" s="87"/>
    </row>
    <row r="238" spans="1:26" ht="15">
      <c r="A238" s="63" t="s">
        <v>340</v>
      </c>
      <c r="B238" s="63" t="s">
        <v>359</v>
      </c>
      <c r="C238" s="64" t="s">
        <v>1947</v>
      </c>
      <c r="D238" s="65"/>
      <c r="E238" s="66"/>
      <c r="F238" s="67"/>
      <c r="G238" s="64"/>
      <c r="H238" s="68"/>
      <c r="I238" s="69"/>
      <c r="J238" s="69"/>
      <c r="K238" s="34" t="s">
        <v>65</v>
      </c>
      <c r="L238" s="76">
        <v>238</v>
      </c>
      <c r="M2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8" s="71"/>
      <c r="O238" s="87" t="s">
        <v>363</v>
      </c>
      <c r="P238" s="90">
        <v>44708.742685185185</v>
      </c>
      <c r="Q238" s="87" t="s">
        <v>414</v>
      </c>
      <c r="R238" s="87"/>
      <c r="S238" s="87"/>
      <c r="T238" s="87" t="s">
        <v>465</v>
      </c>
      <c r="U238" s="90">
        <v>44708.742685185185</v>
      </c>
      <c r="V238" s="92" t="s">
        <v>677</v>
      </c>
      <c r="W238" s="87"/>
      <c r="X238" s="87"/>
      <c r="Y238" s="97" t="s">
        <v>894</v>
      </c>
      <c r="Z238" s="87"/>
    </row>
    <row r="239" spans="1:26" ht="15">
      <c r="A239" s="63" t="s">
        <v>336</v>
      </c>
      <c r="B239" s="63" t="s">
        <v>360</v>
      </c>
      <c r="C239" s="64" t="s">
        <v>1947</v>
      </c>
      <c r="D239" s="65"/>
      <c r="E239" s="66"/>
      <c r="F239" s="67"/>
      <c r="G239" s="64"/>
      <c r="H239" s="68"/>
      <c r="I239" s="69"/>
      <c r="J239" s="69"/>
      <c r="K239" s="34" t="s">
        <v>65</v>
      </c>
      <c r="L239" s="76">
        <v>239</v>
      </c>
      <c r="M2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9" s="71"/>
      <c r="O239" s="87" t="s">
        <v>363</v>
      </c>
      <c r="P239" s="90">
        <v>44708.73459490741</v>
      </c>
      <c r="Q239" s="87" t="s">
        <v>415</v>
      </c>
      <c r="R239" s="92" t="s">
        <v>439</v>
      </c>
      <c r="S239" s="87" t="s">
        <v>443</v>
      </c>
      <c r="T239" s="87" t="s">
        <v>465</v>
      </c>
      <c r="U239" s="90">
        <v>44708.73459490741</v>
      </c>
      <c r="V239" s="92" t="s">
        <v>676</v>
      </c>
      <c r="W239" s="87"/>
      <c r="X239" s="87"/>
      <c r="Y239" s="97" t="s">
        <v>893</v>
      </c>
      <c r="Z239" s="87"/>
    </row>
    <row r="240" spans="1:26" ht="15">
      <c r="A240" s="63" t="s">
        <v>340</v>
      </c>
      <c r="B240" s="63" t="s">
        <v>360</v>
      </c>
      <c r="C240" s="64" t="s">
        <v>1947</v>
      </c>
      <c r="D240" s="65"/>
      <c r="E240" s="66"/>
      <c r="F240" s="67"/>
      <c r="G240" s="64"/>
      <c r="H240" s="68"/>
      <c r="I240" s="69"/>
      <c r="J240" s="69"/>
      <c r="K240" s="34" t="s">
        <v>65</v>
      </c>
      <c r="L240" s="76">
        <v>240</v>
      </c>
      <c r="M2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0" s="71"/>
      <c r="O240" s="87" t="s">
        <v>363</v>
      </c>
      <c r="P240" s="90">
        <v>44708.742685185185</v>
      </c>
      <c r="Q240" s="87" t="s">
        <v>414</v>
      </c>
      <c r="R240" s="87"/>
      <c r="S240" s="87"/>
      <c r="T240" s="87" t="s">
        <v>465</v>
      </c>
      <c r="U240" s="90">
        <v>44708.742685185185</v>
      </c>
      <c r="V240" s="92" t="s">
        <v>677</v>
      </c>
      <c r="W240" s="87"/>
      <c r="X240" s="87"/>
      <c r="Y240" s="97" t="s">
        <v>894</v>
      </c>
      <c r="Z240" s="87"/>
    </row>
    <row r="241" spans="1:26" ht="15">
      <c r="A241" s="63" t="s">
        <v>336</v>
      </c>
      <c r="B241" s="63" t="s">
        <v>361</v>
      </c>
      <c r="C241" s="64" t="s">
        <v>1947</v>
      </c>
      <c r="D241" s="65"/>
      <c r="E241" s="66"/>
      <c r="F241" s="67"/>
      <c r="G241" s="64"/>
      <c r="H241" s="68"/>
      <c r="I241" s="69"/>
      <c r="J241" s="69"/>
      <c r="K241" s="34" t="s">
        <v>65</v>
      </c>
      <c r="L241" s="76">
        <v>241</v>
      </c>
      <c r="M2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1" s="71"/>
      <c r="O241" s="87" t="s">
        <v>363</v>
      </c>
      <c r="P241" s="90">
        <v>44708.73459490741</v>
      </c>
      <c r="Q241" s="87" t="s">
        <v>415</v>
      </c>
      <c r="R241" s="92" t="s">
        <v>439</v>
      </c>
      <c r="S241" s="87" t="s">
        <v>443</v>
      </c>
      <c r="T241" s="87" t="s">
        <v>465</v>
      </c>
      <c r="U241" s="90">
        <v>44708.73459490741</v>
      </c>
      <c r="V241" s="92" t="s">
        <v>676</v>
      </c>
      <c r="W241" s="87"/>
      <c r="X241" s="87"/>
      <c r="Y241" s="97" t="s">
        <v>893</v>
      </c>
      <c r="Z241" s="87"/>
    </row>
    <row r="242" spans="1:26" ht="15">
      <c r="A242" s="63" t="s">
        <v>340</v>
      </c>
      <c r="B242" s="63" t="s">
        <v>361</v>
      </c>
      <c r="C242" s="64" t="s">
        <v>1947</v>
      </c>
      <c r="D242" s="65"/>
      <c r="E242" s="66"/>
      <c r="F242" s="67"/>
      <c r="G242" s="64"/>
      <c r="H242" s="68"/>
      <c r="I242" s="69"/>
      <c r="J242" s="69"/>
      <c r="K242" s="34" t="s">
        <v>65</v>
      </c>
      <c r="L242" s="76">
        <v>242</v>
      </c>
      <c r="M2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2" s="71"/>
      <c r="O242" s="87" t="s">
        <v>363</v>
      </c>
      <c r="P242" s="90">
        <v>44708.742685185185</v>
      </c>
      <c r="Q242" s="87" t="s">
        <v>414</v>
      </c>
      <c r="R242" s="87"/>
      <c r="S242" s="87"/>
      <c r="T242" s="87" t="s">
        <v>465</v>
      </c>
      <c r="U242" s="90">
        <v>44708.742685185185</v>
      </c>
      <c r="V242" s="92" t="s">
        <v>677</v>
      </c>
      <c r="W242" s="87"/>
      <c r="X242" s="87"/>
      <c r="Y242" s="97" t="s">
        <v>894</v>
      </c>
      <c r="Z242" s="87"/>
    </row>
    <row r="243" spans="1:26" ht="15">
      <c r="A243" s="63" t="s">
        <v>336</v>
      </c>
      <c r="B243" s="63" t="s">
        <v>362</v>
      </c>
      <c r="C243" s="64" t="s">
        <v>1947</v>
      </c>
      <c r="D243" s="65"/>
      <c r="E243" s="66"/>
      <c r="F243" s="67"/>
      <c r="G243" s="64"/>
      <c r="H243" s="68"/>
      <c r="I243" s="69"/>
      <c r="J243" s="69"/>
      <c r="K243" s="34" t="s">
        <v>65</v>
      </c>
      <c r="L243" s="76">
        <v>243</v>
      </c>
      <c r="M2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3" s="71"/>
      <c r="O243" s="87" t="s">
        <v>363</v>
      </c>
      <c r="P243" s="90">
        <v>44708.73459490741</v>
      </c>
      <c r="Q243" s="87" t="s">
        <v>415</v>
      </c>
      <c r="R243" s="92" t="s">
        <v>439</v>
      </c>
      <c r="S243" s="87" t="s">
        <v>443</v>
      </c>
      <c r="T243" s="87" t="s">
        <v>465</v>
      </c>
      <c r="U243" s="90">
        <v>44708.73459490741</v>
      </c>
      <c r="V243" s="92" t="s">
        <v>676</v>
      </c>
      <c r="W243" s="87"/>
      <c r="X243" s="87"/>
      <c r="Y243" s="97" t="s">
        <v>893</v>
      </c>
      <c r="Z243" s="87"/>
    </row>
    <row r="244" spans="1:26" ht="15">
      <c r="A244" s="63" t="s">
        <v>340</v>
      </c>
      <c r="B244" s="63" t="s">
        <v>362</v>
      </c>
      <c r="C244" s="64" t="s">
        <v>1947</v>
      </c>
      <c r="D244" s="65"/>
      <c r="E244" s="66"/>
      <c r="F244" s="67"/>
      <c r="G244" s="64"/>
      <c r="H244" s="68"/>
      <c r="I244" s="69"/>
      <c r="J244" s="69"/>
      <c r="K244" s="34" t="s">
        <v>65</v>
      </c>
      <c r="L244" s="76">
        <v>244</v>
      </c>
      <c r="M2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4" s="71"/>
      <c r="O244" s="87" t="s">
        <v>363</v>
      </c>
      <c r="P244" s="90">
        <v>44708.742685185185</v>
      </c>
      <c r="Q244" s="87" t="s">
        <v>414</v>
      </c>
      <c r="R244" s="87"/>
      <c r="S244" s="87"/>
      <c r="T244" s="87" t="s">
        <v>465</v>
      </c>
      <c r="U244" s="90">
        <v>44708.742685185185</v>
      </c>
      <c r="V244" s="92" t="s">
        <v>677</v>
      </c>
      <c r="W244" s="87"/>
      <c r="X244" s="87"/>
      <c r="Y244" s="97" t="s">
        <v>894</v>
      </c>
      <c r="Z244" s="87"/>
    </row>
    <row r="245" spans="1:26" ht="15">
      <c r="A245" s="63" t="s">
        <v>340</v>
      </c>
      <c r="B245" s="63" t="s">
        <v>336</v>
      </c>
      <c r="C245" s="64" t="s">
        <v>1947</v>
      </c>
      <c r="D245" s="65"/>
      <c r="E245" s="66"/>
      <c r="F245" s="67"/>
      <c r="G245" s="64"/>
      <c r="H245" s="68"/>
      <c r="I245" s="69"/>
      <c r="J245" s="69"/>
      <c r="K245" s="34" t="s">
        <v>65</v>
      </c>
      <c r="L245" s="76">
        <v>245</v>
      </c>
      <c r="M2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5" s="71"/>
      <c r="O245" s="87" t="s">
        <v>363</v>
      </c>
      <c r="P245" s="90">
        <v>44708.742685185185</v>
      </c>
      <c r="Q245" s="87" t="s">
        <v>414</v>
      </c>
      <c r="R245" s="87"/>
      <c r="S245" s="87"/>
      <c r="T245" s="87" t="s">
        <v>465</v>
      </c>
      <c r="U245" s="90">
        <v>44708.742685185185</v>
      </c>
      <c r="V245" s="92" t="s">
        <v>677</v>
      </c>
      <c r="W245" s="87"/>
      <c r="X245" s="87"/>
      <c r="Y245" s="97" t="s">
        <v>894</v>
      </c>
      <c r="Z245" s="87"/>
    </row>
    <row r="246" spans="1:26" ht="15">
      <c r="A246" s="63" t="s">
        <v>341</v>
      </c>
      <c r="B246" s="63" t="s">
        <v>341</v>
      </c>
      <c r="C246" s="64" t="s">
        <v>1949</v>
      </c>
      <c r="D246" s="65"/>
      <c r="E246" s="66"/>
      <c r="F246" s="67"/>
      <c r="G246" s="64"/>
      <c r="H246" s="68"/>
      <c r="I246" s="69"/>
      <c r="J246" s="69"/>
      <c r="K246" s="34" t="s">
        <v>65</v>
      </c>
      <c r="L246" s="76">
        <v>246</v>
      </c>
      <c r="M2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6" s="71"/>
      <c r="O246" s="87" t="s">
        <v>177</v>
      </c>
      <c r="P246" s="90">
        <v>44701.58899305556</v>
      </c>
      <c r="Q246" s="87" t="s">
        <v>416</v>
      </c>
      <c r="R246" s="92" t="s">
        <v>440</v>
      </c>
      <c r="S246" s="87" t="s">
        <v>443</v>
      </c>
      <c r="T246" s="87" t="s">
        <v>466</v>
      </c>
      <c r="U246" s="90">
        <v>44701.58899305556</v>
      </c>
      <c r="V246" s="92" t="s">
        <v>678</v>
      </c>
      <c r="W246" s="87"/>
      <c r="X246" s="87"/>
      <c r="Y246" s="97" t="s">
        <v>895</v>
      </c>
      <c r="Z246" s="87"/>
    </row>
    <row r="247" spans="1:26" ht="15">
      <c r="A247" s="63" t="s">
        <v>341</v>
      </c>
      <c r="B247" s="63" t="s">
        <v>341</v>
      </c>
      <c r="C247" s="64" t="s">
        <v>1949</v>
      </c>
      <c r="D247" s="65"/>
      <c r="E247" s="66"/>
      <c r="F247" s="67"/>
      <c r="G247" s="64"/>
      <c r="H247" s="68"/>
      <c r="I247" s="69"/>
      <c r="J247" s="69"/>
      <c r="K247" s="34" t="s">
        <v>65</v>
      </c>
      <c r="L247" s="76">
        <v>247</v>
      </c>
      <c r="M2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7" s="71"/>
      <c r="O247" s="87" t="s">
        <v>177</v>
      </c>
      <c r="P247" s="90">
        <v>44708.54589120371</v>
      </c>
      <c r="Q247" s="87" t="s">
        <v>417</v>
      </c>
      <c r="R247" s="92" t="s">
        <v>441</v>
      </c>
      <c r="S247" s="87" t="s">
        <v>443</v>
      </c>
      <c r="T247" s="87" t="s">
        <v>466</v>
      </c>
      <c r="U247" s="90">
        <v>44708.54589120371</v>
      </c>
      <c r="V247" s="92" t="s">
        <v>679</v>
      </c>
      <c r="W247" s="87"/>
      <c r="X247" s="87"/>
      <c r="Y247" s="97" t="s">
        <v>896</v>
      </c>
      <c r="Z247" s="87"/>
    </row>
    <row r="248" spans="1:26" ht="15">
      <c r="A248" s="63" t="s">
        <v>342</v>
      </c>
      <c r="B248" s="63" t="s">
        <v>341</v>
      </c>
      <c r="C248" s="64" t="s">
        <v>1947</v>
      </c>
      <c r="D248" s="65"/>
      <c r="E248" s="66"/>
      <c r="F248" s="67"/>
      <c r="G248" s="64"/>
      <c r="H248" s="68"/>
      <c r="I248" s="69"/>
      <c r="J248" s="69"/>
      <c r="K248" s="34" t="s">
        <v>65</v>
      </c>
      <c r="L248" s="76">
        <v>248</v>
      </c>
      <c r="M2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8" s="71"/>
      <c r="O248" s="87" t="s">
        <v>363</v>
      </c>
      <c r="P248" s="90">
        <v>44708.75305555556</v>
      </c>
      <c r="Q248" s="87" t="s">
        <v>396</v>
      </c>
      <c r="R248" s="87"/>
      <c r="S248" s="87"/>
      <c r="T248" s="87" t="s">
        <v>448</v>
      </c>
      <c r="U248" s="90">
        <v>44708.75305555556</v>
      </c>
      <c r="V248" s="92" t="s">
        <v>680</v>
      </c>
      <c r="W248" s="87"/>
      <c r="X248" s="87"/>
      <c r="Y248" s="97" t="s">
        <v>897</v>
      </c>
      <c r="Z248" s="87"/>
    </row>
    <row r="249" spans="1:26" ht="15">
      <c r="A249" s="63" t="s">
        <v>343</v>
      </c>
      <c r="B249" s="63" t="s">
        <v>343</v>
      </c>
      <c r="C249" s="64" t="s">
        <v>1949</v>
      </c>
      <c r="D249" s="65"/>
      <c r="E249" s="66"/>
      <c r="F249" s="67"/>
      <c r="G249" s="64"/>
      <c r="H249" s="68"/>
      <c r="I249" s="69"/>
      <c r="J249" s="69"/>
      <c r="K249" s="34" t="s">
        <v>65</v>
      </c>
      <c r="L249" s="76">
        <v>249</v>
      </c>
      <c r="M2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9" s="71"/>
      <c r="O249" s="87" t="s">
        <v>177</v>
      </c>
      <c r="P249" s="90">
        <v>44708.770787037036</v>
      </c>
      <c r="Q249" s="87" t="s">
        <v>418</v>
      </c>
      <c r="R249" s="92" t="s">
        <v>442</v>
      </c>
      <c r="S249" s="87" t="s">
        <v>443</v>
      </c>
      <c r="T249" s="87"/>
      <c r="U249" s="90">
        <v>44708.770787037036</v>
      </c>
      <c r="V249" s="92" t="s">
        <v>681</v>
      </c>
      <c r="W249" s="87"/>
      <c r="X249" s="87"/>
      <c r="Y249" s="97" t="s">
        <v>898</v>
      </c>
      <c r="Z249" s="87"/>
    </row>
    <row r="250" spans="1:26" ht="15">
      <c r="A250" s="63" t="s">
        <v>344</v>
      </c>
      <c r="B250" s="63" t="s">
        <v>344</v>
      </c>
      <c r="C250" s="64" t="s">
        <v>1949</v>
      </c>
      <c r="D250" s="65"/>
      <c r="E250" s="66"/>
      <c r="F250" s="67"/>
      <c r="G250" s="64"/>
      <c r="H250" s="68"/>
      <c r="I250" s="69"/>
      <c r="J250" s="69"/>
      <c r="K250" s="34" t="s">
        <v>65</v>
      </c>
      <c r="L250" s="76">
        <v>250</v>
      </c>
      <c r="M2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0" s="71"/>
      <c r="O250" s="87" t="s">
        <v>177</v>
      </c>
      <c r="P250" s="90">
        <v>44701.771099537036</v>
      </c>
      <c r="Q250" s="87" t="s">
        <v>419</v>
      </c>
      <c r="R250" s="87"/>
      <c r="S250" s="87"/>
      <c r="T250" s="87" t="s">
        <v>454</v>
      </c>
      <c r="U250" s="90">
        <v>44701.771099537036</v>
      </c>
      <c r="V250" s="92" t="s">
        <v>682</v>
      </c>
      <c r="W250" s="87"/>
      <c r="X250" s="87"/>
      <c r="Y250" s="97" t="s">
        <v>899</v>
      </c>
      <c r="Z250" s="87"/>
    </row>
    <row r="251" spans="1:26" ht="15">
      <c r="A251" s="77" t="s">
        <v>344</v>
      </c>
      <c r="B251" s="77" t="s">
        <v>344</v>
      </c>
      <c r="C251" s="78" t="s">
        <v>1949</v>
      </c>
      <c r="D251" s="79"/>
      <c r="E251" s="80"/>
      <c r="F251" s="81"/>
      <c r="G251" s="78"/>
      <c r="H251" s="82"/>
      <c r="I251" s="83"/>
      <c r="J251" s="83"/>
      <c r="K251" s="34" t="s">
        <v>65</v>
      </c>
      <c r="L251" s="84">
        <v>251</v>
      </c>
      <c r="M251" s="84"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0</v>
      </c>
      <c r="N251" s="85"/>
      <c r="O251" s="88" t="s">
        <v>177</v>
      </c>
      <c r="P251" s="91">
        <v>44708.77127314815</v>
      </c>
      <c r="Q251" s="88" t="s">
        <v>419</v>
      </c>
      <c r="R251" s="88"/>
      <c r="S251" s="88"/>
      <c r="T251" s="88" t="s">
        <v>454</v>
      </c>
      <c r="U251" s="91">
        <v>44708.77127314815</v>
      </c>
      <c r="V251" s="94" t="s">
        <v>683</v>
      </c>
      <c r="W251" s="88"/>
      <c r="X251" s="88"/>
      <c r="Y251" s="98" t="s">
        <v>900</v>
      </c>
      <c r="Z251" s="8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hyperlinks>
    <hyperlink ref="R74" r:id="rId1" display="https://twitter.com/i/web/status/1527932885042446336"/>
    <hyperlink ref="R75" r:id="rId2" display="https://twitter.com/i/web/status/1527932885042446336"/>
    <hyperlink ref="R76" r:id="rId3" display="https://twitter.com/i/web/status/1527932885042446336"/>
    <hyperlink ref="R77" r:id="rId4" display="https://twitter.com/i/web/status/1527932885042446336"/>
    <hyperlink ref="R78" r:id="rId5" display="https://twitter.com/i/web/status/1527932885042446336"/>
    <hyperlink ref="R79" r:id="rId6" display="https://twitter.com/i/web/status/1527932885042446336"/>
    <hyperlink ref="R80" r:id="rId7" display="https://twitter.com/i/web/status/1527932885042446336"/>
    <hyperlink ref="R81" r:id="rId8" display="https://twitter.com/i/web/status/1527932885042446336"/>
    <hyperlink ref="R136" r:id="rId9" display="https://twitter.com/i/web/status/1527862624049930240"/>
    <hyperlink ref="R148" r:id="rId10" display="https://www.afpbb.com/articles/-/3246019"/>
    <hyperlink ref="R152" r:id="rId11" display="https://twitter.com/i/web/status/1528686568780832768"/>
    <hyperlink ref="R157" r:id="rId12" display="https://www.afpbb.com/articles/-/3246019"/>
    <hyperlink ref="R170" r:id="rId13" display="https://marianallen.com/2022/05/but-is-it-important-fridays4future-climatestrikeonline/"/>
    <hyperlink ref="R171" r:id="rId14" display="https://marianallen.com/2022/05/who-cares-fridays4future-climatestrikeonline/"/>
    <hyperlink ref="R174" r:id="rId15" display="https://twitter.com/i/web/status/1527498260981891072"/>
    <hyperlink ref="R175" r:id="rId16" display="https://twitter.com/i/web/status/1530088053376958464"/>
    <hyperlink ref="R177" r:id="rId17" display="https://twitter.com/i/web/status/1529552571769167881"/>
    <hyperlink ref="R190" r:id="rId18" display="https://twitter.com/i/web/status/1527647015428972544"/>
    <hyperlink ref="R191" r:id="rId19" display="https://twitter.com/i/web/status/1530183538162552832"/>
    <hyperlink ref="R192" r:id="rId20" display="https://twitter.com/i/web/status/1527527560552275968"/>
    <hyperlink ref="R193" r:id="rId21" display="https://twitter.com/i/web/status/1530078696123539456"/>
    <hyperlink ref="R197" r:id="rId22" display="https://twitter.com/i/web/status/1527656935880892419"/>
    <hyperlink ref="R199" r:id="rId23" display="https://twitter.com/i/web/status/1530198991010504705"/>
    <hyperlink ref="R208" r:id="rId24" display="https://twitter.com/i/web/status/1529811816297242625"/>
    <hyperlink ref="R214" r:id="rId25" display="https://twitter.com/i/web/status/1527584643410690052"/>
    <hyperlink ref="R215" r:id="rId26" display="https://twitter.com/i/web/status/1530115610390188033"/>
    <hyperlink ref="R217" r:id="rId27" display="https://twitter.com/i/web/status/1527648448983572483"/>
    <hyperlink ref="R233" r:id="rId28" display="https://twitter.com/i/web/status/1530241879643660288"/>
    <hyperlink ref="R235" r:id="rId29" display="https://twitter.com/i/web/status/1530241879643660288"/>
    <hyperlink ref="R237" r:id="rId30" display="https://twitter.com/i/web/status/1530241879643660288"/>
    <hyperlink ref="R239" r:id="rId31" display="https://twitter.com/i/web/status/1530241879643660288"/>
    <hyperlink ref="R241" r:id="rId32" display="https://twitter.com/i/web/status/1530241879643660288"/>
    <hyperlink ref="R243" r:id="rId33" display="https://twitter.com/i/web/status/1530241879643660288"/>
    <hyperlink ref="R246" r:id="rId34" display="https://twitter.com/i/web/status/1527652401158963200"/>
    <hyperlink ref="R247" r:id="rId35" display="https://twitter.com/i/web/status/1530173497204678656"/>
    <hyperlink ref="R249" r:id="rId36" display="https://twitter.com/i/web/status/1530254995752472578"/>
    <hyperlink ref="V3" r:id="rId37" display="https://twitter.com/#!/emanalhattab/status/1527453722422517760"/>
    <hyperlink ref="V4" r:id="rId38" display="https://twitter.com/#!/corradotopi/status/1527467899497103360"/>
    <hyperlink ref="V5" r:id="rId39" display="https://twitter.com/#!/auber_fichess/status/1527648749052379136"/>
    <hyperlink ref="V6" r:id="rId40" display="https://twitter.com/#!/rware7/status/1527652668340162562"/>
    <hyperlink ref="V7" r:id="rId41" display="https://twitter.com/#!/r_kopplung/status/1527655329193988099"/>
    <hyperlink ref="V8" r:id="rId42" display="https://twitter.com/#!/recyclingmania2/status/1527655642571235329"/>
    <hyperlink ref="V9" r:id="rId43" display="https://twitter.com/#!/xrtoronto/status/1527658246001070089"/>
    <hyperlink ref="V10" r:id="rId44" display="https://twitter.com/#!/alejandra1804/status/1527665083404455943"/>
    <hyperlink ref="V11" r:id="rId45" display="https://twitter.com/#!/majedredha/status/1527667280007634944"/>
    <hyperlink ref="V12" r:id="rId46" display="https://twitter.com/#!/climate_4_all/status/1527668622763646976"/>
    <hyperlink ref="V13" r:id="rId47" display="https://twitter.com/#!/st_martin_sb/status/1527668966394667008"/>
    <hyperlink ref="V14" r:id="rId48" display="https://twitter.com/#!/sianmarged/status/1527669924784504832"/>
    <hyperlink ref="V15" r:id="rId49" display="https://twitter.com/#!/coolgrey/status/1527670031051390976"/>
    <hyperlink ref="V16" r:id="rId50" display="https://twitter.com/#!/tigershen069/status/1527674831138848773"/>
    <hyperlink ref="V17" r:id="rId51" display="https://twitter.com/#!/malvernkite/status/1527679953663311875"/>
    <hyperlink ref="V18" r:id="rId52" display="https://twitter.com/#!/dawnroseturner/status/1527688895868981248"/>
    <hyperlink ref="V19" r:id="rId53" display="https://twitter.com/#!/henriqueip/status/1527694781891203072"/>
    <hyperlink ref="V20" r:id="rId54" display="https://twitter.com/#!/ralstonch/status/1527713697476517889"/>
    <hyperlink ref="V21" r:id="rId55" display="https://twitter.com/#!/ralstonch/status/1527716202012975104"/>
    <hyperlink ref="V22" r:id="rId56" display="https://twitter.com/#!/vivienbrown54/status/1527718960262746113"/>
    <hyperlink ref="V23" r:id="rId57" display="https://twitter.com/#!/lawrencekipkem/status/1527719155553689600"/>
    <hyperlink ref="V24" r:id="rId58" display="https://twitter.com/#!/hamisiwalusimbi/status/1527667926026932225"/>
    <hyperlink ref="V25" r:id="rId59" display="https://twitter.com/#!/hamisiwalusimbi/status/1527719856858140673"/>
    <hyperlink ref="V26" r:id="rId60" display="https://twitter.com/#!/peterg4nes2019/status/1527720076371189766"/>
    <hyperlink ref="V27" r:id="rId61" display="https://twitter.com/#!/tkobusiingye/status/1527725350192664582"/>
    <hyperlink ref="V28" r:id="rId62" display="https://twitter.com/#!/musisiwily/status/1527737300834258945"/>
    <hyperlink ref="V29" r:id="rId63" display="https://twitter.com/#!/rydbomjohn/status/1527737943305109504"/>
    <hyperlink ref="V30" r:id="rId64" display="https://twitter.com/#!/melodielapot/status/1527753841071951872"/>
    <hyperlink ref="V31" r:id="rId65" display="https://twitter.com/#!/louiskyle_/status/1527755413344907264"/>
    <hyperlink ref="V32" r:id="rId66" display="https://twitter.com/#!/davovia/status/1527758998249869312"/>
    <hyperlink ref="V33" r:id="rId67" display="https://twitter.com/#!/blackarrowxv/status/1527760873380532224"/>
    <hyperlink ref="V34" r:id="rId68" display="https://twitter.com/#!/gildasdev/status/1527761822409007104"/>
    <hyperlink ref="V35" r:id="rId69" display="https://twitter.com/#!/naturalezagay/status/1527762636510732288"/>
    <hyperlink ref="V36" r:id="rId70" display="https://twitter.com/#!/aifeuganda/status/1527765979261980674"/>
    <hyperlink ref="V37" r:id="rId71" display="https://twitter.com/#!/peoplefuturede/status/1527662053296676865"/>
    <hyperlink ref="V38" r:id="rId72" display="https://twitter.com/#!/peoplefuturede/status/1527662718664204292"/>
    <hyperlink ref="V39" r:id="rId73" display="https://twitter.com/#!/peoplefuturede/status/1527664687936053248"/>
    <hyperlink ref="V40" r:id="rId74" display="https://twitter.com/#!/peoplefuturede/status/1527767654915788801"/>
    <hyperlink ref="V41" r:id="rId75" display="https://twitter.com/#!/peoplefuturede/status/1527767682447249410"/>
    <hyperlink ref="V42" r:id="rId76" display="https://twitter.com/#!/brigidhart/status/1527769503177768961"/>
    <hyperlink ref="V43" r:id="rId77" display="https://twitter.com/#!/brigidhart/status/1527770181166149633"/>
    <hyperlink ref="V44" r:id="rId78" display="https://twitter.com/#!/saleemulhuq/status/1527771924394557440"/>
    <hyperlink ref="V45" r:id="rId79" display="https://twitter.com/#!/funintherun/status/1527775633241423872"/>
    <hyperlink ref="V46" r:id="rId80" display="https://twitter.com/#!/lisa19270487/status/1527781068069187585"/>
    <hyperlink ref="V47" r:id="rId81" display="https://twitter.com/#!/realjoshwhiting/status/1527786330511507460"/>
    <hyperlink ref="V48" r:id="rId82" display="https://twitter.com/#!/peaceblossom4/status/1527787485597782021"/>
    <hyperlink ref="V49" r:id="rId83" display="https://twitter.com/#!/cefestellita1/status/1527789757203374080"/>
    <hyperlink ref="V50" r:id="rId84" display="https://twitter.com/#!/kaitesijessica1/status/1527801422590386177"/>
    <hyperlink ref="V51" r:id="rId85" display="https://twitter.com/#!/crom20182/status/1527808066195963904"/>
    <hyperlink ref="V52" r:id="rId86" display="https://twitter.com/#!/jemangelepain/status/1527817838513139712"/>
    <hyperlink ref="V53" r:id="rId87" display="https://twitter.com/#!/tobecarey/status/1527746221246402563"/>
    <hyperlink ref="V54" r:id="rId88" display="https://twitter.com/#!/tobecarey/status/1527830808907612160"/>
    <hyperlink ref="V55" r:id="rId89" display="https://twitter.com/#!/robert_ursache/status/1527862397922418689"/>
    <hyperlink ref="V56" r:id="rId90" display="https://twitter.com/#!/munyermilton/status/1527863133653508102"/>
    <hyperlink ref="V57" r:id="rId91" display="https://twitter.com/#!/retoske_andrew/status/1527870828355809280"/>
    <hyperlink ref="V58" r:id="rId92" display="https://twitter.com/#!/antonymarcil/status/1527872299633938432"/>
    <hyperlink ref="V59" r:id="rId93" display="https://twitter.com/#!/cloudykant/status/1527873290676617221"/>
    <hyperlink ref="V60" r:id="rId94" display="https://twitter.com/#!/cj4africa/status/1527885309404295168"/>
    <hyperlink ref="V61" r:id="rId95" display="https://twitter.com/#!/clinton85101/status/1527886041260208128"/>
    <hyperlink ref="V62" r:id="rId96" display="https://twitter.com/#!/clinton85101/status/1527886306918932481"/>
    <hyperlink ref="V63" r:id="rId97" display="https://twitter.com/#!/kyounoyuusyoku/status/1527887700266987520"/>
    <hyperlink ref="V64" r:id="rId98" display="https://twitter.com/#!/circularindia/status/1527888574682910720"/>
    <hyperlink ref="V65" r:id="rId99" display="https://twitter.com/#!/pratyushpanda/status/1527889257267724288"/>
    <hyperlink ref="V66" r:id="rId100" display="https://twitter.com/#!/montana_matta/status/1527896963076734982"/>
    <hyperlink ref="V67" r:id="rId101" display="https://twitter.com/#!/kimberleytighe/status/1527905373864308737"/>
    <hyperlink ref="V68" r:id="rId102" display="https://twitter.com/#!/didarling/status/1527912954791964677"/>
    <hyperlink ref="V69" r:id="rId103" display="https://twitter.com/#!/murphydes1/status/1527913260296675337"/>
    <hyperlink ref="V70" r:id="rId104" display="https://twitter.com/#!/mquattrocchi/status/1527914278958899201"/>
    <hyperlink ref="V71" r:id="rId105" display="https://twitter.com/#!/jessicasfishman/status/1527916822070038528"/>
    <hyperlink ref="V72" r:id="rId106" display="https://twitter.com/#!/rovanzon/status/1527921185039818753"/>
    <hyperlink ref="V73" r:id="rId107" display="https://twitter.com/#!/nicknuttgens/status/1527924439064760320"/>
    <hyperlink ref="V74" r:id="rId108" display="https://twitter.com/#!/imani_angeline/status/1527932885042446336"/>
    <hyperlink ref="V75" r:id="rId109" display="https://twitter.com/#!/imani_angeline/status/1527932885042446336"/>
    <hyperlink ref="V76" r:id="rId110" display="https://twitter.com/#!/imani_angeline/status/1527932885042446336"/>
    <hyperlink ref="V77" r:id="rId111" display="https://twitter.com/#!/imani_angeline/status/1527932885042446336"/>
    <hyperlink ref="V78" r:id="rId112" display="https://twitter.com/#!/imani_angeline/status/1527932885042446336"/>
    <hyperlink ref="V79" r:id="rId113" display="https://twitter.com/#!/imani_angeline/status/1527932885042446336"/>
    <hyperlink ref="V80" r:id="rId114" display="https://twitter.com/#!/imani_angeline/status/1527932885042446336"/>
    <hyperlink ref="V81" r:id="rId115" display="https://twitter.com/#!/imani_angeline/status/1527932885042446336"/>
    <hyperlink ref="V82" r:id="rId116" display="https://twitter.com/#!/kabilaobbo/status/1527718026233126915"/>
    <hyperlink ref="V83" r:id="rId117" display="https://twitter.com/#!/kabilaobbo/status/1527936247011938305"/>
    <hyperlink ref="V84" r:id="rId118" display="https://twitter.com/#!/jutsuryu/status/1527936575828807680"/>
    <hyperlink ref="V85" r:id="rId119" display="https://twitter.com/#!/jutsuryu/status/1527936654929178624"/>
    <hyperlink ref="V86" r:id="rId120" display="https://twitter.com/#!/pammellajo/status/1527937921658912769"/>
    <hyperlink ref="V87" r:id="rId121" display="https://twitter.com/#!/cmenttor/status/1527946517042044930"/>
    <hyperlink ref="V88" r:id="rId122" display="https://twitter.com/#!/jnharkeraus/status/1527947690184941568"/>
    <hyperlink ref="V89" r:id="rId123" display="https://twitter.com/#!/jan_skoberne/status/1527948986501500928"/>
    <hyperlink ref="V90" r:id="rId124" display="https://twitter.com/#!/lookaround___/status/1527949520298029056"/>
    <hyperlink ref="V91" r:id="rId125" display="https://twitter.com/#!/markspecter1/status/1527955053918801921"/>
    <hyperlink ref="V92" r:id="rId126" display="https://twitter.com/#!/riseupmovdrc/status/1527950872117919745"/>
    <hyperlink ref="V93" r:id="rId127" display="https://twitter.com/#!/riseupmovdrc/status/1527956159172329472"/>
    <hyperlink ref="V94" r:id="rId128" display="https://twitter.com/#!/5786michael/status/1527960829110386688"/>
    <hyperlink ref="V95" r:id="rId129" display="https://twitter.com/#!/theartappeal/status/1527964610422267911"/>
    <hyperlink ref="V96" r:id="rId130" display="https://twitter.com/#!/kevindande/status/1527976958394515457"/>
    <hyperlink ref="V97" r:id="rId131" display="https://twitter.com/#!/youdonotnotice/status/1527983699156951040"/>
    <hyperlink ref="V98" r:id="rId132" display="https://twitter.com/#!/bencachola/status/1527989808043331584"/>
    <hyperlink ref="V99" r:id="rId133" display="https://twitter.com/#!/mjdillane/status/1527991851281678336"/>
    <hyperlink ref="V100" r:id="rId134" display="https://twitter.com/#!/gazalaeli/status/1528001962796630017"/>
    <hyperlink ref="V101" r:id="rId135" display="https://twitter.com/#!/echelonsky1/status/1528004249300238338"/>
    <hyperlink ref="V102" r:id="rId136" display="https://twitter.com/#!/mooninanansi/status/1528006573041254401"/>
    <hyperlink ref="V103" r:id="rId137" display="https://twitter.com/#!/proletariel/status/1528010614496538625"/>
    <hyperlink ref="V104" r:id="rId138" display="https://twitter.com/#!/iamkaykingz/status/1528012045056090114"/>
    <hyperlink ref="V105" r:id="rId139" display="https://twitter.com/#!/bredsedatelmjao/status/1528015583022833666"/>
    <hyperlink ref="V106" r:id="rId140" display="https://twitter.com/#!/freerussia2018/status/1528015591654686720"/>
    <hyperlink ref="V107" r:id="rId141" display="https://twitter.com/#!/ericmoorephoto/status/1528021943688962050"/>
    <hyperlink ref="V108" r:id="rId142" display="https://twitter.com/#!/xr_gpsandelders/status/1528024470526562309"/>
    <hyperlink ref="V109" r:id="rId143" display="https://twitter.com/#!/jlefevere65/status/1528031684792303617"/>
    <hyperlink ref="V110" r:id="rId144" display="https://twitter.com/#!/naytdx/status/1528035441861136384"/>
    <hyperlink ref="V111" r:id="rId145" display="https://twitter.com/#!/damien_thanam/status/1528036933959839744"/>
    <hyperlink ref="V112" r:id="rId146" display="https://twitter.com/#!/wildcat14804474/status/1528037692885417985"/>
    <hyperlink ref="V113" r:id="rId147" display="https://twitter.com/#!/marilynjoy14/status/1528039638597783552"/>
    <hyperlink ref="V114" r:id="rId148" display="https://twitter.com/#!/greenassam/status/1528068251128803329"/>
    <hyperlink ref="V115" r:id="rId149" display="https://twitter.com/#!/realgitonga/status/1528070323551277056"/>
    <hyperlink ref="V116" r:id="rId150" display="https://twitter.com/#!/generalsiqueira/status/1528077622030254080"/>
    <hyperlink ref="V117" r:id="rId151" display="https://twitter.com/#!/heclubmmu/status/1528078560128380930"/>
    <hyperlink ref="V118" r:id="rId152" display="https://twitter.com/#!/thewholeshebang/status/1528101295336341505"/>
    <hyperlink ref="V119" r:id="rId153" display="https://twitter.com/#!/hamonetf/status/1528102639099121664"/>
    <hyperlink ref="V120" r:id="rId154" display="https://twitter.com/#!/ichalphin/status/1528150079495979009"/>
    <hyperlink ref="V121" r:id="rId155" display="https://twitter.com/#!/tk9710/status/1528230687098167296"/>
    <hyperlink ref="V122" r:id="rId156" display="https://twitter.com/#!/edinamsolopa/status/1528263676645543936"/>
    <hyperlink ref="V123" r:id="rId157" display="https://twitter.com/#!/lesliepriestley/status/1528264354977796096"/>
    <hyperlink ref="V124" r:id="rId158" display="https://twitter.com/#!/likeitsays/status/1528273218183782401"/>
    <hyperlink ref="V125" r:id="rId159" display="https://twitter.com/#!/ethicsgirls/status/1528293502135713792"/>
    <hyperlink ref="V126" r:id="rId160" display="https://twitter.com/#!/magicreichel/status/1528323042946031616"/>
    <hyperlink ref="V127" r:id="rId161" display="https://twitter.com/#!/cathy_weissca/status/1528336752397656064"/>
    <hyperlink ref="V128" r:id="rId162" display="https://twitter.com/#!/thebearofcarbon/status/1528349157399855107"/>
    <hyperlink ref="V129" r:id="rId163" display="https://twitter.com/#!/eastsidesister/status/1528354413730856961"/>
    <hyperlink ref="V130" r:id="rId164" display="https://twitter.com/#!/r1revolutionist/status/1528415606076329985"/>
    <hyperlink ref="V131" r:id="rId165" display="https://twitter.com/#!/jadesmi72331199/status/1528541199631630337"/>
    <hyperlink ref="V132" r:id="rId166" display="https://twitter.com/#!/jadesmi72331199/status/1528541199631630337"/>
    <hyperlink ref="V133" r:id="rId167" display="https://twitter.com/#!/mathengehannah/status/1528588664388870144"/>
    <hyperlink ref="V134" r:id="rId168" display="https://twitter.com/#!/sandeeppatel04/status/1528592165164568577"/>
    <hyperlink ref="V135" r:id="rId169" display="https://twitter.com/#!/save0urforests/status/1528593795759198208"/>
    <hyperlink ref="V136" r:id="rId170" display="https://twitter.com/#!/dyland1496/status/1527862624049930240"/>
    <hyperlink ref="V137" r:id="rId171" display="https://twitter.com/#!/fffbot1/status/1527862652453658628"/>
    <hyperlink ref="V138" r:id="rId172" display="https://twitter.com/#!/fffbot1/status/1528541219617374208"/>
    <hyperlink ref="V139" r:id="rId173" display="https://twitter.com/#!/fffbot1/status/1528541219617374208"/>
    <hyperlink ref="V140" r:id="rId174" display="https://twitter.com/#!/fffbot1/status/1528592174425817090"/>
    <hyperlink ref="V141" r:id="rId175" display="https://twitter.com/#!/fffbot1/status/1527498272335699968"/>
    <hyperlink ref="V142" r:id="rId176" display="https://twitter.com/#!/fffbot1/status/1527584657939759104"/>
    <hyperlink ref="V143" r:id="rId177" display="https://twitter.com/#!/fffbot1/status/1527652425393483778"/>
    <hyperlink ref="V144" r:id="rId178" display="https://twitter.com/#!/fffbot1/status/1527664702859403266"/>
    <hyperlink ref="V145" r:id="rId179" display="https://twitter.com/#!/fffbot1/status/1527669948394483713"/>
    <hyperlink ref="V146" r:id="rId180" display="https://twitter.com/#!/fffbot1/status/1527718407772200963"/>
    <hyperlink ref="V147" r:id="rId181" display="https://twitter.com/#!/fffbot1/status/1527767707340484609"/>
    <hyperlink ref="V148" r:id="rId182" display="https://twitter.com/#!/fffbot1/status/1528186737285013504"/>
    <hyperlink ref="V149" r:id="rId183" display="https://twitter.com/#!/fffbot1/status/1528192823450910720"/>
    <hyperlink ref="V150" r:id="rId184" display="https://twitter.com/#!/fffbot1/status/1528686584329027588"/>
    <hyperlink ref="V151" r:id="rId185" display="https://twitter.com/#!/182cmcom/status/1528687432568217601"/>
    <hyperlink ref="V152" r:id="rId186" display="https://twitter.com/#!/artists4futurem/status/1528686568780832768"/>
    <hyperlink ref="V153" r:id="rId187" display="https://twitter.com/#!/beatehaubrock/status/1528694460393181185"/>
    <hyperlink ref="V154" r:id="rId188" display="https://twitter.com/#!/charlot12028012/status/1528750775077425153"/>
    <hyperlink ref="V155" r:id="rId189" display="https://twitter.com/#!/stevesilent/status/1528751156826185728"/>
    <hyperlink ref="V156" r:id="rId190" display="https://twitter.com/#!/emi_ny7hsc/status/1528186228914282496"/>
    <hyperlink ref="V157" r:id="rId191" display="https://twitter.com/#!/emi_ny7hsc/status/1528186728606904320"/>
    <hyperlink ref="V158" r:id="rId192" display="https://twitter.com/#!/emi_ny7hsc/status/1528186736807145472"/>
    <hyperlink ref="V159" r:id="rId193" display="https://twitter.com/#!/emi_ny7hsc/status/1528186748651851776"/>
    <hyperlink ref="V160" r:id="rId194" display="https://twitter.com/#!/emi_ny7hsc/status/1528192800122015745"/>
    <hyperlink ref="V161" r:id="rId195" display="https://twitter.com/#!/emi_ny7hsc/status/1529106102733877248"/>
    <hyperlink ref="V162" r:id="rId196" display="https://twitter.com/#!/emi_ny7hsc/status/1529106824359596032"/>
    <hyperlink ref="V163" r:id="rId197" display="https://twitter.com/#!/emi_ny7hsc/status/1529110543872585728"/>
    <hyperlink ref="V164" r:id="rId198" display="https://twitter.com/#!/caitlin60255389/status/1529577090160373761"/>
    <hyperlink ref="V165" r:id="rId199" display="https://twitter.com/#!/caitlin60255389/status/1529939405648957440"/>
    <hyperlink ref="V166" r:id="rId200" display="https://twitter.com/#!/peervanhelmond/status/1530087005266358272"/>
    <hyperlink ref="V167" r:id="rId201" display="https://twitter.com/#!/greennewdeal_eu/status/1527655461037690880"/>
    <hyperlink ref="V168" r:id="rId202" display="https://twitter.com/#!/greennewdeal_eu/status/1529814702225866753"/>
    <hyperlink ref="V169" r:id="rId203" display="https://twitter.com/#!/greennewdeal_eu/status/1530116654595817473"/>
    <hyperlink ref="V170" r:id="rId204" display="https://twitter.com/#!/marianallen/status/1527608018048897027"/>
    <hyperlink ref="V171" r:id="rId205" display="https://twitter.com/#!/marianallen/status/1530140301360259072"/>
    <hyperlink ref="V172" r:id="rId206" display="https://twitter.com/#!/batuichiami/status/1527679121605550081"/>
    <hyperlink ref="V173" r:id="rId207" display="https://twitter.com/#!/batuichiami/status/1530176544064167936"/>
    <hyperlink ref="V174" r:id="rId208" display="https://twitter.com/#!/comolevi_/status/1527498260981891072"/>
    <hyperlink ref="V175" r:id="rId209" display="https://twitter.com/#!/comolevi_/status/1530088053376958464"/>
    <hyperlink ref="V176" r:id="rId210" display="https://twitter.com/#!/madlove_love/status/1530176523759759360"/>
    <hyperlink ref="V177" r:id="rId211" display="https://twitter.com/#!/tluway/status/1529552571769167881"/>
    <hyperlink ref="V178" r:id="rId212" display="https://twitter.com/#!/madlove_love/status/1530176580386967553"/>
    <hyperlink ref="V179" r:id="rId213" display="https://twitter.com/#!/madlove_love/status/1530176381920940035"/>
    <hyperlink ref="V180" r:id="rId214" display="https://twitter.com/#!/madlove_love/status/1530176481363693570"/>
    <hyperlink ref="V181" r:id="rId215" display="https://twitter.com/#!/madlove_love/status/1530176511277514753"/>
    <hyperlink ref="V182" r:id="rId216" display="https://twitter.com/#!/madlove_love/status/1530176540734066690"/>
    <hyperlink ref="V183" r:id="rId217" display="https://twitter.com/#!/madlove_love/status/1530176562947039237"/>
    <hyperlink ref="V184" r:id="rId218" display="https://twitter.com/#!/austinoluoch5/status/1530178169558511616"/>
    <hyperlink ref="V185" r:id="rId219" display="https://twitter.com/#!/jrobert_nl/status/1527654059829776386"/>
    <hyperlink ref="V186" r:id="rId220" display="https://twitter.com/#!/jrobert_nl/status/1530179184525561860"/>
    <hyperlink ref="V187" r:id="rId221" display="https://twitter.com/#!/guest045_/status/1527679402540437505"/>
    <hyperlink ref="V188" r:id="rId222" display="https://twitter.com/#!/guest045_/status/1530179912316792834"/>
    <hyperlink ref="V189" r:id="rId223" display="https://twitter.com/#!/penguinjunk/status/1530183341403779072"/>
    <hyperlink ref="V190" r:id="rId224" display="https://twitter.com/#!/abunchanumbers/status/1527647015428972544"/>
    <hyperlink ref="V191" r:id="rId225" display="https://twitter.com/#!/abunchanumbers/status/1530183538162552832"/>
    <hyperlink ref="V192" r:id="rId226" display="https://twitter.com/#!/andreasnohsia/status/1527527560552275968"/>
    <hyperlink ref="V193" r:id="rId227" display="https://twitter.com/#!/andreasnohsia/status/1530078696123539456"/>
    <hyperlink ref="V194" r:id="rId228" display="https://twitter.com/#!/galatea321/status/1530188750969573377"/>
    <hyperlink ref="V195" r:id="rId229" display="https://twitter.com/#!/tonepersson/status/1530138259447332864"/>
    <hyperlink ref="V196" r:id="rId230" display="https://twitter.com/#!/ericthelemming/status/1530199578179510278"/>
    <hyperlink ref="V197" r:id="rId231" display="https://twitter.com/#!/ericthelemming/status/1527656935880892419"/>
    <hyperlink ref="V198" r:id="rId232" display="https://twitter.com/#!/ericthelemming/status/1527660036272562177"/>
    <hyperlink ref="V199" r:id="rId233" display="https://twitter.com/#!/ericthelemming/status/1530198991010504705"/>
    <hyperlink ref="V200" r:id="rId234" display="https://twitter.com/#!/ericthelemming/status/1530199589927755784"/>
    <hyperlink ref="V201" r:id="rId235" display="https://twitter.com/#!/ericthelemming/status/1530199620361527298"/>
    <hyperlink ref="V202" r:id="rId236" display="https://twitter.com/#!/kam13794794/status/1527666157968293893"/>
    <hyperlink ref="V203" r:id="rId237" display="https://twitter.com/#!/kam13794794/status/1530200721433497600"/>
    <hyperlink ref="V204" r:id="rId238" display="https://twitter.com/#!/666ernie/status/1530214009345040387"/>
    <hyperlink ref="V205" r:id="rId239" display="https://twitter.com/#!/asano_ooo/status/1530218596001267715"/>
    <hyperlink ref="V206" r:id="rId240" display="https://twitter.com/#!/leon_mugisho/status/1528277269889921024"/>
    <hyperlink ref="V207" r:id="rId241" display="https://twitter.com/#!/leon_mugisho/status/1530220081338269697"/>
    <hyperlink ref="V208" r:id="rId242" display="https://twitter.com/#!/semoxp/status/1529811816297242625"/>
    <hyperlink ref="V209" r:id="rId243" display="https://twitter.com/#!/wildwil58303192/status/1530226452641243139"/>
    <hyperlink ref="V210" r:id="rId244" display="https://twitter.com/#!/upmaghreb/status/1530228208464961538"/>
    <hyperlink ref="V211" r:id="rId245" display="https://twitter.com/#!/michaelmannspc/status/1530232105220726785"/>
    <hyperlink ref="V212" r:id="rId246" display="https://twitter.com/#!/iantpaul/status/1530237718311075842"/>
    <hyperlink ref="V213" r:id="rId247" display="https://twitter.com/#!/mosescharityor1/status/1530241782927220736"/>
    <hyperlink ref="V214" r:id="rId248" display="https://twitter.com/#!/ickearbetare/status/1527584643410690052"/>
    <hyperlink ref="V215" r:id="rId249" display="https://twitter.com/#!/ickearbetare/status/1530115610390188033"/>
    <hyperlink ref="V216" r:id="rId250" display="https://twitter.com/#!/davidpmerriam/status/1530224638294228994"/>
    <hyperlink ref="V217" r:id="rId251" display="https://twitter.com/#!/mayaozbayoglu/status/1527648448983572483"/>
    <hyperlink ref="V218" r:id="rId252" display="https://twitter.com/#!/bgkmsc/status/1527744379359612928"/>
    <hyperlink ref="V219" r:id="rId253" display="https://twitter.com/#!/bgkmsc/status/1530242353889411073"/>
    <hyperlink ref="V220" r:id="rId254" display="https://twitter.com/#!/bgkmsc/status/1530242353889411073"/>
    <hyperlink ref="V221" r:id="rId255" display="https://twitter.com/#!/bgkmsc/status/1530242353889411073"/>
    <hyperlink ref="V222" r:id="rId256" display="https://twitter.com/#!/bgkmsc/status/1530242353889411073"/>
    <hyperlink ref="V223" r:id="rId257" display="https://twitter.com/#!/bgkmsc/status/1530242353889411073"/>
    <hyperlink ref="V224" r:id="rId258" display="https://twitter.com/#!/bgkmsc/status/1530242353889411073"/>
    <hyperlink ref="V225" r:id="rId259" display="https://twitter.com/#!/bgkmsc/status/1530242353889411073"/>
    <hyperlink ref="V226" r:id="rId260" display="https://twitter.com/#!/lauramuwanguzi/status/1530243457410801665"/>
    <hyperlink ref="V227" r:id="rId261" display="https://twitter.com/#!/lauramuwanguzi/status/1530243457410801665"/>
    <hyperlink ref="V228" r:id="rId262" display="https://twitter.com/#!/lauramuwanguzi/status/1530243457410801665"/>
    <hyperlink ref="V229" r:id="rId263" display="https://twitter.com/#!/lauramuwanguzi/status/1530243457410801665"/>
    <hyperlink ref="V230" r:id="rId264" display="https://twitter.com/#!/lauramuwanguzi/status/1530243457410801665"/>
    <hyperlink ref="V231" r:id="rId265" display="https://twitter.com/#!/lauramuwanguzi/status/1530243457410801665"/>
    <hyperlink ref="V232" r:id="rId266" display="https://twitter.com/#!/lauramuwanguzi/status/1530243457410801665"/>
    <hyperlink ref="V233" r:id="rId267" display="https://twitter.com/#!/davidpmerriam/status/1530241879643660288"/>
    <hyperlink ref="V234" r:id="rId268" display="https://twitter.com/#!/knieuwhuis/status/1530244811307028480"/>
    <hyperlink ref="V235" r:id="rId269" display="https://twitter.com/#!/davidpmerriam/status/1530241879643660288"/>
    <hyperlink ref="V236" r:id="rId270" display="https://twitter.com/#!/knieuwhuis/status/1530244811307028480"/>
    <hyperlink ref="V237" r:id="rId271" display="https://twitter.com/#!/davidpmerriam/status/1530241879643660288"/>
    <hyperlink ref="V238" r:id="rId272" display="https://twitter.com/#!/knieuwhuis/status/1530244811307028480"/>
    <hyperlink ref="V239" r:id="rId273" display="https://twitter.com/#!/davidpmerriam/status/1530241879643660288"/>
    <hyperlink ref="V240" r:id="rId274" display="https://twitter.com/#!/knieuwhuis/status/1530244811307028480"/>
    <hyperlink ref="V241" r:id="rId275" display="https://twitter.com/#!/davidpmerriam/status/1530241879643660288"/>
    <hyperlink ref="V242" r:id="rId276" display="https://twitter.com/#!/knieuwhuis/status/1530244811307028480"/>
    <hyperlink ref="V243" r:id="rId277" display="https://twitter.com/#!/davidpmerriam/status/1530241879643660288"/>
    <hyperlink ref="V244" r:id="rId278" display="https://twitter.com/#!/knieuwhuis/status/1530244811307028480"/>
    <hyperlink ref="V245" r:id="rId279" display="https://twitter.com/#!/knieuwhuis/status/1530244811307028480"/>
    <hyperlink ref="V246" r:id="rId280" display="https://twitter.com/#!/nature_yoshiro/status/1527652401158963200"/>
    <hyperlink ref="V247" r:id="rId281" display="https://twitter.com/#!/nature_yoshiro/status/1530173497204678656"/>
    <hyperlink ref="V248" r:id="rId282" display="https://twitter.com/#!/riseupmtburundi/status/1530248568677842946"/>
    <hyperlink ref="V249" r:id="rId283" display="https://twitter.com/#!/elvira_lange/status/1530254995752472578"/>
    <hyperlink ref="V250" r:id="rId284" display="https://twitter.com/#!/verfranzt/status/1527718393771704325"/>
    <hyperlink ref="V251" r:id="rId285" display="https://twitter.com/#!/verfranzt/status/1530255174081687553"/>
  </hyperlinks>
  <printOptions/>
  <pageMargins left="0.7" right="0.7" top="0.75" bottom="0.75" header="0.3" footer="0.3"/>
  <pageSetup horizontalDpi="600" verticalDpi="600" orientation="portrait" r:id="rId290"/>
  <drawing r:id="rId289"/>
  <legacyDrawing r:id="rId287"/>
  <tableParts>
    <tablePart r:id="rId28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78"/>
  <sheetViews>
    <sheetView workbookViewId="0" topLeftCell="A1">
      <pane xSplit="1" ySplit="2" topLeftCell="I3" activePane="bottomRight" state="frozen"/>
      <selection pane="topRight" activeCell="B1" sqref="B1"/>
      <selection pane="bottomLeft" activeCell="A3" sqref="A3"/>
      <selection pane="bottomRight" activeCell="A115" sqref="A115:BB115"/>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3"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0.57421875" style="3" customWidth="1"/>
    <col min="32" max="32" width="11.140625" style="3" customWidth="1"/>
    <col min="33" max="33" width="9.00390625" style="3" customWidth="1"/>
    <col min="34" max="34" width="10.57421875" style="3" customWidth="1"/>
    <col min="35" max="35" width="16.8515625" style="0" customWidth="1"/>
    <col min="36" max="36" width="9.8515625" style="0" customWidth="1"/>
    <col min="37" max="37" width="10.140625" style="0" customWidth="1"/>
    <col min="38" max="38" width="7.00390625" style="0" customWidth="1"/>
    <col min="39" max="39" width="7.57421875" style="0" customWidth="1"/>
    <col min="40" max="42" width="15.421875" style="0" customWidth="1"/>
    <col min="43" max="43" width="14.421875" style="0" customWidth="1"/>
    <col min="44" max="44" width="16.140625" style="0" customWidth="1"/>
    <col min="45" max="45" width="17.8515625" style="0" customWidth="1"/>
    <col min="46" max="46" width="16.57421875" style="0" customWidth="1"/>
    <col min="47" max="47" width="17.8515625" style="0" customWidth="1"/>
    <col min="48" max="48" width="16.8515625" style="0" customWidth="1"/>
    <col min="49" max="49" width="17.8515625" style="0" customWidth="1"/>
    <col min="50" max="50" width="16.140625" style="0" customWidth="1"/>
    <col min="51" max="51" width="17.8515625" style="0" customWidth="1"/>
    <col min="52" max="52" width="18.140625" style="0" customWidth="1"/>
    <col min="53" max="53" width="18.421875" style="0" customWidth="1"/>
    <col min="54" max="54" width="10.4218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56" ht="30" customHeight="1">
      <c r="A2" s="11" t="s">
        <v>5</v>
      </c>
      <c r="B2" t="s">
        <v>1951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169</v>
      </c>
      <c r="AB2" s="11" t="s">
        <v>12</v>
      </c>
      <c r="AC2" s="11" t="s">
        <v>38</v>
      </c>
      <c r="AD2" s="8" t="s">
        <v>26</v>
      </c>
      <c r="AE2" s="13" t="s">
        <v>902</v>
      </c>
      <c r="AF2" s="13" t="s">
        <v>903</v>
      </c>
      <c r="AG2" s="13" t="s">
        <v>904</v>
      </c>
      <c r="AH2" s="13" t="s">
        <v>905</v>
      </c>
      <c r="AI2" s="13" t="s">
        <v>906</v>
      </c>
      <c r="AJ2" s="13" t="s">
        <v>907</v>
      </c>
      <c r="AK2" s="13" t="s">
        <v>908</v>
      </c>
      <c r="AL2" s="13" t="s">
        <v>909</v>
      </c>
      <c r="AM2" s="13" t="s">
        <v>910</v>
      </c>
      <c r="AN2" s="13" t="s">
        <v>911</v>
      </c>
      <c r="AO2" s="13" t="s">
        <v>912</v>
      </c>
      <c r="AP2" s="13" t="s">
        <v>913</v>
      </c>
      <c r="AQ2" s="13" t="s">
        <v>914</v>
      </c>
      <c r="AR2" s="110" t="s">
        <v>1792</v>
      </c>
      <c r="AS2" s="110" t="s">
        <v>1800</v>
      </c>
      <c r="AT2" s="110" t="s">
        <v>1801</v>
      </c>
      <c r="AU2" s="110" t="s">
        <v>1802</v>
      </c>
      <c r="AV2" s="110" t="s">
        <v>1803</v>
      </c>
      <c r="AW2" s="110" t="s">
        <v>1814</v>
      </c>
      <c r="AX2" s="110" t="s">
        <v>1825</v>
      </c>
      <c r="AY2" s="110" t="s">
        <v>1868</v>
      </c>
      <c r="AZ2" s="110" t="s">
        <v>1888</v>
      </c>
      <c r="BA2" s="110" t="s">
        <v>1927</v>
      </c>
      <c r="BB2" t="s">
        <v>2183</v>
      </c>
      <c r="BC2" s="3"/>
      <c r="BD2" s="3"/>
    </row>
    <row r="3" spans="1:56" ht="29" customHeight="1">
      <c r="A3" s="63" t="s">
        <v>337</v>
      </c>
      <c r="C3" s="64" t="s">
        <v>2174</v>
      </c>
      <c r="D3" s="64"/>
      <c r="E3" s="65">
        <v>1.50817298778914</v>
      </c>
      <c r="F3" s="67"/>
      <c r="G3" s="106" t="s">
        <v>1221</v>
      </c>
      <c r="H3" s="64"/>
      <c r="I3" s="68" t="s">
        <v>2160</v>
      </c>
      <c r="J3" s="69" t="s">
        <v>2170</v>
      </c>
      <c r="K3" s="69"/>
      <c r="L3" s="50" t="s">
        <v>1570</v>
      </c>
      <c r="M3" s="72"/>
      <c r="N3" s="73">
        <v>2392.35986328125</v>
      </c>
      <c r="O3" s="73">
        <v>3068.830810546875</v>
      </c>
      <c r="P3" s="74" t="s">
        <v>66</v>
      </c>
      <c r="Q3" s="75"/>
      <c r="R3" s="75"/>
      <c r="S3" s="99"/>
      <c r="T3" s="48">
        <v>61</v>
      </c>
      <c r="U3" s="48">
        <v>1</v>
      </c>
      <c r="V3" s="49">
        <v>13994.562338</v>
      </c>
      <c r="W3" s="49">
        <v>0.002674</v>
      </c>
      <c r="X3" s="49">
        <v>0.062097</v>
      </c>
      <c r="Y3" s="49">
        <v>24.8184</v>
      </c>
      <c r="Z3" s="49">
        <v>0</v>
      </c>
      <c r="AA3" s="49">
        <v>0</v>
      </c>
      <c r="AB3" s="70">
        <v>3</v>
      </c>
      <c r="AC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 s="71"/>
      <c r="AE3" s="86">
        <v>137</v>
      </c>
      <c r="AF3" s="86">
        <v>629</v>
      </c>
      <c r="AG3" s="86">
        <v>529</v>
      </c>
      <c r="AH3" s="86">
        <v>1798</v>
      </c>
      <c r="AI3" s="86"/>
      <c r="AJ3" s="86" t="s">
        <v>918</v>
      </c>
      <c r="AK3" s="86"/>
      <c r="AL3" s="86"/>
      <c r="AM3" s="86"/>
      <c r="AN3" s="89">
        <v>44127.43824074074</v>
      </c>
      <c r="AO3" s="86" t="s">
        <v>1389</v>
      </c>
      <c r="AP3" s="93" t="s">
        <v>1394</v>
      </c>
      <c r="AQ3" s="86" t="s">
        <v>66</v>
      </c>
      <c r="AR3" s="48" t="s">
        <v>438</v>
      </c>
      <c r="AS3" s="48" t="s">
        <v>438</v>
      </c>
      <c r="AT3" s="48" t="s">
        <v>443</v>
      </c>
      <c r="AU3" s="48" t="s">
        <v>443</v>
      </c>
      <c r="AV3" s="48" t="s">
        <v>447</v>
      </c>
      <c r="AW3" s="48" t="s">
        <v>447</v>
      </c>
      <c r="AX3" s="111" t="s">
        <v>1828</v>
      </c>
      <c r="AY3" s="111" t="s">
        <v>1828</v>
      </c>
      <c r="AZ3" s="111" t="s">
        <v>1891</v>
      </c>
      <c r="BA3" s="111" t="s">
        <v>1891</v>
      </c>
      <c r="BB3" s="95"/>
      <c r="BC3" s="3"/>
      <c r="BD3" s="3"/>
    </row>
    <row r="4" spans="1:59" ht="29" customHeight="1">
      <c r="A4" s="63" t="s">
        <v>341</v>
      </c>
      <c r="C4" s="64" t="s">
        <v>2174</v>
      </c>
      <c r="D4" s="64"/>
      <c r="E4" s="65">
        <v>1.5061181534300556</v>
      </c>
      <c r="F4" s="67"/>
      <c r="G4" s="106" t="s">
        <v>1223</v>
      </c>
      <c r="H4" s="64"/>
      <c r="I4" s="68" t="s">
        <v>2161</v>
      </c>
      <c r="J4" s="69" t="s">
        <v>2171</v>
      </c>
      <c r="K4" s="69"/>
      <c r="L4" s="50" t="s">
        <v>1572</v>
      </c>
      <c r="M4" s="72"/>
      <c r="N4" s="73">
        <v>7054.11474609375</v>
      </c>
      <c r="O4" s="73">
        <v>2350.06689453125</v>
      </c>
      <c r="P4" s="74" t="s">
        <v>66</v>
      </c>
      <c r="Q4" s="75"/>
      <c r="R4" s="75"/>
      <c r="S4" s="99"/>
      <c r="T4" s="48">
        <v>58</v>
      </c>
      <c r="U4" s="48">
        <v>1</v>
      </c>
      <c r="V4" s="49">
        <v>14444.480253</v>
      </c>
      <c r="W4" s="49">
        <v>0.002857</v>
      </c>
      <c r="X4" s="49">
        <v>0.055714</v>
      </c>
      <c r="Y4" s="49">
        <v>22.873446</v>
      </c>
      <c r="Z4" s="49">
        <v>0.0006265664160401002</v>
      </c>
      <c r="AA4" s="49">
        <v>0</v>
      </c>
      <c r="AB4" s="70">
        <v>4</v>
      </c>
      <c r="AC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 s="71"/>
      <c r="AE4" s="86">
        <v>137</v>
      </c>
      <c r="AF4" s="86">
        <v>1845</v>
      </c>
      <c r="AG4" s="86">
        <v>396</v>
      </c>
      <c r="AH4" s="86">
        <v>986</v>
      </c>
      <c r="AI4" s="86"/>
      <c r="AJ4" s="86" t="s">
        <v>920</v>
      </c>
      <c r="AK4" s="86"/>
      <c r="AL4" s="86"/>
      <c r="AM4" s="86"/>
      <c r="AN4" s="89">
        <v>44032.31953703704</v>
      </c>
      <c r="AO4" s="86" t="s">
        <v>1389</v>
      </c>
      <c r="AP4" s="93" t="s">
        <v>1396</v>
      </c>
      <c r="AQ4" s="86" t="s">
        <v>66</v>
      </c>
      <c r="AR4" s="48" t="s">
        <v>1793</v>
      </c>
      <c r="AS4" s="48" t="s">
        <v>1793</v>
      </c>
      <c r="AT4" s="48" t="s">
        <v>443</v>
      </c>
      <c r="AU4" s="48" t="s">
        <v>443</v>
      </c>
      <c r="AV4" s="48" t="s">
        <v>466</v>
      </c>
      <c r="AW4" s="48" t="s">
        <v>466</v>
      </c>
      <c r="AX4" s="111" t="s">
        <v>1830</v>
      </c>
      <c r="AY4" s="111" t="s">
        <v>1869</v>
      </c>
      <c r="AZ4" s="111" t="s">
        <v>1893</v>
      </c>
      <c r="BA4" s="111" t="s">
        <v>1928</v>
      </c>
      <c r="BB4" s="95"/>
      <c r="BC4" s="2"/>
      <c r="BD4" s="3"/>
      <c r="BE4" s="3"/>
      <c r="BF4" s="3"/>
      <c r="BG4" s="3"/>
    </row>
    <row r="5" spans="1:59" ht="29" customHeight="1">
      <c r="A5" s="63" t="s">
        <v>300</v>
      </c>
      <c r="C5" s="64" t="s">
        <v>2174</v>
      </c>
      <c r="D5" s="64"/>
      <c r="E5" s="65">
        <v>1.5229430753627087</v>
      </c>
      <c r="F5" s="67"/>
      <c r="G5" s="106" t="s">
        <v>1270</v>
      </c>
      <c r="H5" s="64"/>
      <c r="I5" s="68" t="s">
        <v>2162</v>
      </c>
      <c r="J5" s="69" t="s">
        <v>2172</v>
      </c>
      <c r="K5" s="69"/>
      <c r="L5" s="50" t="s">
        <v>1619</v>
      </c>
      <c r="M5" s="72"/>
      <c r="N5" s="73">
        <v>2861.446044921875</v>
      </c>
      <c r="O5" s="73">
        <v>8025.376953125</v>
      </c>
      <c r="P5" s="74" t="s">
        <v>66</v>
      </c>
      <c r="Q5" s="75"/>
      <c r="R5" s="75"/>
      <c r="S5" s="99"/>
      <c r="T5" s="48">
        <v>22</v>
      </c>
      <c r="U5" s="48">
        <v>1</v>
      </c>
      <c r="V5" s="49">
        <v>5390.465501</v>
      </c>
      <c r="W5" s="49">
        <v>0.002315</v>
      </c>
      <c r="X5" s="49">
        <v>0.007201</v>
      </c>
      <c r="Y5" s="49">
        <v>8.885799</v>
      </c>
      <c r="Z5" s="49">
        <v>0</v>
      </c>
      <c r="AA5" s="49">
        <v>0</v>
      </c>
      <c r="AB5" s="70">
        <v>5</v>
      </c>
      <c r="AC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 s="71"/>
      <c r="AE5" s="86">
        <v>126</v>
      </c>
      <c r="AF5" s="86">
        <v>139</v>
      </c>
      <c r="AG5" s="86">
        <v>1485</v>
      </c>
      <c r="AH5" s="86">
        <v>1298</v>
      </c>
      <c r="AI5" s="86"/>
      <c r="AJ5" s="86" t="s">
        <v>963</v>
      </c>
      <c r="AK5" s="86" t="s">
        <v>1103</v>
      </c>
      <c r="AL5" s="93" t="s">
        <v>1177</v>
      </c>
      <c r="AM5" s="86"/>
      <c r="AN5" s="89">
        <v>43435.831875</v>
      </c>
      <c r="AO5" s="86" t="s">
        <v>1389</v>
      </c>
      <c r="AP5" s="93" t="s">
        <v>1443</v>
      </c>
      <c r="AQ5" s="86" t="s">
        <v>66</v>
      </c>
      <c r="AR5" s="48" t="s">
        <v>421</v>
      </c>
      <c r="AS5" s="48" t="s">
        <v>421</v>
      </c>
      <c r="AT5" s="48" t="s">
        <v>443</v>
      </c>
      <c r="AU5" s="48" t="s">
        <v>443</v>
      </c>
      <c r="AV5" s="48" t="s">
        <v>451</v>
      </c>
      <c r="AW5" s="48" t="s">
        <v>451</v>
      </c>
      <c r="AX5" s="111" t="s">
        <v>1839</v>
      </c>
      <c r="AY5" s="111" t="s">
        <v>1839</v>
      </c>
      <c r="AZ5" s="111" t="s">
        <v>1901</v>
      </c>
      <c r="BA5" s="111" t="s">
        <v>1901</v>
      </c>
      <c r="BB5" s="95"/>
      <c r="BC5" s="2"/>
      <c r="BD5" s="3"/>
      <c r="BE5" s="3"/>
      <c r="BF5" s="3"/>
      <c r="BG5" s="3"/>
    </row>
    <row r="6" spans="1:59" ht="29" customHeight="1">
      <c r="A6" s="63" t="s">
        <v>335</v>
      </c>
      <c r="C6" s="64" t="s">
        <v>2174</v>
      </c>
      <c r="D6" s="64"/>
      <c r="E6" s="65">
        <v>1.5014677388279174</v>
      </c>
      <c r="F6" s="67"/>
      <c r="G6" s="106" t="s">
        <v>1348</v>
      </c>
      <c r="H6" s="64"/>
      <c r="I6" s="68" t="s">
        <v>2166</v>
      </c>
      <c r="J6" s="69" t="s">
        <v>2174</v>
      </c>
      <c r="K6" s="69"/>
      <c r="L6" s="50" t="s">
        <v>1699</v>
      </c>
      <c r="M6" s="72"/>
      <c r="N6" s="73">
        <v>6949.54345703125</v>
      </c>
      <c r="O6" s="73">
        <v>4068.581298828125</v>
      </c>
      <c r="P6" s="74" t="s">
        <v>66</v>
      </c>
      <c r="Q6" s="75"/>
      <c r="R6" s="75"/>
      <c r="S6" s="99"/>
      <c r="T6" s="48">
        <v>6</v>
      </c>
      <c r="U6" s="48">
        <v>1</v>
      </c>
      <c r="V6" s="49">
        <v>606.193939</v>
      </c>
      <c r="W6" s="49">
        <v>0.002024</v>
      </c>
      <c r="X6" s="49">
        <v>0.004117</v>
      </c>
      <c r="Y6" s="49">
        <v>1.720376</v>
      </c>
      <c r="Z6" s="49">
        <v>0.05</v>
      </c>
      <c r="AA6" s="49">
        <v>0</v>
      </c>
      <c r="AB6" s="70">
        <v>6</v>
      </c>
      <c r="AC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 s="71"/>
      <c r="AE6" s="86">
        <v>31</v>
      </c>
      <c r="AF6" s="86">
        <v>20</v>
      </c>
      <c r="AG6" s="86">
        <v>95</v>
      </c>
      <c r="AH6" s="86">
        <v>3031</v>
      </c>
      <c r="AI6" s="86"/>
      <c r="AJ6" s="86"/>
      <c r="AK6" s="86"/>
      <c r="AL6" s="86"/>
      <c r="AM6" s="86"/>
      <c r="AN6" s="89">
        <v>40925.69857638889</v>
      </c>
      <c r="AO6" s="86" t="s">
        <v>1389</v>
      </c>
      <c r="AP6" s="93" t="s">
        <v>1523</v>
      </c>
      <c r="AQ6" s="86" t="s">
        <v>66</v>
      </c>
      <c r="AR6" s="48" t="s">
        <v>1796</v>
      </c>
      <c r="AS6" s="48" t="s">
        <v>1796</v>
      </c>
      <c r="AT6" s="48" t="s">
        <v>443</v>
      </c>
      <c r="AU6" s="48" t="s">
        <v>443</v>
      </c>
      <c r="AV6" s="48" t="s">
        <v>453</v>
      </c>
      <c r="AW6" s="48" t="s">
        <v>453</v>
      </c>
      <c r="AX6" s="111" t="s">
        <v>453</v>
      </c>
      <c r="AY6" s="111" t="s">
        <v>453</v>
      </c>
      <c r="AZ6" s="111" t="s">
        <v>1907</v>
      </c>
      <c r="BA6" s="111" t="s">
        <v>1907</v>
      </c>
      <c r="BB6" s="95"/>
      <c r="BC6" s="2"/>
      <c r="BD6" s="3"/>
      <c r="BE6" s="3"/>
      <c r="BF6" s="3"/>
      <c r="BG6" s="3"/>
    </row>
    <row r="7" spans="1:59" ht="29" customHeight="1">
      <c r="A7" s="63" t="s">
        <v>336</v>
      </c>
      <c r="C7" s="64" t="s">
        <v>2178</v>
      </c>
      <c r="D7" s="64"/>
      <c r="E7" s="65">
        <v>1.544542010956693</v>
      </c>
      <c r="F7" s="67"/>
      <c r="G7" s="106" t="s">
        <v>1232</v>
      </c>
      <c r="H7" s="64"/>
      <c r="I7" s="68" t="s">
        <v>2164</v>
      </c>
      <c r="J7" s="69" t="s">
        <v>2174</v>
      </c>
      <c r="K7" s="69"/>
      <c r="L7" s="50" t="s">
        <v>1581</v>
      </c>
      <c r="M7" s="72"/>
      <c r="N7" s="73">
        <v>5533.611328125</v>
      </c>
      <c r="O7" s="73">
        <v>6246.93994140625</v>
      </c>
      <c r="P7" s="74" t="s">
        <v>66</v>
      </c>
      <c r="Q7" s="75"/>
      <c r="R7" s="75"/>
      <c r="S7" s="99"/>
      <c r="T7" s="48">
        <v>5</v>
      </c>
      <c r="U7" s="48">
        <v>7</v>
      </c>
      <c r="V7" s="49">
        <v>2171.50293</v>
      </c>
      <c r="W7" s="49">
        <v>0.002252</v>
      </c>
      <c r="X7" s="49">
        <v>0.0047</v>
      </c>
      <c r="Y7" s="49">
        <v>2.606408</v>
      </c>
      <c r="Z7" s="49">
        <v>0.14393939393939395</v>
      </c>
      <c r="AA7" s="49">
        <v>0</v>
      </c>
      <c r="AB7" s="70">
        <v>7</v>
      </c>
      <c r="AC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 s="71"/>
      <c r="AE7" s="86">
        <v>70</v>
      </c>
      <c r="AF7" s="86">
        <v>397</v>
      </c>
      <c r="AG7" s="86">
        <v>2883</v>
      </c>
      <c r="AH7" s="86">
        <v>13341</v>
      </c>
      <c r="AI7" s="86"/>
      <c r="AJ7" s="86" t="s">
        <v>927</v>
      </c>
      <c r="AK7" s="86" t="s">
        <v>1078</v>
      </c>
      <c r="AL7" s="86"/>
      <c r="AM7" s="86"/>
      <c r="AN7" s="89">
        <v>41308.73380787037</v>
      </c>
      <c r="AO7" s="86" t="s">
        <v>1389</v>
      </c>
      <c r="AP7" s="93" t="s">
        <v>1405</v>
      </c>
      <c r="AQ7" s="86" t="s">
        <v>66</v>
      </c>
      <c r="AR7" s="48" t="s">
        <v>439</v>
      </c>
      <c r="AS7" s="48" t="s">
        <v>439</v>
      </c>
      <c r="AT7" s="48" t="s">
        <v>443</v>
      </c>
      <c r="AU7" s="48" t="s">
        <v>443</v>
      </c>
      <c r="AV7" s="48" t="s">
        <v>1804</v>
      </c>
      <c r="AW7" s="48" t="s">
        <v>1815</v>
      </c>
      <c r="AX7" s="111" t="s">
        <v>1832</v>
      </c>
      <c r="AY7" s="111" t="s">
        <v>1870</v>
      </c>
      <c r="AZ7" s="111" t="s">
        <v>1895</v>
      </c>
      <c r="BA7" s="111" t="s">
        <v>1895</v>
      </c>
      <c r="BB7" s="95"/>
      <c r="BC7" s="2"/>
      <c r="BD7" s="3"/>
      <c r="BE7" s="3"/>
      <c r="BF7" s="3"/>
      <c r="BG7" s="3"/>
    </row>
    <row r="8" spans="1:59" ht="29" customHeight="1">
      <c r="A8" s="63" t="s">
        <v>329</v>
      </c>
      <c r="C8" s="64" t="s">
        <v>2174</v>
      </c>
      <c r="D8" s="64"/>
      <c r="E8" s="65">
        <v>1.5390418528226026</v>
      </c>
      <c r="F8" s="67"/>
      <c r="G8" s="106" t="s">
        <v>1360</v>
      </c>
      <c r="H8" s="64"/>
      <c r="I8" s="68" t="s">
        <v>2164</v>
      </c>
      <c r="J8" s="69" t="s">
        <v>2174</v>
      </c>
      <c r="K8" s="69"/>
      <c r="L8" s="50" t="s">
        <v>1711</v>
      </c>
      <c r="M8" s="72"/>
      <c r="N8" s="73">
        <v>8408.6201171875</v>
      </c>
      <c r="O8" s="73">
        <v>3928.8984375</v>
      </c>
      <c r="P8" s="74" t="s">
        <v>66</v>
      </c>
      <c r="Q8" s="75"/>
      <c r="R8" s="75"/>
      <c r="S8" s="99"/>
      <c r="T8" s="48">
        <v>5</v>
      </c>
      <c r="U8" s="48">
        <v>1</v>
      </c>
      <c r="V8" s="49">
        <v>326.866667</v>
      </c>
      <c r="W8" s="49">
        <v>0.001828</v>
      </c>
      <c r="X8" s="49">
        <v>0.003531</v>
      </c>
      <c r="Y8" s="49">
        <v>1.57977</v>
      </c>
      <c r="Z8" s="49">
        <v>0</v>
      </c>
      <c r="AA8" s="49">
        <v>0</v>
      </c>
      <c r="AB8" s="70">
        <v>8</v>
      </c>
      <c r="AC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 s="71"/>
      <c r="AE8" s="86">
        <v>1827</v>
      </c>
      <c r="AF8" s="86">
        <v>1686</v>
      </c>
      <c r="AG8" s="86">
        <v>2527</v>
      </c>
      <c r="AH8" s="86">
        <v>9164</v>
      </c>
      <c r="AI8" s="86"/>
      <c r="AJ8" s="86" t="s">
        <v>1039</v>
      </c>
      <c r="AK8" s="86" t="s">
        <v>1150</v>
      </c>
      <c r="AL8" s="86"/>
      <c r="AM8" s="86"/>
      <c r="AN8" s="89">
        <v>40399.395833333336</v>
      </c>
      <c r="AO8" s="86" t="s">
        <v>1389</v>
      </c>
      <c r="AP8" s="93" t="s">
        <v>1535</v>
      </c>
      <c r="AQ8" s="86" t="s">
        <v>66</v>
      </c>
      <c r="AR8" s="48" t="s">
        <v>435</v>
      </c>
      <c r="AS8" s="48" t="s">
        <v>435</v>
      </c>
      <c r="AT8" s="48" t="s">
        <v>443</v>
      </c>
      <c r="AU8" s="48" t="s">
        <v>443</v>
      </c>
      <c r="AV8" s="48"/>
      <c r="AW8" s="48"/>
      <c r="AX8" s="111" t="s">
        <v>1855</v>
      </c>
      <c r="AY8" s="111" t="s">
        <v>1855</v>
      </c>
      <c r="AZ8" s="111" t="s">
        <v>1916</v>
      </c>
      <c r="BA8" s="111" t="s">
        <v>1916</v>
      </c>
      <c r="BB8" s="95"/>
      <c r="BC8" s="2"/>
      <c r="BD8" s="3"/>
      <c r="BE8" s="3"/>
      <c r="BF8" s="3"/>
      <c r="BG8" s="3"/>
    </row>
    <row r="9" spans="1:59" ht="29" customHeight="1">
      <c r="A9" s="63" t="s">
        <v>321</v>
      </c>
      <c r="C9" s="64" t="s">
        <v>2174</v>
      </c>
      <c r="D9" s="64"/>
      <c r="E9" s="65">
        <v>2.540719528287826</v>
      </c>
      <c r="F9" s="67"/>
      <c r="G9" s="106" t="s">
        <v>1358</v>
      </c>
      <c r="H9" s="64"/>
      <c r="I9" s="68" t="s">
        <v>2167</v>
      </c>
      <c r="J9" s="69" t="s">
        <v>2176</v>
      </c>
      <c r="K9" s="69"/>
      <c r="L9" s="50" t="s">
        <v>1709</v>
      </c>
      <c r="M9" s="72"/>
      <c r="N9" s="73">
        <v>8558.7216796875</v>
      </c>
      <c r="O9" s="73">
        <v>5046.724609375</v>
      </c>
      <c r="P9" s="74" t="s">
        <v>66</v>
      </c>
      <c r="Q9" s="75"/>
      <c r="R9" s="75"/>
      <c r="S9" s="99"/>
      <c r="T9" s="48">
        <v>4</v>
      </c>
      <c r="U9" s="48">
        <v>1</v>
      </c>
      <c r="V9" s="49">
        <v>634</v>
      </c>
      <c r="W9" s="49">
        <v>0.00158</v>
      </c>
      <c r="X9" s="49">
        <v>0.001083</v>
      </c>
      <c r="Y9" s="49">
        <v>1.568041</v>
      </c>
      <c r="Z9" s="49">
        <v>0</v>
      </c>
      <c r="AA9" s="49">
        <v>0</v>
      </c>
      <c r="AB9" s="70">
        <v>9</v>
      </c>
      <c r="AC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 s="71"/>
      <c r="AE9" s="86">
        <v>3624</v>
      </c>
      <c r="AF9" s="86">
        <v>379</v>
      </c>
      <c r="AG9" s="86">
        <v>67361</v>
      </c>
      <c r="AH9" s="86">
        <v>66825</v>
      </c>
      <c r="AI9" s="86"/>
      <c r="AJ9" s="86" t="s">
        <v>1037</v>
      </c>
      <c r="AK9" s="86" t="s">
        <v>1148</v>
      </c>
      <c r="AL9" s="93" t="s">
        <v>1203</v>
      </c>
      <c r="AM9" s="86"/>
      <c r="AN9" s="89">
        <v>42731.82572916667</v>
      </c>
      <c r="AO9" s="86" t="s">
        <v>1389</v>
      </c>
      <c r="AP9" s="93" t="s">
        <v>1533</v>
      </c>
      <c r="AQ9" s="86" t="s">
        <v>66</v>
      </c>
      <c r="AR9" s="48" t="s">
        <v>1797</v>
      </c>
      <c r="AS9" s="48" t="s">
        <v>1797</v>
      </c>
      <c r="AT9" s="48" t="s">
        <v>443</v>
      </c>
      <c r="AU9" s="48" t="s">
        <v>443</v>
      </c>
      <c r="AV9" s="48" t="s">
        <v>454</v>
      </c>
      <c r="AW9" s="48" t="s">
        <v>454</v>
      </c>
      <c r="AX9" s="111" t="s">
        <v>1853</v>
      </c>
      <c r="AY9" s="111" t="s">
        <v>1853</v>
      </c>
      <c r="AZ9" s="111" t="s">
        <v>1914</v>
      </c>
      <c r="BA9" s="111" t="s">
        <v>1914</v>
      </c>
      <c r="BB9" s="95"/>
      <c r="BC9" s="2"/>
      <c r="BD9" s="3"/>
      <c r="BE9" s="3"/>
      <c r="BF9" s="3"/>
      <c r="BG9" s="3"/>
    </row>
    <row r="10" spans="1:59" ht="29" customHeight="1">
      <c r="A10" s="63" t="s">
        <v>303</v>
      </c>
      <c r="C10" s="64" t="s">
        <v>2174</v>
      </c>
      <c r="D10" s="64"/>
      <c r="E10" s="65">
        <v>1.5173347680518243</v>
      </c>
      <c r="F10" s="67"/>
      <c r="G10" s="106" t="s">
        <v>1351</v>
      </c>
      <c r="H10" s="64"/>
      <c r="I10" s="68" t="s">
        <v>2167</v>
      </c>
      <c r="J10" s="69" t="s">
        <v>2176</v>
      </c>
      <c r="K10" s="69"/>
      <c r="L10" s="50" t="s">
        <v>1702</v>
      </c>
      <c r="M10" s="72"/>
      <c r="N10" s="73">
        <v>6672.6064453125</v>
      </c>
      <c r="O10" s="73">
        <v>8228.1396484375</v>
      </c>
      <c r="P10" s="74" t="s">
        <v>66</v>
      </c>
      <c r="Q10" s="75"/>
      <c r="R10" s="75"/>
      <c r="S10" s="99"/>
      <c r="T10" s="48">
        <v>4</v>
      </c>
      <c r="U10" s="48">
        <v>1</v>
      </c>
      <c r="V10" s="49">
        <v>634</v>
      </c>
      <c r="W10" s="49">
        <v>0.001761</v>
      </c>
      <c r="X10" s="49">
        <v>0.001496</v>
      </c>
      <c r="Y10" s="49">
        <v>1.563335</v>
      </c>
      <c r="Z10" s="49">
        <v>0</v>
      </c>
      <c r="AA10" s="49">
        <v>0</v>
      </c>
      <c r="AB10" s="70">
        <v>10</v>
      </c>
      <c r="AC1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 s="71"/>
      <c r="AE10" s="86">
        <v>169</v>
      </c>
      <c r="AF10" s="86">
        <v>184</v>
      </c>
      <c r="AG10" s="86">
        <v>1122</v>
      </c>
      <c r="AH10" s="86">
        <v>1655</v>
      </c>
      <c r="AI10" s="86"/>
      <c r="AJ10" s="86" t="s">
        <v>1031</v>
      </c>
      <c r="AK10" s="86"/>
      <c r="AL10" s="93" t="s">
        <v>1201</v>
      </c>
      <c r="AM10" s="86"/>
      <c r="AN10" s="89">
        <v>43807.703877314816</v>
      </c>
      <c r="AO10" s="86" t="s">
        <v>1389</v>
      </c>
      <c r="AP10" s="93" t="s">
        <v>1526</v>
      </c>
      <c r="AQ10" s="86" t="s">
        <v>66</v>
      </c>
      <c r="AR10" s="48" t="s">
        <v>423</v>
      </c>
      <c r="AS10" s="48" t="s">
        <v>423</v>
      </c>
      <c r="AT10" s="48" t="s">
        <v>443</v>
      </c>
      <c r="AU10" s="48" t="s">
        <v>443</v>
      </c>
      <c r="AV10" s="48" t="s">
        <v>457</v>
      </c>
      <c r="AW10" s="48" t="s">
        <v>457</v>
      </c>
      <c r="AX10" s="111" t="s">
        <v>457</v>
      </c>
      <c r="AY10" s="111" t="s">
        <v>457</v>
      </c>
      <c r="AZ10" s="111" t="s">
        <v>1910</v>
      </c>
      <c r="BA10" s="111" t="s">
        <v>1910</v>
      </c>
      <c r="BB10" s="95"/>
      <c r="BC10" s="2"/>
      <c r="BD10" s="3"/>
      <c r="BE10" s="3"/>
      <c r="BF10" s="3"/>
      <c r="BG10" s="3"/>
    </row>
    <row r="11" spans="1:59" ht="29" customHeight="1">
      <c r="A11" s="63" t="s">
        <v>357</v>
      </c>
      <c r="C11" s="64" t="s">
        <v>2173</v>
      </c>
      <c r="D11" s="64"/>
      <c r="E11" s="65">
        <v>1.5</v>
      </c>
      <c r="F11" s="67"/>
      <c r="G11" s="106" t="s">
        <v>1225</v>
      </c>
      <c r="H11" s="64"/>
      <c r="I11" s="68" t="s">
        <v>2167</v>
      </c>
      <c r="J11" s="69" t="s">
        <v>2176</v>
      </c>
      <c r="K11" s="69"/>
      <c r="L11" s="50" t="s">
        <v>1733</v>
      </c>
      <c r="M11" s="72"/>
      <c r="N11" s="73">
        <v>3562.432373046875</v>
      </c>
      <c r="O11" s="73">
        <v>8646.916015625</v>
      </c>
      <c r="P11" s="74" t="s">
        <v>66</v>
      </c>
      <c r="Q11" s="75"/>
      <c r="R11" s="75"/>
      <c r="S11" s="99"/>
      <c r="T11" s="48">
        <v>4</v>
      </c>
      <c r="U11" s="48">
        <v>0</v>
      </c>
      <c r="V11" s="49">
        <v>34.328571</v>
      </c>
      <c r="W11" s="49">
        <v>0.001852</v>
      </c>
      <c r="X11" s="49">
        <v>0.002025</v>
      </c>
      <c r="Y11" s="49">
        <v>0.879785</v>
      </c>
      <c r="Z11" s="49">
        <v>0.25</v>
      </c>
      <c r="AA11" s="49">
        <v>0</v>
      </c>
      <c r="AB11" s="70">
        <v>11</v>
      </c>
      <c r="AC1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 s="71"/>
      <c r="AE11" s="86">
        <v>0</v>
      </c>
      <c r="AF11" s="86">
        <v>81</v>
      </c>
      <c r="AG11" s="86">
        <v>0</v>
      </c>
      <c r="AH11" s="86">
        <v>0</v>
      </c>
      <c r="AI11" s="86"/>
      <c r="AJ11" s="86"/>
      <c r="AK11" s="86"/>
      <c r="AL11" s="86"/>
      <c r="AM11" s="86"/>
      <c r="AN11" s="89">
        <v>39673.329201388886</v>
      </c>
      <c r="AO11" s="86" t="s">
        <v>1389</v>
      </c>
      <c r="AP11" s="93" t="s">
        <v>1557</v>
      </c>
      <c r="AQ11" s="86" t="s">
        <v>65</v>
      </c>
      <c r="AR11" s="48"/>
      <c r="AS11" s="48"/>
      <c r="AT11" s="48"/>
      <c r="AU11" s="48"/>
      <c r="AV11" s="48"/>
      <c r="AW11" s="48"/>
      <c r="AX11" s="48"/>
      <c r="AY11" s="48"/>
      <c r="AZ11" s="48"/>
      <c r="BA11" s="48"/>
      <c r="BC11" s="2"/>
      <c r="BD11" s="3"/>
      <c r="BE11" s="3"/>
      <c r="BF11" s="3"/>
      <c r="BG11" s="3"/>
    </row>
    <row r="12" spans="1:59" ht="29" customHeight="1">
      <c r="A12" s="63" t="s">
        <v>358</v>
      </c>
      <c r="C12" s="64" t="s">
        <v>2173</v>
      </c>
      <c r="D12" s="64"/>
      <c r="E12" s="65">
        <v>1.5803702882402766</v>
      </c>
      <c r="F12" s="67"/>
      <c r="G12" s="106" t="s">
        <v>1381</v>
      </c>
      <c r="H12" s="64"/>
      <c r="I12" s="68" t="s">
        <v>2167</v>
      </c>
      <c r="J12" s="69" t="s">
        <v>2176</v>
      </c>
      <c r="K12" s="69"/>
      <c r="L12" s="50" t="s">
        <v>1734</v>
      </c>
      <c r="M12" s="72"/>
      <c r="N12" s="73">
        <v>4898.6416015625</v>
      </c>
      <c r="O12" s="73">
        <v>5231.9462890625</v>
      </c>
      <c r="P12" s="74" t="s">
        <v>66</v>
      </c>
      <c r="Q12" s="75"/>
      <c r="R12" s="75"/>
      <c r="S12" s="99"/>
      <c r="T12" s="48">
        <v>4</v>
      </c>
      <c r="U12" s="48">
        <v>0</v>
      </c>
      <c r="V12" s="49">
        <v>34.328571</v>
      </c>
      <c r="W12" s="49">
        <v>0.001852</v>
      </c>
      <c r="X12" s="49">
        <v>0.002025</v>
      </c>
      <c r="Y12" s="49">
        <v>0.879785</v>
      </c>
      <c r="Z12" s="49">
        <v>0.25</v>
      </c>
      <c r="AA12" s="49">
        <v>0</v>
      </c>
      <c r="AB12" s="70">
        <v>12</v>
      </c>
      <c r="AC1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 s="71"/>
      <c r="AE12" s="86">
        <v>209</v>
      </c>
      <c r="AF12" s="86">
        <v>164170</v>
      </c>
      <c r="AG12" s="86">
        <v>5202</v>
      </c>
      <c r="AH12" s="86">
        <v>2416</v>
      </c>
      <c r="AI12" s="86"/>
      <c r="AJ12" s="86" t="s">
        <v>1060</v>
      </c>
      <c r="AK12" s="86" t="s">
        <v>1162</v>
      </c>
      <c r="AL12" s="93" t="s">
        <v>1211</v>
      </c>
      <c r="AM12" s="86"/>
      <c r="AN12" s="89">
        <v>39881.65673611111</v>
      </c>
      <c r="AO12" s="86" t="s">
        <v>1389</v>
      </c>
      <c r="AP12" s="93" t="s">
        <v>1558</v>
      </c>
      <c r="AQ12" s="86" t="s">
        <v>65</v>
      </c>
      <c r="AR12" s="48"/>
      <c r="AS12" s="48"/>
      <c r="AT12" s="48"/>
      <c r="AU12" s="48"/>
      <c r="AV12" s="48"/>
      <c r="AW12" s="48"/>
      <c r="AX12" s="48"/>
      <c r="AY12" s="48"/>
      <c r="AZ12" s="48"/>
      <c r="BA12" s="48"/>
      <c r="BC12" s="2"/>
      <c r="BD12" s="3"/>
      <c r="BE12" s="3"/>
      <c r="BF12" s="3"/>
      <c r="BG12" s="3"/>
    </row>
    <row r="13" spans="1:59" ht="29" customHeight="1">
      <c r="A13" s="63" t="s">
        <v>359</v>
      </c>
      <c r="C13" s="64" t="s">
        <v>2173</v>
      </c>
      <c r="D13" s="64"/>
      <c r="E13" s="65">
        <v>1.7560818007655872</v>
      </c>
      <c r="F13" s="67"/>
      <c r="G13" s="106" t="s">
        <v>1382</v>
      </c>
      <c r="H13" s="64"/>
      <c r="I13" s="68" t="s">
        <v>2167</v>
      </c>
      <c r="J13" s="69" t="s">
        <v>2176</v>
      </c>
      <c r="K13" s="69"/>
      <c r="L13" s="50" t="s">
        <v>1735</v>
      </c>
      <c r="M13" s="72"/>
      <c r="N13" s="73">
        <v>4289.4736328125</v>
      </c>
      <c r="O13" s="73">
        <v>4900.22216796875</v>
      </c>
      <c r="P13" s="74" t="s">
        <v>66</v>
      </c>
      <c r="Q13" s="75"/>
      <c r="R13" s="75"/>
      <c r="S13" s="99"/>
      <c r="T13" s="48">
        <v>4</v>
      </c>
      <c r="U13" s="48">
        <v>0</v>
      </c>
      <c r="V13" s="49">
        <v>34.328571</v>
      </c>
      <c r="W13" s="49">
        <v>0.001852</v>
      </c>
      <c r="X13" s="49">
        <v>0.002025</v>
      </c>
      <c r="Y13" s="49">
        <v>0.879785</v>
      </c>
      <c r="Z13" s="49">
        <v>0.25</v>
      </c>
      <c r="AA13" s="49">
        <v>0</v>
      </c>
      <c r="AB13" s="70">
        <v>13</v>
      </c>
      <c r="AC1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 s="71"/>
      <c r="AE13" s="86">
        <v>263</v>
      </c>
      <c r="AF13" s="86">
        <v>378771</v>
      </c>
      <c r="AG13" s="86">
        <v>16575</v>
      </c>
      <c r="AH13" s="86">
        <v>623</v>
      </c>
      <c r="AI13" s="86"/>
      <c r="AJ13" s="86" t="s">
        <v>1061</v>
      </c>
      <c r="AK13" s="86" t="s">
        <v>1163</v>
      </c>
      <c r="AL13" s="93" t="s">
        <v>1212</v>
      </c>
      <c r="AM13" s="86"/>
      <c r="AN13" s="89">
        <v>39860.84453703704</v>
      </c>
      <c r="AO13" s="86" t="s">
        <v>1389</v>
      </c>
      <c r="AP13" s="93" t="s">
        <v>1559</v>
      </c>
      <c r="AQ13" s="86" t="s">
        <v>65</v>
      </c>
      <c r="AR13" s="48"/>
      <c r="AS13" s="48"/>
      <c r="AT13" s="48"/>
      <c r="AU13" s="48"/>
      <c r="AV13" s="48"/>
      <c r="AW13" s="48"/>
      <c r="AX13" s="48"/>
      <c r="AY13" s="48"/>
      <c r="AZ13" s="48"/>
      <c r="BA13" s="48"/>
      <c r="BC13" s="2"/>
      <c r="BD13" s="3"/>
      <c r="BE13" s="3"/>
      <c r="BF13" s="3"/>
      <c r="BG13" s="3"/>
    </row>
    <row r="14" spans="1:59" ht="29" customHeight="1">
      <c r="A14" s="63" t="s">
        <v>360</v>
      </c>
      <c r="C14" s="64" t="s">
        <v>2173</v>
      </c>
      <c r="D14" s="64"/>
      <c r="E14" s="65">
        <v>1.6110537546849497</v>
      </c>
      <c r="F14" s="67"/>
      <c r="G14" s="106" t="s">
        <v>1383</v>
      </c>
      <c r="H14" s="64"/>
      <c r="I14" s="68" t="s">
        <v>2167</v>
      </c>
      <c r="J14" s="69" t="s">
        <v>2176</v>
      </c>
      <c r="K14" s="69"/>
      <c r="L14" s="50" t="s">
        <v>1736</v>
      </c>
      <c r="M14" s="72"/>
      <c r="N14" s="73">
        <v>3265.5986328125</v>
      </c>
      <c r="O14" s="73">
        <v>6628.46435546875</v>
      </c>
      <c r="P14" s="74" t="s">
        <v>66</v>
      </c>
      <c r="Q14" s="75"/>
      <c r="R14" s="75"/>
      <c r="S14" s="99"/>
      <c r="T14" s="48">
        <v>4</v>
      </c>
      <c r="U14" s="48">
        <v>0</v>
      </c>
      <c r="V14" s="49">
        <v>34.328571</v>
      </c>
      <c r="W14" s="49">
        <v>0.001852</v>
      </c>
      <c r="X14" s="49">
        <v>0.002025</v>
      </c>
      <c r="Y14" s="49">
        <v>0.879785</v>
      </c>
      <c r="Z14" s="49">
        <v>0.25</v>
      </c>
      <c r="AA14" s="49">
        <v>0</v>
      </c>
      <c r="AB14" s="70">
        <v>14</v>
      </c>
      <c r="AC1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 s="71"/>
      <c r="AE14" s="86">
        <v>276</v>
      </c>
      <c r="AF14" s="86">
        <v>331733</v>
      </c>
      <c r="AG14" s="86">
        <v>7188</v>
      </c>
      <c r="AH14" s="86">
        <v>522</v>
      </c>
      <c r="AI14" s="86"/>
      <c r="AJ14" s="86" t="s">
        <v>1062</v>
      </c>
      <c r="AK14" s="86"/>
      <c r="AL14" s="93" t="s">
        <v>1213</v>
      </c>
      <c r="AM14" s="86"/>
      <c r="AN14" s="89">
        <v>39933.57597222222</v>
      </c>
      <c r="AO14" s="86" t="s">
        <v>1389</v>
      </c>
      <c r="AP14" s="93" t="s">
        <v>1560</v>
      </c>
      <c r="AQ14" s="86" t="s">
        <v>65</v>
      </c>
      <c r="AR14" s="48"/>
      <c r="AS14" s="48"/>
      <c r="AT14" s="48"/>
      <c r="AU14" s="48"/>
      <c r="AV14" s="48"/>
      <c r="AW14" s="48"/>
      <c r="AX14" s="48"/>
      <c r="AY14" s="48"/>
      <c r="AZ14" s="48"/>
      <c r="BA14" s="48"/>
      <c r="BC14" s="2"/>
      <c r="BD14" s="3"/>
      <c r="BE14" s="3"/>
      <c r="BF14" s="3"/>
      <c r="BG14" s="3"/>
    </row>
    <row r="15" spans="1:59" ht="29" customHeight="1">
      <c r="A15" s="63" t="s">
        <v>361</v>
      </c>
      <c r="C15" s="64" t="s">
        <v>2173</v>
      </c>
      <c r="D15" s="64"/>
      <c r="E15" s="65">
        <v>1.6312467509806132</v>
      </c>
      <c r="F15" s="67"/>
      <c r="G15" s="106" t="s">
        <v>1384</v>
      </c>
      <c r="H15" s="64"/>
      <c r="I15" s="68" t="s">
        <v>2167</v>
      </c>
      <c r="J15" s="69" t="s">
        <v>2176</v>
      </c>
      <c r="K15" s="69"/>
      <c r="L15" s="50" t="s">
        <v>1737</v>
      </c>
      <c r="M15" s="72"/>
      <c r="N15" s="73">
        <v>4735.73583984375</v>
      </c>
      <c r="O15" s="73">
        <v>9598.7490234375</v>
      </c>
      <c r="P15" s="74" t="s">
        <v>66</v>
      </c>
      <c r="Q15" s="75"/>
      <c r="R15" s="75"/>
      <c r="S15" s="99"/>
      <c r="T15" s="48">
        <v>4</v>
      </c>
      <c r="U15" s="48">
        <v>0</v>
      </c>
      <c r="V15" s="49">
        <v>34.328571</v>
      </c>
      <c r="W15" s="49">
        <v>0.001852</v>
      </c>
      <c r="X15" s="49">
        <v>0.002025</v>
      </c>
      <c r="Y15" s="49">
        <v>0.879785</v>
      </c>
      <c r="Z15" s="49">
        <v>0.25</v>
      </c>
      <c r="AA15" s="49">
        <v>0</v>
      </c>
      <c r="AB15" s="70">
        <v>15</v>
      </c>
      <c r="AC1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5" s="71"/>
      <c r="AE15" s="86">
        <v>58</v>
      </c>
      <c r="AF15" s="86">
        <v>10712</v>
      </c>
      <c r="AG15" s="86">
        <v>8495</v>
      </c>
      <c r="AH15" s="86">
        <v>2549</v>
      </c>
      <c r="AI15" s="86"/>
      <c r="AJ15" s="86" t="s">
        <v>1063</v>
      </c>
      <c r="AK15" s="86" t="s">
        <v>1109</v>
      </c>
      <c r="AL15" s="93" t="s">
        <v>1214</v>
      </c>
      <c r="AM15" s="86"/>
      <c r="AN15" s="89">
        <v>42166.33075231482</v>
      </c>
      <c r="AO15" s="86" t="s">
        <v>1389</v>
      </c>
      <c r="AP15" s="93" t="s">
        <v>1561</v>
      </c>
      <c r="AQ15" s="86" t="s">
        <v>65</v>
      </c>
      <c r="AR15" s="48"/>
      <c r="AS15" s="48"/>
      <c r="AT15" s="48"/>
      <c r="AU15" s="48"/>
      <c r="AV15" s="48"/>
      <c r="AW15" s="48"/>
      <c r="AX15" s="48"/>
      <c r="AY15" s="48"/>
      <c r="AZ15" s="48"/>
      <c r="BA15" s="48"/>
      <c r="BC15" s="2"/>
      <c r="BD15" s="3"/>
      <c r="BE15" s="3"/>
      <c r="BF15" s="3"/>
      <c r="BG15" s="3"/>
    </row>
    <row r="16" spans="1:59" ht="29" customHeight="1">
      <c r="A16" s="63" t="s">
        <v>362</v>
      </c>
      <c r="C16" s="64" t="s">
        <v>2173</v>
      </c>
      <c r="D16" s="64"/>
      <c r="E16" s="65">
        <v>1.5833212157785104</v>
      </c>
      <c r="F16" s="67"/>
      <c r="G16" s="106" t="s">
        <v>1385</v>
      </c>
      <c r="H16" s="64"/>
      <c r="I16" s="68" t="s">
        <v>2167</v>
      </c>
      <c r="J16" s="69" t="s">
        <v>2176</v>
      </c>
      <c r="K16" s="69"/>
      <c r="L16" s="50" t="s">
        <v>1738</v>
      </c>
      <c r="M16" s="72"/>
      <c r="N16" s="73">
        <v>4403.3037109375</v>
      </c>
      <c r="O16" s="73">
        <v>6872.77294921875</v>
      </c>
      <c r="P16" s="74" t="s">
        <v>66</v>
      </c>
      <c r="Q16" s="75"/>
      <c r="R16" s="75"/>
      <c r="S16" s="99"/>
      <c r="T16" s="48">
        <v>4</v>
      </c>
      <c r="U16" s="48">
        <v>0</v>
      </c>
      <c r="V16" s="49">
        <v>34.328571</v>
      </c>
      <c r="W16" s="49">
        <v>0.001852</v>
      </c>
      <c r="X16" s="49">
        <v>0.002025</v>
      </c>
      <c r="Y16" s="49">
        <v>0.879785</v>
      </c>
      <c r="Z16" s="49">
        <v>0.25</v>
      </c>
      <c r="AA16" s="49">
        <v>0</v>
      </c>
      <c r="AB16" s="70">
        <v>16</v>
      </c>
      <c r="AC1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 s="71"/>
      <c r="AE16" s="86">
        <v>124</v>
      </c>
      <c r="AF16" s="86">
        <v>562712</v>
      </c>
      <c r="AG16" s="86">
        <v>5393</v>
      </c>
      <c r="AH16" s="86">
        <v>2729</v>
      </c>
      <c r="AI16" s="86"/>
      <c r="AJ16" s="86" t="s">
        <v>1064</v>
      </c>
      <c r="AK16" s="86"/>
      <c r="AL16" s="93" t="s">
        <v>1215</v>
      </c>
      <c r="AM16" s="86"/>
      <c r="AN16" s="89">
        <v>39856.38186342592</v>
      </c>
      <c r="AO16" s="86" t="s">
        <v>1389</v>
      </c>
      <c r="AP16" s="93" t="s">
        <v>1562</v>
      </c>
      <c r="AQ16" s="86" t="s">
        <v>65</v>
      </c>
      <c r="AR16" s="48"/>
      <c r="AS16" s="48"/>
      <c r="AT16" s="48"/>
      <c r="AU16" s="48"/>
      <c r="AV16" s="48"/>
      <c r="AW16" s="48"/>
      <c r="AX16" s="48"/>
      <c r="AY16" s="48"/>
      <c r="AZ16" s="48"/>
      <c r="BA16" s="48"/>
      <c r="BC16" s="2"/>
      <c r="BD16" s="3"/>
      <c r="BE16" s="3"/>
      <c r="BF16" s="3"/>
      <c r="BG16" s="3"/>
    </row>
    <row r="17" spans="1:59" ht="29" customHeight="1">
      <c r="A17" s="63" t="s">
        <v>324</v>
      </c>
      <c r="C17" s="64" t="s">
        <v>2179</v>
      </c>
      <c r="D17" s="64"/>
      <c r="E17" s="65">
        <v>2.3678662440063545</v>
      </c>
      <c r="F17" s="67"/>
      <c r="G17" s="106" t="s">
        <v>1254</v>
      </c>
      <c r="H17" s="64"/>
      <c r="I17" s="68" t="s">
        <v>2165</v>
      </c>
      <c r="J17" s="69" t="s">
        <v>2175</v>
      </c>
      <c r="K17" s="69"/>
      <c r="L17" s="50" t="s">
        <v>1603</v>
      </c>
      <c r="M17" s="72"/>
      <c r="N17" s="73">
        <v>6294.8046875</v>
      </c>
      <c r="O17" s="73">
        <v>3317.606689453125</v>
      </c>
      <c r="P17" s="74" t="s">
        <v>66</v>
      </c>
      <c r="Q17" s="75"/>
      <c r="R17" s="75"/>
      <c r="S17" s="99"/>
      <c r="T17" s="48">
        <v>3</v>
      </c>
      <c r="U17" s="48">
        <v>4</v>
      </c>
      <c r="V17" s="49">
        <v>769.998168</v>
      </c>
      <c r="W17" s="49">
        <v>0.002469</v>
      </c>
      <c r="X17" s="49">
        <v>0.011442</v>
      </c>
      <c r="Y17" s="49">
        <v>1.831282</v>
      </c>
      <c r="Z17" s="49">
        <v>0.1</v>
      </c>
      <c r="AA17" s="49">
        <v>0</v>
      </c>
      <c r="AB17" s="70">
        <v>17</v>
      </c>
      <c r="AC1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 s="71"/>
      <c r="AE17" s="86">
        <v>1126</v>
      </c>
      <c r="AF17" s="86">
        <v>879</v>
      </c>
      <c r="AG17" s="86">
        <v>56173</v>
      </c>
      <c r="AH17" s="86">
        <v>266289</v>
      </c>
      <c r="AI17" s="86"/>
      <c r="AJ17" s="86" t="s">
        <v>948</v>
      </c>
      <c r="AK17" s="86" t="s">
        <v>1095</v>
      </c>
      <c r="AL17" s="93" t="s">
        <v>1176</v>
      </c>
      <c r="AM17" s="86"/>
      <c r="AN17" s="89">
        <v>40303.802141203705</v>
      </c>
      <c r="AO17" s="86" t="s">
        <v>1389</v>
      </c>
      <c r="AP17" s="93" t="s">
        <v>1427</v>
      </c>
      <c r="AQ17" s="86" t="s">
        <v>66</v>
      </c>
      <c r="AR17" s="48" t="s">
        <v>1794</v>
      </c>
      <c r="AS17" s="48" t="s">
        <v>1794</v>
      </c>
      <c r="AT17" s="48" t="s">
        <v>443</v>
      </c>
      <c r="AU17" s="48" t="s">
        <v>443</v>
      </c>
      <c r="AV17" s="48" t="s">
        <v>1807</v>
      </c>
      <c r="AW17" s="48" t="s">
        <v>1818</v>
      </c>
      <c r="AX17" s="111" t="s">
        <v>1835</v>
      </c>
      <c r="AY17" s="111" t="s">
        <v>1873</v>
      </c>
      <c r="AZ17" s="111" t="s">
        <v>1897</v>
      </c>
      <c r="BA17" s="111" t="s">
        <v>1929</v>
      </c>
      <c r="BB17" s="95"/>
      <c r="BC17" s="2"/>
      <c r="BD17" s="3"/>
      <c r="BE17" s="3"/>
      <c r="BF17" s="3"/>
      <c r="BG17" s="3"/>
    </row>
    <row r="18" spans="1:59" ht="29" customHeight="1">
      <c r="A18" s="63" t="s">
        <v>356</v>
      </c>
      <c r="C18" s="64" t="s">
        <v>2173</v>
      </c>
      <c r="D18" s="64"/>
      <c r="E18" s="65">
        <v>1.6693925106240661</v>
      </c>
      <c r="F18" s="67"/>
      <c r="G18" s="106" t="s">
        <v>1344</v>
      </c>
      <c r="H18" s="64"/>
      <c r="I18" s="68" t="s">
        <v>2165</v>
      </c>
      <c r="J18" s="69" t="s">
        <v>2175</v>
      </c>
      <c r="K18" s="69"/>
      <c r="L18" s="50" t="s">
        <v>1695</v>
      </c>
      <c r="M18" s="72"/>
      <c r="N18" s="73">
        <v>7818.65576171875</v>
      </c>
      <c r="O18" s="73">
        <v>6889.17236328125</v>
      </c>
      <c r="P18" s="74" t="s">
        <v>66</v>
      </c>
      <c r="Q18" s="75"/>
      <c r="R18" s="75"/>
      <c r="S18" s="99"/>
      <c r="T18" s="48">
        <v>3</v>
      </c>
      <c r="U18" s="48">
        <v>0</v>
      </c>
      <c r="V18" s="49">
        <v>634</v>
      </c>
      <c r="W18" s="49">
        <v>0.001761</v>
      </c>
      <c r="X18" s="49">
        <v>0.00132</v>
      </c>
      <c r="Y18" s="49">
        <v>1.285605</v>
      </c>
      <c r="Z18" s="49">
        <v>0</v>
      </c>
      <c r="AA18" s="49">
        <v>0</v>
      </c>
      <c r="AB18" s="70">
        <v>18</v>
      </c>
      <c r="AC1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8" s="71"/>
      <c r="AE18" s="86">
        <v>939</v>
      </c>
      <c r="AF18" s="86">
        <v>4525</v>
      </c>
      <c r="AG18" s="86">
        <v>10964</v>
      </c>
      <c r="AH18" s="86">
        <v>5991</v>
      </c>
      <c r="AI18" s="86"/>
      <c r="AJ18" s="86" t="s">
        <v>1025</v>
      </c>
      <c r="AK18" s="86" t="s">
        <v>1090</v>
      </c>
      <c r="AL18" s="93" t="s">
        <v>1199</v>
      </c>
      <c r="AM18" s="86"/>
      <c r="AN18" s="89">
        <v>43312.40638888889</v>
      </c>
      <c r="AO18" s="86" t="s">
        <v>1389</v>
      </c>
      <c r="AP18" s="93" t="s">
        <v>1519</v>
      </c>
      <c r="AQ18" s="86" t="s">
        <v>65</v>
      </c>
      <c r="AR18" s="48"/>
      <c r="AS18" s="48"/>
      <c r="AT18" s="48"/>
      <c r="AU18" s="48"/>
      <c r="AV18" s="48"/>
      <c r="AW18" s="48"/>
      <c r="AX18" s="48"/>
      <c r="AY18" s="48"/>
      <c r="AZ18" s="48"/>
      <c r="BA18" s="48"/>
      <c r="BC18" s="2"/>
      <c r="BD18" s="3"/>
      <c r="BE18" s="3"/>
      <c r="BF18" s="3"/>
      <c r="BG18" s="3"/>
    </row>
    <row r="19" spans="1:59" ht="29" customHeight="1">
      <c r="A19" s="63" t="s">
        <v>343</v>
      </c>
      <c r="C19" s="64" t="s">
        <v>2174</v>
      </c>
      <c r="D19" s="64"/>
      <c r="E19" s="65">
        <v>1.5068906475500121</v>
      </c>
      <c r="F19" s="67"/>
      <c r="G19" s="106" t="s">
        <v>1255</v>
      </c>
      <c r="H19" s="64"/>
      <c r="I19" s="68" t="s">
        <v>2165</v>
      </c>
      <c r="J19" s="69" t="s">
        <v>2175</v>
      </c>
      <c r="K19" s="69"/>
      <c r="L19" s="50" t="s">
        <v>1604</v>
      </c>
      <c r="M19" s="72"/>
      <c r="N19" s="73">
        <v>5101.0703125</v>
      </c>
      <c r="O19" s="73">
        <v>4189.9892578125</v>
      </c>
      <c r="P19" s="74" t="s">
        <v>66</v>
      </c>
      <c r="Q19" s="75"/>
      <c r="R19" s="75"/>
      <c r="S19" s="99"/>
      <c r="T19" s="48">
        <v>3</v>
      </c>
      <c r="U19" s="48">
        <v>1</v>
      </c>
      <c r="V19" s="49">
        <v>112.864835</v>
      </c>
      <c r="W19" s="49">
        <v>0.002128</v>
      </c>
      <c r="X19" s="49">
        <v>0.003428</v>
      </c>
      <c r="Y19" s="49">
        <v>0.979648</v>
      </c>
      <c r="Z19" s="49">
        <v>0</v>
      </c>
      <c r="AA19" s="49">
        <v>0</v>
      </c>
      <c r="AB19" s="70">
        <v>19</v>
      </c>
      <c r="AC1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9" s="71"/>
      <c r="AE19" s="86">
        <v>149</v>
      </c>
      <c r="AF19" s="86">
        <v>151</v>
      </c>
      <c r="AG19" s="86">
        <v>446</v>
      </c>
      <c r="AH19" s="86">
        <v>3883</v>
      </c>
      <c r="AI19" s="86"/>
      <c r="AJ19" s="86" t="s">
        <v>949</v>
      </c>
      <c r="AK19" s="86" t="s">
        <v>1096</v>
      </c>
      <c r="AL19" s="86"/>
      <c r="AM19" s="86"/>
      <c r="AN19" s="89">
        <v>43034.38030092593</v>
      </c>
      <c r="AO19" s="86" t="s">
        <v>1389</v>
      </c>
      <c r="AP19" s="93" t="s">
        <v>1428</v>
      </c>
      <c r="AQ19" s="86" t="s">
        <v>66</v>
      </c>
      <c r="AR19" s="48" t="s">
        <v>442</v>
      </c>
      <c r="AS19" s="48" t="s">
        <v>442</v>
      </c>
      <c r="AT19" s="48" t="s">
        <v>443</v>
      </c>
      <c r="AU19" s="48" t="s">
        <v>443</v>
      </c>
      <c r="AV19" s="48"/>
      <c r="AW19" s="48"/>
      <c r="AX19" s="111" t="s">
        <v>1836</v>
      </c>
      <c r="AY19" s="111" t="s">
        <v>1836</v>
      </c>
      <c r="AZ19" s="111" t="s">
        <v>1898</v>
      </c>
      <c r="BA19" s="111" t="s">
        <v>1898</v>
      </c>
      <c r="BB19" s="95"/>
      <c r="BC19" s="2"/>
      <c r="BD19" s="3"/>
      <c r="BE19" s="3"/>
      <c r="BF19" s="3"/>
      <c r="BG19" s="3"/>
    </row>
    <row r="20" spans="1:59" ht="29" customHeight="1">
      <c r="A20" s="63" t="s">
        <v>313</v>
      </c>
      <c r="C20" s="64" t="s">
        <v>2174</v>
      </c>
      <c r="D20" s="64"/>
      <c r="E20" s="65">
        <v>1.5646577578403609</v>
      </c>
      <c r="F20" s="67"/>
      <c r="G20" s="106" t="s">
        <v>1347</v>
      </c>
      <c r="H20" s="64"/>
      <c r="I20" s="68" t="s">
        <v>2165</v>
      </c>
      <c r="J20" s="69" t="s">
        <v>2175</v>
      </c>
      <c r="K20" s="69"/>
      <c r="L20" s="50" t="s">
        <v>1698</v>
      </c>
      <c r="M20" s="72"/>
      <c r="N20" s="73">
        <v>7694.52978515625</v>
      </c>
      <c r="O20" s="73">
        <v>5874.9609375</v>
      </c>
      <c r="P20" s="74" t="s">
        <v>66</v>
      </c>
      <c r="Q20" s="75"/>
      <c r="R20" s="75"/>
      <c r="S20" s="99"/>
      <c r="T20" s="48">
        <v>3</v>
      </c>
      <c r="U20" s="48">
        <v>1</v>
      </c>
      <c r="V20" s="49">
        <v>87.727273</v>
      </c>
      <c r="W20" s="49">
        <v>0.001789</v>
      </c>
      <c r="X20" s="49">
        <v>0.002502</v>
      </c>
      <c r="Y20" s="49">
        <v>0.941512</v>
      </c>
      <c r="Z20" s="49">
        <v>0</v>
      </c>
      <c r="AA20" s="49">
        <v>0</v>
      </c>
      <c r="AB20" s="70">
        <v>20</v>
      </c>
      <c r="AC2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0" s="71"/>
      <c r="AE20" s="86">
        <v>578</v>
      </c>
      <c r="AF20" s="86">
        <v>170</v>
      </c>
      <c r="AG20" s="86">
        <v>4185</v>
      </c>
      <c r="AH20" s="86">
        <v>20984</v>
      </c>
      <c r="AI20" s="86"/>
      <c r="AJ20" s="86" t="s">
        <v>1028</v>
      </c>
      <c r="AK20" s="86" t="s">
        <v>1142</v>
      </c>
      <c r="AL20" s="86"/>
      <c r="AM20" s="86"/>
      <c r="AN20" s="89">
        <v>42174.281319444446</v>
      </c>
      <c r="AO20" s="86" t="s">
        <v>1389</v>
      </c>
      <c r="AP20" s="93" t="s">
        <v>1522</v>
      </c>
      <c r="AQ20" s="86" t="s">
        <v>66</v>
      </c>
      <c r="AR20" s="48" t="s">
        <v>1795</v>
      </c>
      <c r="AS20" s="48" t="s">
        <v>1795</v>
      </c>
      <c r="AT20" s="48" t="s">
        <v>443</v>
      </c>
      <c r="AU20" s="48" t="s">
        <v>443</v>
      </c>
      <c r="AV20" s="48" t="s">
        <v>462</v>
      </c>
      <c r="AW20" s="48" t="s">
        <v>462</v>
      </c>
      <c r="AX20" s="111" t="s">
        <v>1847</v>
      </c>
      <c r="AY20" s="111" t="s">
        <v>1879</v>
      </c>
      <c r="AZ20" s="111" t="s">
        <v>1906</v>
      </c>
      <c r="BA20" s="111" t="s">
        <v>1930</v>
      </c>
      <c r="BB20" s="95"/>
      <c r="BC20" s="2"/>
      <c r="BD20" s="3"/>
      <c r="BE20" s="3"/>
      <c r="BF20" s="3"/>
      <c r="BG20" s="3"/>
    </row>
    <row r="21" spans="1:59" ht="29" customHeight="1">
      <c r="A21" s="63" t="s">
        <v>323</v>
      </c>
      <c r="C21" s="64" t="s">
        <v>2174</v>
      </c>
      <c r="D21" s="64"/>
      <c r="E21" s="65">
        <v>1.5250751591337888</v>
      </c>
      <c r="F21" s="67"/>
      <c r="G21" s="106" t="s">
        <v>1365</v>
      </c>
      <c r="H21" s="64"/>
      <c r="I21" s="68" t="s">
        <v>2165</v>
      </c>
      <c r="J21" s="69" t="s">
        <v>2175</v>
      </c>
      <c r="K21" s="69"/>
      <c r="L21" s="50" t="s">
        <v>1716</v>
      </c>
      <c r="M21" s="72"/>
      <c r="N21" s="73">
        <v>5741.1708984375</v>
      </c>
      <c r="O21" s="73">
        <v>4010.5751953125</v>
      </c>
      <c r="P21" s="74" t="s">
        <v>66</v>
      </c>
      <c r="Q21" s="75"/>
      <c r="R21" s="75"/>
      <c r="S21" s="99"/>
      <c r="T21" s="48">
        <v>3</v>
      </c>
      <c r="U21" s="48">
        <v>1</v>
      </c>
      <c r="V21" s="49">
        <v>3.333333</v>
      </c>
      <c r="W21" s="49">
        <v>0.001815</v>
      </c>
      <c r="X21" s="49">
        <v>0.002535</v>
      </c>
      <c r="Y21" s="49">
        <v>0.938804</v>
      </c>
      <c r="Z21" s="49">
        <v>0</v>
      </c>
      <c r="AA21" s="49">
        <v>0</v>
      </c>
      <c r="AB21" s="70">
        <v>21</v>
      </c>
      <c r="AC2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1" s="71"/>
      <c r="AE21" s="86">
        <v>116</v>
      </c>
      <c r="AF21" s="86">
        <v>207</v>
      </c>
      <c r="AG21" s="86">
        <v>1623</v>
      </c>
      <c r="AH21" s="86">
        <v>2351</v>
      </c>
      <c r="AI21" s="86"/>
      <c r="AJ21" s="86" t="s">
        <v>1044</v>
      </c>
      <c r="AK21" s="86" t="s">
        <v>1153</v>
      </c>
      <c r="AL21" s="93" t="s">
        <v>1206</v>
      </c>
      <c r="AM21" s="86"/>
      <c r="AN21" s="89">
        <v>40668.53366898148</v>
      </c>
      <c r="AO21" s="86" t="s">
        <v>1389</v>
      </c>
      <c r="AP21" s="93" t="s">
        <v>1540</v>
      </c>
      <c r="AQ21" s="86" t="s">
        <v>66</v>
      </c>
      <c r="AR21" s="48"/>
      <c r="AS21" s="48"/>
      <c r="AT21" s="48"/>
      <c r="AU21" s="48"/>
      <c r="AV21" s="48" t="s">
        <v>463</v>
      </c>
      <c r="AW21" s="48" t="s">
        <v>463</v>
      </c>
      <c r="AX21" s="111" t="s">
        <v>1860</v>
      </c>
      <c r="AY21" s="111" t="s">
        <v>1860</v>
      </c>
      <c r="AZ21" s="111" t="s">
        <v>1921</v>
      </c>
      <c r="BA21" s="111" t="s">
        <v>1921</v>
      </c>
      <c r="BB21" s="95"/>
      <c r="BC21" s="2"/>
      <c r="BD21" s="3"/>
      <c r="BE21" s="3"/>
      <c r="BF21" s="3"/>
      <c r="BG21" s="3"/>
    </row>
    <row r="22" spans="1:59" ht="29" customHeight="1">
      <c r="A22" s="63" t="s">
        <v>345</v>
      </c>
      <c r="C22" s="64" t="s">
        <v>2173</v>
      </c>
      <c r="D22" s="64"/>
      <c r="E22" s="65">
        <v>1.5582924062919192</v>
      </c>
      <c r="F22" s="67"/>
      <c r="G22" s="106" t="s">
        <v>1218</v>
      </c>
      <c r="H22" s="64"/>
      <c r="I22" s="68" t="s">
        <v>2168</v>
      </c>
      <c r="J22" s="69" t="s">
        <v>2175</v>
      </c>
      <c r="K22" s="69"/>
      <c r="L22" s="50" t="s">
        <v>1567</v>
      </c>
      <c r="M22" s="72"/>
      <c r="N22" s="73">
        <v>307.3735046386719</v>
      </c>
      <c r="O22" s="73">
        <v>3304.276123046875</v>
      </c>
      <c r="P22" s="74" t="s">
        <v>66</v>
      </c>
      <c r="Q22" s="75"/>
      <c r="R22" s="75"/>
      <c r="S22" s="99"/>
      <c r="T22" s="48">
        <v>2</v>
      </c>
      <c r="U22" s="48">
        <v>0</v>
      </c>
      <c r="V22" s="49">
        <v>2</v>
      </c>
      <c r="W22" s="49">
        <v>0.5</v>
      </c>
      <c r="X22" s="49">
        <v>0</v>
      </c>
      <c r="Y22" s="49">
        <v>1.459455</v>
      </c>
      <c r="Z22" s="49">
        <v>0</v>
      </c>
      <c r="AA22" s="49">
        <v>0</v>
      </c>
      <c r="AB22" s="70">
        <v>22</v>
      </c>
      <c r="AC2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2" s="71"/>
      <c r="AE22" s="86">
        <v>938</v>
      </c>
      <c r="AF22" s="86">
        <v>1519</v>
      </c>
      <c r="AG22" s="86">
        <v>3773</v>
      </c>
      <c r="AH22" s="86">
        <v>70866</v>
      </c>
      <c r="AI22" s="86"/>
      <c r="AJ22" s="86" t="s">
        <v>915</v>
      </c>
      <c r="AK22" s="86" t="s">
        <v>1068</v>
      </c>
      <c r="AL22" s="93" t="s">
        <v>1166</v>
      </c>
      <c r="AM22" s="86"/>
      <c r="AN22" s="89">
        <v>42479.50892361111</v>
      </c>
      <c r="AO22" s="86" t="s">
        <v>1389</v>
      </c>
      <c r="AP22" s="93" t="s">
        <v>1391</v>
      </c>
      <c r="AQ22" s="86" t="s">
        <v>65</v>
      </c>
      <c r="AR22" s="48"/>
      <c r="AS22" s="48"/>
      <c r="AT22" s="48"/>
      <c r="AU22" s="48"/>
      <c r="AV22" s="48"/>
      <c r="AW22" s="48"/>
      <c r="AX22" s="48"/>
      <c r="AY22" s="48"/>
      <c r="AZ22" s="48"/>
      <c r="BA22" s="48"/>
      <c r="BC22" s="2"/>
      <c r="BD22" s="3"/>
      <c r="BE22" s="3"/>
      <c r="BF22" s="3"/>
      <c r="BG22" s="3"/>
    </row>
    <row r="23" spans="1:59" ht="29" customHeight="1">
      <c r="A23" s="63" t="s">
        <v>354</v>
      </c>
      <c r="C23" s="64" t="s">
        <v>2173</v>
      </c>
      <c r="D23" s="64"/>
      <c r="E23" s="65">
        <v>1.6749853680525515</v>
      </c>
      <c r="F23" s="67"/>
      <c r="G23" s="106" t="s">
        <v>1340</v>
      </c>
      <c r="H23" s="64"/>
      <c r="I23" s="68" t="s">
        <v>2168</v>
      </c>
      <c r="J23" s="69" t="s">
        <v>2175</v>
      </c>
      <c r="K23" s="69"/>
      <c r="L23" s="50" t="s">
        <v>1691</v>
      </c>
      <c r="M23" s="72"/>
      <c r="N23" s="73">
        <v>6293.7314453125</v>
      </c>
      <c r="O23" s="73">
        <v>7397.35693359375</v>
      </c>
      <c r="P23" s="74" t="s">
        <v>66</v>
      </c>
      <c r="Q23" s="75"/>
      <c r="R23" s="75"/>
      <c r="S23" s="99"/>
      <c r="T23" s="48">
        <v>2</v>
      </c>
      <c r="U23" s="48">
        <v>0</v>
      </c>
      <c r="V23" s="49">
        <v>158</v>
      </c>
      <c r="W23" s="49">
        <v>0.001754</v>
      </c>
      <c r="X23" s="49">
        <v>0.00132</v>
      </c>
      <c r="Y23" s="49">
        <v>0.743831</v>
      </c>
      <c r="Z23" s="49">
        <v>0</v>
      </c>
      <c r="AA23" s="49">
        <v>0</v>
      </c>
      <c r="AB23" s="70">
        <v>23</v>
      </c>
      <c r="AC2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3" s="71"/>
      <c r="AE23" s="86">
        <v>2796</v>
      </c>
      <c r="AF23" s="86">
        <v>5057441</v>
      </c>
      <c r="AG23" s="86">
        <v>11326</v>
      </c>
      <c r="AH23" s="86">
        <v>18081</v>
      </c>
      <c r="AI23" s="86"/>
      <c r="AJ23" s="86" t="s">
        <v>1023</v>
      </c>
      <c r="AK23" s="86" t="s">
        <v>1140</v>
      </c>
      <c r="AL23" s="93" t="s">
        <v>1198</v>
      </c>
      <c r="AM23" s="86"/>
      <c r="AN23" s="89">
        <v>43263.259988425925</v>
      </c>
      <c r="AO23" s="86" t="s">
        <v>1389</v>
      </c>
      <c r="AP23" s="93" t="s">
        <v>1515</v>
      </c>
      <c r="AQ23" s="86" t="s">
        <v>65</v>
      </c>
      <c r="AR23" s="48"/>
      <c r="AS23" s="48"/>
      <c r="AT23" s="48"/>
      <c r="AU23" s="48"/>
      <c r="AV23" s="48"/>
      <c r="AW23" s="48"/>
      <c r="AX23" s="48"/>
      <c r="AY23" s="48"/>
      <c r="AZ23" s="48"/>
      <c r="BA23" s="48"/>
      <c r="BC23" s="2"/>
      <c r="BD23" s="3"/>
      <c r="BE23" s="3"/>
      <c r="BF23" s="3"/>
      <c r="BG23" s="3"/>
    </row>
    <row r="24" spans="1:59" ht="29" customHeight="1">
      <c r="A24" s="63" t="s">
        <v>355</v>
      </c>
      <c r="C24" s="64" t="s">
        <v>2173</v>
      </c>
      <c r="D24" s="64"/>
      <c r="E24" s="65">
        <v>1.586102194610354</v>
      </c>
      <c r="F24" s="67"/>
      <c r="G24" s="106" t="s">
        <v>1341</v>
      </c>
      <c r="H24" s="64"/>
      <c r="I24" s="68" t="s">
        <v>2168</v>
      </c>
      <c r="J24" s="69" t="s">
        <v>2175</v>
      </c>
      <c r="K24" s="69"/>
      <c r="L24" s="50" t="s">
        <v>1692</v>
      </c>
      <c r="M24" s="72"/>
      <c r="N24" s="73">
        <v>6007.65478515625</v>
      </c>
      <c r="O24" s="73">
        <v>7352.91650390625</v>
      </c>
      <c r="P24" s="74" t="s">
        <v>66</v>
      </c>
      <c r="Q24" s="75"/>
      <c r="R24" s="75"/>
      <c r="S24" s="99"/>
      <c r="T24" s="48">
        <v>2</v>
      </c>
      <c r="U24" s="48">
        <v>0</v>
      </c>
      <c r="V24" s="49">
        <v>158</v>
      </c>
      <c r="W24" s="49">
        <v>0.001754</v>
      </c>
      <c r="X24" s="49">
        <v>0.00132</v>
      </c>
      <c r="Y24" s="49">
        <v>0.743831</v>
      </c>
      <c r="Z24" s="49">
        <v>0</v>
      </c>
      <c r="AA24" s="49">
        <v>0</v>
      </c>
      <c r="AB24" s="70">
        <v>24</v>
      </c>
      <c r="AC2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4" s="71"/>
      <c r="AE24" s="86">
        <v>9355</v>
      </c>
      <c r="AF24" s="86">
        <v>11308</v>
      </c>
      <c r="AG24" s="86">
        <v>5573</v>
      </c>
      <c r="AH24" s="86">
        <v>19159</v>
      </c>
      <c r="AI24" s="86"/>
      <c r="AJ24" s="86" t="s">
        <v>1024</v>
      </c>
      <c r="AK24" s="86" t="s">
        <v>1114</v>
      </c>
      <c r="AL24" s="86"/>
      <c r="AM24" s="86"/>
      <c r="AN24" s="89">
        <v>42410.59179398148</v>
      </c>
      <c r="AO24" s="86" t="s">
        <v>1389</v>
      </c>
      <c r="AP24" s="93" t="s">
        <v>1516</v>
      </c>
      <c r="AQ24" s="86" t="s">
        <v>65</v>
      </c>
      <c r="AR24" s="48"/>
      <c r="AS24" s="48"/>
      <c r="AT24" s="48"/>
      <c r="AU24" s="48"/>
      <c r="AV24" s="48"/>
      <c r="AW24" s="48"/>
      <c r="AX24" s="48"/>
      <c r="AY24" s="48"/>
      <c r="AZ24" s="48"/>
      <c r="BA24" s="48"/>
      <c r="BC24" s="2"/>
      <c r="BD24" s="3"/>
      <c r="BE24" s="3"/>
      <c r="BF24" s="3"/>
      <c r="BG24" s="3"/>
    </row>
    <row r="25" spans="1:59" ht="29" customHeight="1">
      <c r="A25" s="63" t="s">
        <v>315</v>
      </c>
      <c r="C25" s="64" t="s">
        <v>2174</v>
      </c>
      <c r="D25" s="64"/>
      <c r="E25" s="65">
        <v>1.505191160486108</v>
      </c>
      <c r="F25" s="67"/>
      <c r="G25" s="106" t="s">
        <v>1364</v>
      </c>
      <c r="H25" s="64"/>
      <c r="I25" s="68" t="s">
        <v>2168</v>
      </c>
      <c r="J25" s="69" t="s">
        <v>2175</v>
      </c>
      <c r="K25" s="69"/>
      <c r="L25" s="50" t="s">
        <v>1715</v>
      </c>
      <c r="M25" s="72"/>
      <c r="N25" s="73">
        <v>8188.4873046875</v>
      </c>
      <c r="O25" s="73">
        <v>5861.6787109375</v>
      </c>
      <c r="P25" s="74" t="s">
        <v>66</v>
      </c>
      <c r="Q25" s="75"/>
      <c r="R25" s="75"/>
      <c r="S25" s="99"/>
      <c r="T25" s="48">
        <v>2</v>
      </c>
      <c r="U25" s="48">
        <v>1</v>
      </c>
      <c r="V25" s="49">
        <v>0</v>
      </c>
      <c r="W25" s="49">
        <v>0.00157</v>
      </c>
      <c r="X25" s="49">
        <v>0.001051</v>
      </c>
      <c r="Y25" s="49">
        <v>0.718918</v>
      </c>
      <c r="Z25" s="49">
        <v>0</v>
      </c>
      <c r="AA25" s="49">
        <v>0</v>
      </c>
      <c r="AB25" s="70">
        <v>25</v>
      </c>
      <c r="AC2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5" s="71"/>
      <c r="AE25" s="86">
        <v>281</v>
      </c>
      <c r="AF25" s="86">
        <v>166</v>
      </c>
      <c r="AG25" s="86">
        <v>336</v>
      </c>
      <c r="AH25" s="86">
        <v>182</v>
      </c>
      <c r="AI25" s="86"/>
      <c r="AJ25" s="86" t="s">
        <v>1043</v>
      </c>
      <c r="AK25" s="86" t="s">
        <v>1152</v>
      </c>
      <c r="AL25" s="93" t="s">
        <v>1205</v>
      </c>
      <c r="AM25" s="86"/>
      <c r="AN25" s="89">
        <v>40312.323333333334</v>
      </c>
      <c r="AO25" s="86" t="s">
        <v>1389</v>
      </c>
      <c r="AP25" s="93" t="s">
        <v>1539</v>
      </c>
      <c r="AQ25" s="86" t="s">
        <v>66</v>
      </c>
      <c r="AR25" s="48" t="s">
        <v>428</v>
      </c>
      <c r="AS25" s="48" t="s">
        <v>428</v>
      </c>
      <c r="AT25" s="48" t="s">
        <v>443</v>
      </c>
      <c r="AU25" s="48" t="s">
        <v>443</v>
      </c>
      <c r="AV25" s="48" t="s">
        <v>447</v>
      </c>
      <c r="AW25" s="48" t="s">
        <v>447</v>
      </c>
      <c r="AX25" s="111" t="s">
        <v>1859</v>
      </c>
      <c r="AY25" s="111" t="s">
        <v>1859</v>
      </c>
      <c r="AZ25" s="111" t="s">
        <v>1920</v>
      </c>
      <c r="BA25" s="111" t="s">
        <v>1920</v>
      </c>
      <c r="BB25" s="95"/>
      <c r="BC25" s="2"/>
      <c r="BD25" s="3"/>
      <c r="BE25" s="3"/>
      <c r="BF25" s="3"/>
      <c r="BG25" s="3"/>
    </row>
    <row r="26" spans="1:59" ht="29" customHeight="1">
      <c r="A26" s="63" t="s">
        <v>344</v>
      </c>
      <c r="C26" s="64" t="s">
        <v>2174</v>
      </c>
      <c r="D26" s="64"/>
      <c r="E26" s="65">
        <v>1.59985258994558</v>
      </c>
      <c r="F26" s="67"/>
      <c r="G26" s="106" t="s">
        <v>1349</v>
      </c>
      <c r="H26" s="64"/>
      <c r="I26" s="68" t="s">
        <v>2168</v>
      </c>
      <c r="J26" s="69" t="s">
        <v>2175</v>
      </c>
      <c r="K26" s="69"/>
      <c r="L26" s="50" t="s">
        <v>1700</v>
      </c>
      <c r="M26" s="72"/>
      <c r="N26" s="73">
        <v>7275.6279296875</v>
      </c>
      <c r="O26" s="73">
        <v>7310.1875</v>
      </c>
      <c r="P26" s="74" t="s">
        <v>66</v>
      </c>
      <c r="Q26" s="75"/>
      <c r="R26" s="75"/>
      <c r="S26" s="99"/>
      <c r="T26" s="48">
        <v>2</v>
      </c>
      <c r="U26" s="48">
        <v>1</v>
      </c>
      <c r="V26" s="49">
        <v>0</v>
      </c>
      <c r="W26" s="49">
        <v>0.001748</v>
      </c>
      <c r="X26" s="49">
        <v>0.001452</v>
      </c>
      <c r="Y26" s="49">
        <v>0.71543</v>
      </c>
      <c r="Z26" s="49">
        <v>0</v>
      </c>
      <c r="AA26" s="49">
        <v>0</v>
      </c>
      <c r="AB26" s="70">
        <v>26</v>
      </c>
      <c r="AC2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6" s="71"/>
      <c r="AE26" s="86">
        <v>374</v>
      </c>
      <c r="AF26" s="86">
        <v>137</v>
      </c>
      <c r="AG26" s="86">
        <v>6463</v>
      </c>
      <c r="AH26" s="86">
        <v>4812</v>
      </c>
      <c r="AI26" s="86"/>
      <c r="AJ26" s="86" t="s">
        <v>1029</v>
      </c>
      <c r="AK26" s="86" t="s">
        <v>1143</v>
      </c>
      <c r="AL26" s="93" t="s">
        <v>1200</v>
      </c>
      <c r="AM26" s="86"/>
      <c r="AN26" s="89">
        <v>39830.76219907407</v>
      </c>
      <c r="AO26" s="86" t="s">
        <v>1389</v>
      </c>
      <c r="AP26" s="93" t="s">
        <v>1524</v>
      </c>
      <c r="AQ26" s="86" t="s">
        <v>66</v>
      </c>
      <c r="AR26" s="48"/>
      <c r="AS26" s="48"/>
      <c r="AT26" s="48"/>
      <c r="AU26" s="48"/>
      <c r="AV26" s="48" t="s">
        <v>454</v>
      </c>
      <c r="AW26" s="48" t="s">
        <v>454</v>
      </c>
      <c r="AX26" s="111" t="s">
        <v>1848</v>
      </c>
      <c r="AY26" s="111" t="s">
        <v>1848</v>
      </c>
      <c r="AZ26" s="111" t="s">
        <v>1908</v>
      </c>
      <c r="BA26" s="111" t="s">
        <v>1908</v>
      </c>
      <c r="BB26" s="95"/>
      <c r="BC26" s="2"/>
      <c r="BD26" s="3"/>
      <c r="BE26" s="3"/>
      <c r="BF26" s="3"/>
      <c r="BG26" s="3"/>
    </row>
    <row r="27" spans="1:59" ht="29" customHeight="1">
      <c r="A27" s="63" t="s">
        <v>307</v>
      </c>
      <c r="C27" s="64" t="s">
        <v>2174</v>
      </c>
      <c r="D27" s="64"/>
      <c r="E27" s="65">
        <v>3.1387844759581656</v>
      </c>
      <c r="F27" s="67"/>
      <c r="G27" s="106" t="s">
        <v>1350</v>
      </c>
      <c r="H27" s="64"/>
      <c r="I27" s="68" t="s">
        <v>2168</v>
      </c>
      <c r="J27" s="69" t="s">
        <v>2175</v>
      </c>
      <c r="K27" s="69"/>
      <c r="L27" s="50" t="s">
        <v>1701</v>
      </c>
      <c r="M27" s="72"/>
      <c r="N27" s="73">
        <v>5842.263671875</v>
      </c>
      <c r="O27" s="73">
        <v>7202.63916015625</v>
      </c>
      <c r="P27" s="74" t="s">
        <v>66</v>
      </c>
      <c r="Q27" s="75"/>
      <c r="R27" s="75"/>
      <c r="S27" s="99"/>
      <c r="T27" s="48">
        <v>2</v>
      </c>
      <c r="U27" s="48">
        <v>1</v>
      </c>
      <c r="V27" s="49">
        <v>0</v>
      </c>
      <c r="W27" s="49">
        <v>0.001748</v>
      </c>
      <c r="X27" s="49">
        <v>0.001452</v>
      </c>
      <c r="Y27" s="49">
        <v>0.71543</v>
      </c>
      <c r="Z27" s="49">
        <v>0</v>
      </c>
      <c r="AA27" s="49">
        <v>0</v>
      </c>
      <c r="AB27" s="70">
        <v>27</v>
      </c>
      <c r="AC2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7" s="71"/>
      <c r="AE27" s="86">
        <v>2282</v>
      </c>
      <c r="AF27" s="86">
        <v>877</v>
      </c>
      <c r="AG27" s="86">
        <v>106071</v>
      </c>
      <c r="AH27" s="86">
        <v>90720</v>
      </c>
      <c r="AI27" s="86"/>
      <c r="AJ27" s="86" t="s">
        <v>1030</v>
      </c>
      <c r="AK27" s="86" t="s">
        <v>1144</v>
      </c>
      <c r="AL27" s="86"/>
      <c r="AM27" s="86"/>
      <c r="AN27" s="89">
        <v>40332.54644675926</v>
      </c>
      <c r="AO27" s="86" t="s">
        <v>1389</v>
      </c>
      <c r="AP27" s="93" t="s">
        <v>1525</v>
      </c>
      <c r="AQ27" s="86" t="s">
        <v>66</v>
      </c>
      <c r="AR27" s="48" t="s">
        <v>422</v>
      </c>
      <c r="AS27" s="48" t="s">
        <v>422</v>
      </c>
      <c r="AT27" s="48" t="s">
        <v>444</v>
      </c>
      <c r="AU27" s="48" t="s">
        <v>444</v>
      </c>
      <c r="AV27" s="48" t="s">
        <v>1810</v>
      </c>
      <c r="AW27" s="48" t="s">
        <v>1810</v>
      </c>
      <c r="AX27" s="111" t="s">
        <v>1849</v>
      </c>
      <c r="AY27" s="111" t="s">
        <v>1880</v>
      </c>
      <c r="AZ27" s="111" t="s">
        <v>1909</v>
      </c>
      <c r="BA27" s="111" t="s">
        <v>1931</v>
      </c>
      <c r="BB27" s="95"/>
      <c r="BC27" s="2"/>
      <c r="BD27" s="3"/>
      <c r="BE27" s="3"/>
      <c r="BF27" s="3"/>
      <c r="BG27" s="3"/>
    </row>
    <row r="28" spans="1:59" ht="29" customHeight="1">
      <c r="A28" s="63" t="s">
        <v>308</v>
      </c>
      <c r="C28" s="64" t="s">
        <v>2174</v>
      </c>
      <c r="D28" s="64"/>
      <c r="E28" s="65">
        <v>1.5873536350846835</v>
      </c>
      <c r="F28" s="67"/>
      <c r="G28" s="106" t="s">
        <v>1356</v>
      </c>
      <c r="H28" s="64"/>
      <c r="I28" s="68" t="s">
        <v>2169</v>
      </c>
      <c r="J28" s="69" t="s">
        <v>2173</v>
      </c>
      <c r="K28" s="69"/>
      <c r="L28" s="50" t="s">
        <v>1707</v>
      </c>
      <c r="M28" s="72"/>
      <c r="N28" s="73">
        <v>275.0661315917969</v>
      </c>
      <c r="O28" s="73">
        <v>5913.19482421875</v>
      </c>
      <c r="P28" s="74"/>
      <c r="Q28" s="75"/>
      <c r="R28" s="75"/>
      <c r="S28" s="99"/>
      <c r="T28" s="48">
        <v>1</v>
      </c>
      <c r="U28" s="48">
        <v>1</v>
      </c>
      <c r="V28" s="49">
        <v>0</v>
      </c>
      <c r="W28" s="49">
        <v>0</v>
      </c>
      <c r="X28" s="49">
        <v>0</v>
      </c>
      <c r="Y28" s="49">
        <v>0.999997</v>
      </c>
      <c r="Z28" s="49">
        <v>0</v>
      </c>
      <c r="AA28" s="49" t="s">
        <v>1746</v>
      </c>
      <c r="AB28" s="70">
        <v>28</v>
      </c>
      <c r="AC2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8" s="71"/>
      <c r="AE28" s="86">
        <v>1</v>
      </c>
      <c r="AF28" s="86">
        <v>0</v>
      </c>
      <c r="AG28" s="86">
        <v>5654</v>
      </c>
      <c r="AH28" s="86">
        <v>1</v>
      </c>
      <c r="AI28" s="86"/>
      <c r="AJ28" s="86" t="s">
        <v>1035</v>
      </c>
      <c r="AK28" s="86"/>
      <c r="AL28" s="86"/>
      <c r="AM28" s="86"/>
      <c r="AN28" s="89">
        <v>43871.49238425926</v>
      </c>
      <c r="AO28" s="86" t="s">
        <v>1389</v>
      </c>
      <c r="AP28" s="93" t="s">
        <v>1531</v>
      </c>
      <c r="AQ28" s="86" t="s">
        <v>66</v>
      </c>
      <c r="AR28" s="48"/>
      <c r="AS28" s="48"/>
      <c r="AT28" s="48"/>
      <c r="AU28" s="48"/>
      <c r="AV28" s="48"/>
      <c r="AW28" s="48"/>
      <c r="AX28" s="111" t="s">
        <v>1851</v>
      </c>
      <c r="AY28" s="111" t="s">
        <v>1881</v>
      </c>
      <c r="AZ28" s="111" t="s">
        <v>1912</v>
      </c>
      <c r="BA28" s="111" t="s">
        <v>1932</v>
      </c>
      <c r="BB28" s="95"/>
      <c r="BC28" s="2"/>
      <c r="BD28" s="3"/>
      <c r="BE28" s="3"/>
      <c r="BF28" s="3"/>
      <c r="BG28" s="3"/>
    </row>
    <row r="29" spans="1:59" ht="29" customHeight="1">
      <c r="A29" s="63" t="s">
        <v>311</v>
      </c>
      <c r="C29" s="64" t="s">
        <v>2174</v>
      </c>
      <c r="D29" s="64"/>
      <c r="E29" s="65">
        <v>2.09823489637673</v>
      </c>
      <c r="F29" s="67"/>
      <c r="G29" s="106" t="s">
        <v>1361</v>
      </c>
      <c r="H29" s="64"/>
      <c r="I29" s="68" t="s">
        <v>2169</v>
      </c>
      <c r="J29" s="69" t="s">
        <v>2173</v>
      </c>
      <c r="K29" s="69"/>
      <c r="L29" s="50" t="s">
        <v>1712</v>
      </c>
      <c r="M29" s="72"/>
      <c r="N29" s="73">
        <v>272.99267578125</v>
      </c>
      <c r="O29" s="73">
        <v>5153.82861328125</v>
      </c>
      <c r="P29" s="74"/>
      <c r="Q29" s="75"/>
      <c r="R29" s="75"/>
      <c r="S29" s="99"/>
      <c r="T29" s="48">
        <v>1</v>
      </c>
      <c r="U29" s="48">
        <v>1</v>
      </c>
      <c r="V29" s="49">
        <v>0</v>
      </c>
      <c r="W29" s="49">
        <v>0</v>
      </c>
      <c r="X29" s="49">
        <v>0</v>
      </c>
      <c r="Y29" s="49">
        <v>0.999997</v>
      </c>
      <c r="Z29" s="49">
        <v>0</v>
      </c>
      <c r="AA29" s="49" t="s">
        <v>1746</v>
      </c>
      <c r="AB29" s="70">
        <v>29</v>
      </c>
      <c r="AC2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9" s="71"/>
      <c r="AE29" s="86">
        <v>2839</v>
      </c>
      <c r="AF29" s="86">
        <v>3123</v>
      </c>
      <c r="AG29" s="86">
        <v>38721</v>
      </c>
      <c r="AH29" s="86">
        <v>1271</v>
      </c>
      <c r="AI29" s="86"/>
      <c r="AJ29" s="86" t="s">
        <v>1040</v>
      </c>
      <c r="AK29" s="86" t="s">
        <v>1151</v>
      </c>
      <c r="AL29" s="93" t="s">
        <v>1204</v>
      </c>
      <c r="AM29" s="86"/>
      <c r="AN29" s="89">
        <v>39855.69105324074</v>
      </c>
      <c r="AO29" s="86" t="s">
        <v>1389</v>
      </c>
      <c r="AP29" s="93" t="s">
        <v>1536</v>
      </c>
      <c r="AQ29" s="86" t="s">
        <v>66</v>
      </c>
      <c r="AR29" s="48" t="s">
        <v>1798</v>
      </c>
      <c r="AS29" s="48" t="s">
        <v>1798</v>
      </c>
      <c r="AT29" s="48" t="s">
        <v>445</v>
      </c>
      <c r="AU29" s="48" t="s">
        <v>445</v>
      </c>
      <c r="AV29" s="48" t="s">
        <v>461</v>
      </c>
      <c r="AW29" s="48" t="s">
        <v>461</v>
      </c>
      <c r="AX29" s="111" t="s">
        <v>1856</v>
      </c>
      <c r="AY29" s="111" t="s">
        <v>1882</v>
      </c>
      <c r="AZ29" s="111" t="s">
        <v>1917</v>
      </c>
      <c r="BA29" s="111" t="s">
        <v>1933</v>
      </c>
      <c r="BB29" s="95"/>
      <c r="BC29" s="2"/>
      <c r="BD29" s="3"/>
      <c r="BE29" s="3"/>
      <c r="BF29" s="3"/>
      <c r="BG29" s="3"/>
    </row>
    <row r="30" spans="1:59" ht="29" customHeight="1">
      <c r="A30" s="63" t="s">
        <v>320</v>
      </c>
      <c r="C30" s="64" t="s">
        <v>2174</v>
      </c>
      <c r="D30" s="64"/>
      <c r="E30" s="65">
        <v>1.5025646804782558</v>
      </c>
      <c r="F30" s="67"/>
      <c r="G30" s="106" t="s">
        <v>1370</v>
      </c>
      <c r="H30" s="64"/>
      <c r="I30" s="68" t="s">
        <v>2169</v>
      </c>
      <c r="J30" s="69" t="s">
        <v>2173</v>
      </c>
      <c r="K30" s="69"/>
      <c r="L30" s="50" t="s">
        <v>1721</v>
      </c>
      <c r="M30" s="72"/>
      <c r="N30" s="73">
        <v>263.11505126953125</v>
      </c>
      <c r="O30" s="73">
        <v>6736.68115234375</v>
      </c>
      <c r="P30" s="74"/>
      <c r="Q30" s="75"/>
      <c r="R30" s="75"/>
      <c r="S30" s="99"/>
      <c r="T30" s="48">
        <v>1</v>
      </c>
      <c r="U30" s="48">
        <v>1</v>
      </c>
      <c r="V30" s="49">
        <v>0</v>
      </c>
      <c r="W30" s="49">
        <v>0</v>
      </c>
      <c r="X30" s="49">
        <v>0</v>
      </c>
      <c r="Y30" s="49">
        <v>0.999997</v>
      </c>
      <c r="Z30" s="49">
        <v>0</v>
      </c>
      <c r="AA30" s="49" t="s">
        <v>1746</v>
      </c>
      <c r="AB30" s="70">
        <v>30</v>
      </c>
      <c r="AC3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0" s="71"/>
      <c r="AE30" s="86">
        <v>0</v>
      </c>
      <c r="AF30" s="86">
        <v>0</v>
      </c>
      <c r="AG30" s="86">
        <v>166</v>
      </c>
      <c r="AH30" s="86">
        <v>48</v>
      </c>
      <c r="AI30" s="86"/>
      <c r="AJ30" s="86" t="s">
        <v>1049</v>
      </c>
      <c r="AK30" s="86" t="s">
        <v>1157</v>
      </c>
      <c r="AL30" s="86"/>
      <c r="AM30" s="86"/>
      <c r="AN30" s="89">
        <v>39825.28045138889</v>
      </c>
      <c r="AO30" s="86" t="s">
        <v>1389</v>
      </c>
      <c r="AP30" s="93" t="s">
        <v>1545</v>
      </c>
      <c r="AQ30" s="86" t="s">
        <v>66</v>
      </c>
      <c r="AR30" s="48" t="s">
        <v>1799</v>
      </c>
      <c r="AS30" s="48" t="s">
        <v>1799</v>
      </c>
      <c r="AT30" s="48" t="s">
        <v>443</v>
      </c>
      <c r="AU30" s="48" t="s">
        <v>443</v>
      </c>
      <c r="AV30" s="48" t="s">
        <v>464</v>
      </c>
      <c r="AW30" s="48" t="s">
        <v>464</v>
      </c>
      <c r="AX30" s="111" t="s">
        <v>1863</v>
      </c>
      <c r="AY30" s="111" t="s">
        <v>1886</v>
      </c>
      <c r="AZ30" s="111" t="s">
        <v>1924</v>
      </c>
      <c r="BA30" s="111" t="s">
        <v>1935</v>
      </c>
      <c r="BB30" s="95"/>
      <c r="BC30" s="2"/>
      <c r="BD30" s="3"/>
      <c r="BE30" s="3"/>
      <c r="BF30" s="3"/>
      <c r="BG30" s="3"/>
    </row>
    <row r="31" spans="1:59" ht="29" customHeight="1">
      <c r="A31" s="63" t="s">
        <v>346</v>
      </c>
      <c r="C31" s="64" t="s">
        <v>2173</v>
      </c>
      <c r="D31" s="64"/>
      <c r="E31" s="65">
        <v>1.5356274288123948</v>
      </c>
      <c r="F31" s="67"/>
      <c r="G31" s="106" t="s">
        <v>1287</v>
      </c>
      <c r="H31" s="64"/>
      <c r="I31" s="68" t="s">
        <v>2169</v>
      </c>
      <c r="J31" s="69" t="s">
        <v>2173</v>
      </c>
      <c r="K31" s="69"/>
      <c r="L31" s="50" t="s">
        <v>1636</v>
      </c>
      <c r="M31" s="72"/>
      <c r="N31" s="73">
        <v>9387.205078125</v>
      </c>
      <c r="O31" s="73">
        <v>6477.763671875</v>
      </c>
      <c r="P31" s="74" t="s">
        <v>66</v>
      </c>
      <c r="Q31" s="75"/>
      <c r="R31" s="75"/>
      <c r="S31" s="99"/>
      <c r="T31" s="48">
        <v>1</v>
      </c>
      <c r="U31" s="48">
        <v>0</v>
      </c>
      <c r="V31" s="49">
        <v>0</v>
      </c>
      <c r="W31" s="49">
        <v>0.066667</v>
      </c>
      <c r="X31" s="49">
        <v>0</v>
      </c>
      <c r="Y31" s="49">
        <v>0.597971</v>
      </c>
      <c r="Z31" s="49">
        <v>0</v>
      </c>
      <c r="AA31" s="49">
        <v>0</v>
      </c>
      <c r="AB31" s="70">
        <v>31</v>
      </c>
      <c r="AC3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1" s="71"/>
      <c r="AE31" s="86">
        <v>3003</v>
      </c>
      <c r="AF31" s="86">
        <v>2547</v>
      </c>
      <c r="AG31" s="86">
        <v>2306</v>
      </c>
      <c r="AH31" s="86">
        <v>34655</v>
      </c>
      <c r="AI31" s="86"/>
      <c r="AJ31" s="86" t="s">
        <v>977</v>
      </c>
      <c r="AK31" s="86" t="s">
        <v>1110</v>
      </c>
      <c r="AL31" s="86"/>
      <c r="AM31" s="86"/>
      <c r="AN31" s="89">
        <v>44528.05137731481</v>
      </c>
      <c r="AO31" s="86" t="s">
        <v>1389</v>
      </c>
      <c r="AP31" s="93" t="s">
        <v>1460</v>
      </c>
      <c r="AQ31" s="86" t="s">
        <v>65</v>
      </c>
      <c r="AR31" s="48"/>
      <c r="AS31" s="48"/>
      <c r="AT31" s="48"/>
      <c r="AU31" s="48"/>
      <c r="AV31" s="48"/>
      <c r="AW31" s="48"/>
      <c r="AX31" s="48"/>
      <c r="AY31" s="48"/>
      <c r="AZ31" s="48"/>
      <c r="BA31" s="48"/>
      <c r="BC31" s="2"/>
      <c r="BD31" s="3"/>
      <c r="BE31" s="3"/>
      <c r="BF31" s="3"/>
      <c r="BG31" s="3"/>
    </row>
    <row r="32" spans="1:59" ht="29" customHeight="1">
      <c r="A32" s="63" t="s">
        <v>347</v>
      </c>
      <c r="C32" s="64" t="s">
        <v>2173</v>
      </c>
      <c r="D32" s="64"/>
      <c r="E32" s="65">
        <v>1.502719179302247</v>
      </c>
      <c r="F32" s="67"/>
      <c r="G32" s="106" t="s">
        <v>1288</v>
      </c>
      <c r="H32" s="64"/>
      <c r="I32" s="68" t="s">
        <v>2169</v>
      </c>
      <c r="J32" s="69" t="s">
        <v>2173</v>
      </c>
      <c r="K32" s="69"/>
      <c r="L32" s="50" t="s">
        <v>1637</v>
      </c>
      <c r="M32" s="72"/>
      <c r="N32" s="73">
        <v>9527.3291015625</v>
      </c>
      <c r="O32" s="73">
        <v>6093.41552734375</v>
      </c>
      <c r="P32" s="74" t="s">
        <v>66</v>
      </c>
      <c r="Q32" s="75"/>
      <c r="R32" s="75"/>
      <c r="S32" s="99"/>
      <c r="T32" s="48">
        <v>1</v>
      </c>
      <c r="U32" s="48">
        <v>0</v>
      </c>
      <c r="V32" s="49">
        <v>0</v>
      </c>
      <c r="W32" s="49">
        <v>0.066667</v>
      </c>
      <c r="X32" s="49">
        <v>0</v>
      </c>
      <c r="Y32" s="49">
        <v>0.597971</v>
      </c>
      <c r="Z32" s="49">
        <v>0</v>
      </c>
      <c r="AA32" s="49">
        <v>0</v>
      </c>
      <c r="AB32" s="70">
        <v>32</v>
      </c>
      <c r="AC3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2" s="71"/>
      <c r="AE32" s="86">
        <v>337</v>
      </c>
      <c r="AF32" s="86">
        <v>159</v>
      </c>
      <c r="AG32" s="86">
        <v>176</v>
      </c>
      <c r="AH32" s="86">
        <v>729</v>
      </c>
      <c r="AI32" s="86"/>
      <c r="AJ32" s="86"/>
      <c r="AK32" s="86" t="s">
        <v>1111</v>
      </c>
      <c r="AL32" s="86"/>
      <c r="AM32" s="86"/>
      <c r="AN32" s="89">
        <v>44633.7571875</v>
      </c>
      <c r="AO32" s="86" t="s">
        <v>1389</v>
      </c>
      <c r="AP32" s="93" t="s">
        <v>1461</v>
      </c>
      <c r="AQ32" s="86" t="s">
        <v>65</v>
      </c>
      <c r="AR32" s="48"/>
      <c r="AS32" s="48"/>
      <c r="AT32" s="48"/>
      <c r="AU32" s="48"/>
      <c r="AV32" s="48"/>
      <c r="AW32" s="48"/>
      <c r="AX32" s="48"/>
      <c r="AY32" s="48"/>
      <c r="AZ32" s="48"/>
      <c r="BA32" s="48"/>
      <c r="BC32" s="2"/>
      <c r="BD32" s="3"/>
      <c r="BE32" s="3"/>
      <c r="BF32" s="3"/>
      <c r="BG32" s="3"/>
    </row>
    <row r="33" spans="1:59" ht="29" customHeight="1">
      <c r="A33" s="63" t="s">
        <v>348</v>
      </c>
      <c r="C33" s="64" t="s">
        <v>2173</v>
      </c>
      <c r="D33" s="64"/>
      <c r="E33" s="65">
        <v>1.5107067685025974</v>
      </c>
      <c r="F33" s="67"/>
      <c r="G33" s="106" t="s">
        <v>1289</v>
      </c>
      <c r="H33" s="64"/>
      <c r="I33" s="68" t="s">
        <v>2169</v>
      </c>
      <c r="J33" s="69" t="s">
        <v>2173</v>
      </c>
      <c r="K33" s="69"/>
      <c r="L33" s="50" t="s">
        <v>1638</v>
      </c>
      <c r="M33" s="72"/>
      <c r="N33" s="73">
        <v>9327.8603515625</v>
      </c>
      <c r="O33" s="73">
        <v>9021.5498046875</v>
      </c>
      <c r="P33" s="74" t="s">
        <v>66</v>
      </c>
      <c r="Q33" s="75"/>
      <c r="R33" s="75"/>
      <c r="S33" s="99"/>
      <c r="T33" s="48">
        <v>1</v>
      </c>
      <c r="U33" s="48">
        <v>0</v>
      </c>
      <c r="V33" s="49">
        <v>0</v>
      </c>
      <c r="W33" s="49">
        <v>0.066667</v>
      </c>
      <c r="X33" s="49">
        <v>0</v>
      </c>
      <c r="Y33" s="49">
        <v>0.597971</v>
      </c>
      <c r="Z33" s="49">
        <v>0</v>
      </c>
      <c r="AA33" s="49">
        <v>0</v>
      </c>
      <c r="AB33" s="70">
        <v>33</v>
      </c>
      <c r="AC3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3" s="71"/>
      <c r="AE33" s="86">
        <v>2851</v>
      </c>
      <c r="AF33" s="86">
        <v>1406</v>
      </c>
      <c r="AG33" s="86">
        <v>693</v>
      </c>
      <c r="AH33" s="86">
        <v>188</v>
      </c>
      <c r="AI33" s="86"/>
      <c r="AJ33" s="86" t="s">
        <v>978</v>
      </c>
      <c r="AK33" s="86"/>
      <c r="AL33" s="93" t="s">
        <v>1182</v>
      </c>
      <c r="AM33" s="86"/>
      <c r="AN33" s="89">
        <v>43596.98321759259</v>
      </c>
      <c r="AO33" s="86" t="s">
        <v>1389</v>
      </c>
      <c r="AP33" s="93" t="s">
        <v>1462</v>
      </c>
      <c r="AQ33" s="86" t="s">
        <v>65</v>
      </c>
      <c r="AR33" s="48"/>
      <c r="AS33" s="48"/>
      <c r="AT33" s="48"/>
      <c r="AU33" s="48"/>
      <c r="AV33" s="48"/>
      <c r="AW33" s="48"/>
      <c r="AX33" s="48"/>
      <c r="AY33" s="48"/>
      <c r="AZ33" s="48"/>
      <c r="BA33" s="48"/>
      <c r="BC33" s="2"/>
      <c r="BD33" s="3"/>
      <c r="BE33" s="3"/>
      <c r="BF33" s="3"/>
      <c r="BG33" s="3"/>
    </row>
    <row r="34" spans="1:59" ht="29" customHeight="1">
      <c r="A34" s="63" t="s">
        <v>349</v>
      </c>
      <c r="C34" s="64" t="s">
        <v>2173</v>
      </c>
      <c r="D34" s="64"/>
      <c r="E34" s="65">
        <v>1.545005507428667</v>
      </c>
      <c r="F34" s="67"/>
      <c r="G34" s="106" t="s">
        <v>1290</v>
      </c>
      <c r="H34" s="64"/>
      <c r="I34" s="68" t="s">
        <v>2169</v>
      </c>
      <c r="J34" s="69" t="s">
        <v>2173</v>
      </c>
      <c r="K34" s="69"/>
      <c r="L34" s="50" t="s">
        <v>1639</v>
      </c>
      <c r="M34" s="72"/>
      <c r="N34" s="73">
        <v>9081.3251953125</v>
      </c>
      <c r="O34" s="73">
        <v>7879.138671875</v>
      </c>
      <c r="P34" s="74" t="s">
        <v>66</v>
      </c>
      <c r="Q34" s="75"/>
      <c r="R34" s="75"/>
      <c r="S34" s="99"/>
      <c r="T34" s="48">
        <v>1</v>
      </c>
      <c r="U34" s="48">
        <v>0</v>
      </c>
      <c r="V34" s="49">
        <v>0</v>
      </c>
      <c r="W34" s="49">
        <v>0.066667</v>
      </c>
      <c r="X34" s="49">
        <v>0</v>
      </c>
      <c r="Y34" s="49">
        <v>0.597971</v>
      </c>
      <c r="Z34" s="49">
        <v>0</v>
      </c>
      <c r="AA34" s="49">
        <v>0</v>
      </c>
      <c r="AB34" s="70">
        <v>34</v>
      </c>
      <c r="AC3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4" s="71"/>
      <c r="AE34" s="86">
        <v>2670</v>
      </c>
      <c r="AF34" s="86">
        <v>2461</v>
      </c>
      <c r="AG34" s="86">
        <v>2913</v>
      </c>
      <c r="AH34" s="86">
        <v>15264</v>
      </c>
      <c r="AI34" s="86"/>
      <c r="AJ34" s="86" t="s">
        <v>979</v>
      </c>
      <c r="AK34" s="86"/>
      <c r="AL34" s="86"/>
      <c r="AM34" s="86"/>
      <c r="AN34" s="89">
        <v>43670.92047453704</v>
      </c>
      <c r="AO34" s="86" t="s">
        <v>1389</v>
      </c>
      <c r="AP34" s="93" t="s">
        <v>1463</v>
      </c>
      <c r="AQ34" s="86" t="s">
        <v>65</v>
      </c>
      <c r="AR34" s="48"/>
      <c r="AS34" s="48"/>
      <c r="AT34" s="48"/>
      <c r="AU34" s="48"/>
      <c r="AV34" s="48"/>
      <c r="AW34" s="48"/>
      <c r="AX34" s="48"/>
      <c r="AY34" s="48"/>
      <c r="AZ34" s="48"/>
      <c r="BA34" s="48"/>
      <c r="BC34" s="2"/>
      <c r="BD34" s="3"/>
      <c r="BE34" s="3"/>
      <c r="BF34" s="3"/>
      <c r="BG34" s="3"/>
    </row>
    <row r="35" spans="1:59" ht="29" customHeight="1">
      <c r="A35" s="63" t="s">
        <v>350</v>
      </c>
      <c r="C35" s="64" t="s">
        <v>2173</v>
      </c>
      <c r="D35" s="64"/>
      <c r="E35" s="65">
        <v>4.308865869573911</v>
      </c>
      <c r="F35" s="67"/>
      <c r="G35" s="106" t="s">
        <v>1291</v>
      </c>
      <c r="H35" s="64"/>
      <c r="I35" s="68" t="s">
        <v>2169</v>
      </c>
      <c r="J35" s="69" t="s">
        <v>2173</v>
      </c>
      <c r="K35" s="69"/>
      <c r="L35" s="50" t="s">
        <v>1640</v>
      </c>
      <c r="M35" s="72"/>
      <c r="N35" s="73">
        <v>9267.1201171875</v>
      </c>
      <c r="O35" s="73">
        <v>6911.5068359375</v>
      </c>
      <c r="P35" s="74" t="s">
        <v>66</v>
      </c>
      <c r="Q35" s="75"/>
      <c r="R35" s="75"/>
      <c r="S35" s="99"/>
      <c r="T35" s="48">
        <v>1</v>
      </c>
      <c r="U35" s="48">
        <v>0</v>
      </c>
      <c r="V35" s="49">
        <v>0</v>
      </c>
      <c r="W35" s="49">
        <v>0.066667</v>
      </c>
      <c r="X35" s="49">
        <v>0</v>
      </c>
      <c r="Y35" s="49">
        <v>0.597971</v>
      </c>
      <c r="Z35" s="49">
        <v>0</v>
      </c>
      <c r="AA35" s="49">
        <v>0</v>
      </c>
      <c r="AB35" s="70">
        <v>35</v>
      </c>
      <c r="AC3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5" s="71"/>
      <c r="AE35" s="86">
        <v>50883</v>
      </c>
      <c r="AF35" s="86">
        <v>63718</v>
      </c>
      <c r="AG35" s="86">
        <v>181805</v>
      </c>
      <c r="AH35" s="86">
        <v>67006</v>
      </c>
      <c r="AI35" s="86"/>
      <c r="AJ35" s="86" t="s">
        <v>980</v>
      </c>
      <c r="AK35" s="86"/>
      <c r="AL35" s="86"/>
      <c r="AM35" s="86"/>
      <c r="AN35" s="89">
        <v>41587.82027777778</v>
      </c>
      <c r="AO35" s="86" t="s">
        <v>1389</v>
      </c>
      <c r="AP35" s="93" t="s">
        <v>1464</v>
      </c>
      <c r="AQ35" s="86" t="s">
        <v>65</v>
      </c>
      <c r="AR35" s="48"/>
      <c r="AS35" s="48"/>
      <c r="AT35" s="48"/>
      <c r="AU35" s="48"/>
      <c r="AV35" s="48"/>
      <c r="AW35" s="48"/>
      <c r="AX35" s="48"/>
      <c r="AY35" s="48"/>
      <c r="AZ35" s="48"/>
      <c r="BA35" s="48"/>
      <c r="BC35" s="2"/>
      <c r="BD35" s="3"/>
      <c r="BE35" s="3"/>
      <c r="BF35" s="3"/>
      <c r="BG35" s="3"/>
    </row>
    <row r="36" spans="1:59" ht="29" customHeight="1">
      <c r="A36" s="63" t="s">
        <v>351</v>
      </c>
      <c r="C36" s="64" t="s">
        <v>2173</v>
      </c>
      <c r="D36" s="64"/>
      <c r="E36" s="65">
        <v>1.7665568210321976</v>
      </c>
      <c r="F36" s="67"/>
      <c r="G36" s="106" t="s">
        <v>1292</v>
      </c>
      <c r="H36" s="64"/>
      <c r="I36" s="68" t="s">
        <v>2169</v>
      </c>
      <c r="J36" s="69" t="s">
        <v>2173</v>
      </c>
      <c r="K36" s="69"/>
      <c r="L36" s="50" t="s">
        <v>1641</v>
      </c>
      <c r="M36" s="72"/>
      <c r="N36" s="73">
        <v>9126.693359375</v>
      </c>
      <c r="O36" s="73">
        <v>7087.55859375</v>
      </c>
      <c r="P36" s="74" t="s">
        <v>66</v>
      </c>
      <c r="Q36" s="75"/>
      <c r="R36" s="75"/>
      <c r="S36" s="99"/>
      <c r="T36" s="48">
        <v>1</v>
      </c>
      <c r="U36" s="48">
        <v>0</v>
      </c>
      <c r="V36" s="49">
        <v>0</v>
      </c>
      <c r="W36" s="49">
        <v>0.066667</v>
      </c>
      <c r="X36" s="49">
        <v>0</v>
      </c>
      <c r="Y36" s="49">
        <v>0.597971</v>
      </c>
      <c r="Z36" s="49">
        <v>0</v>
      </c>
      <c r="AA36" s="49">
        <v>0</v>
      </c>
      <c r="AB36" s="70">
        <v>36</v>
      </c>
      <c r="AC3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6" s="71"/>
      <c r="AE36" s="86">
        <v>47219</v>
      </c>
      <c r="AF36" s="86">
        <v>48682</v>
      </c>
      <c r="AG36" s="86">
        <v>17253</v>
      </c>
      <c r="AH36" s="86">
        <v>10065</v>
      </c>
      <c r="AI36" s="86"/>
      <c r="AJ36" s="86" t="s">
        <v>981</v>
      </c>
      <c r="AK36" s="86" t="s">
        <v>1112</v>
      </c>
      <c r="AL36" s="93" t="s">
        <v>1183</v>
      </c>
      <c r="AM36" s="86"/>
      <c r="AN36" s="89">
        <v>39899.706875</v>
      </c>
      <c r="AO36" s="86" t="s">
        <v>1389</v>
      </c>
      <c r="AP36" s="93" t="s">
        <v>1465</v>
      </c>
      <c r="AQ36" s="86" t="s">
        <v>65</v>
      </c>
      <c r="AR36" s="48"/>
      <c r="AS36" s="48"/>
      <c r="AT36" s="48"/>
      <c r="AU36" s="48"/>
      <c r="AV36" s="48"/>
      <c r="AW36" s="48"/>
      <c r="AX36" s="48"/>
      <c r="AY36" s="48"/>
      <c r="AZ36" s="48"/>
      <c r="BA36" s="48"/>
      <c r="BC36" s="2"/>
      <c r="BD36" s="3"/>
      <c r="BE36" s="3"/>
      <c r="BF36" s="3"/>
      <c r="BG36" s="3"/>
    </row>
    <row r="37" spans="1:59" ht="29" customHeight="1">
      <c r="A37" s="63" t="s">
        <v>352</v>
      </c>
      <c r="C37" s="64" t="s">
        <v>2173</v>
      </c>
      <c r="D37" s="64"/>
      <c r="E37" s="65">
        <v>1.6399604846537228</v>
      </c>
      <c r="F37" s="67"/>
      <c r="G37" s="106" t="s">
        <v>1293</v>
      </c>
      <c r="H37" s="64"/>
      <c r="I37" s="68" t="s">
        <v>2169</v>
      </c>
      <c r="J37" s="69" t="s">
        <v>2173</v>
      </c>
      <c r="K37" s="69"/>
      <c r="L37" s="50" t="s">
        <v>1642</v>
      </c>
      <c r="M37" s="72"/>
      <c r="N37" s="73">
        <v>9109.8935546875</v>
      </c>
      <c r="O37" s="73">
        <v>8637.615234375</v>
      </c>
      <c r="P37" s="74" t="s">
        <v>66</v>
      </c>
      <c r="Q37" s="75"/>
      <c r="R37" s="75"/>
      <c r="S37" s="99"/>
      <c r="T37" s="48">
        <v>1</v>
      </c>
      <c r="U37" s="48">
        <v>0</v>
      </c>
      <c r="V37" s="49">
        <v>0</v>
      </c>
      <c r="W37" s="49">
        <v>0.066667</v>
      </c>
      <c r="X37" s="49">
        <v>0</v>
      </c>
      <c r="Y37" s="49">
        <v>0.597971</v>
      </c>
      <c r="Z37" s="49">
        <v>0</v>
      </c>
      <c r="AA37" s="49">
        <v>0</v>
      </c>
      <c r="AB37" s="70">
        <v>37</v>
      </c>
      <c r="AC3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7" s="71"/>
      <c r="AE37" s="86">
        <v>39721</v>
      </c>
      <c r="AF37" s="86">
        <v>77212</v>
      </c>
      <c r="AG37" s="86">
        <v>9059</v>
      </c>
      <c r="AH37" s="86">
        <v>6140</v>
      </c>
      <c r="AI37" s="86"/>
      <c r="AJ37" s="86" t="s">
        <v>982</v>
      </c>
      <c r="AK37" s="86" t="s">
        <v>1113</v>
      </c>
      <c r="AL37" s="93" t="s">
        <v>1184</v>
      </c>
      <c r="AM37" s="86"/>
      <c r="AN37" s="89">
        <v>39817.61923611111</v>
      </c>
      <c r="AO37" s="86" t="s">
        <v>1389</v>
      </c>
      <c r="AP37" s="93" t="s">
        <v>1466</v>
      </c>
      <c r="AQ37" s="86" t="s">
        <v>65</v>
      </c>
      <c r="AR37" s="48"/>
      <c r="AS37" s="48"/>
      <c r="AT37" s="48"/>
      <c r="AU37" s="48"/>
      <c r="AV37" s="48"/>
      <c r="AW37" s="48"/>
      <c r="AX37" s="48"/>
      <c r="AY37" s="48"/>
      <c r="AZ37" s="48"/>
      <c r="BA37" s="48"/>
      <c r="BC37" s="2"/>
      <c r="BD37" s="3"/>
      <c r="BE37" s="3"/>
      <c r="BF37" s="3"/>
      <c r="BG37" s="3"/>
    </row>
    <row r="38" spans="1:59" ht="29" customHeight="1">
      <c r="A38" s="63" t="s">
        <v>353</v>
      </c>
      <c r="C38" s="64" t="s">
        <v>2173</v>
      </c>
      <c r="D38" s="64"/>
      <c r="E38" s="65">
        <v>1.5921276487460148</v>
      </c>
      <c r="F38" s="67"/>
      <c r="G38" s="106" t="s">
        <v>1294</v>
      </c>
      <c r="H38" s="64"/>
      <c r="I38" s="68" t="s">
        <v>2169</v>
      </c>
      <c r="J38" s="69" t="s">
        <v>2173</v>
      </c>
      <c r="K38" s="69"/>
      <c r="L38" s="50" t="s">
        <v>1643</v>
      </c>
      <c r="M38" s="72"/>
      <c r="N38" s="73">
        <v>9703.8525390625</v>
      </c>
      <c r="O38" s="73">
        <v>5330.66455078125</v>
      </c>
      <c r="P38" s="74" t="s">
        <v>66</v>
      </c>
      <c r="Q38" s="75"/>
      <c r="R38" s="75"/>
      <c r="S38" s="99"/>
      <c r="T38" s="48">
        <v>1</v>
      </c>
      <c r="U38" s="48">
        <v>0</v>
      </c>
      <c r="V38" s="49">
        <v>0</v>
      </c>
      <c r="W38" s="49">
        <v>0.066667</v>
      </c>
      <c r="X38" s="49">
        <v>0</v>
      </c>
      <c r="Y38" s="49">
        <v>0.597971</v>
      </c>
      <c r="Z38" s="49">
        <v>0</v>
      </c>
      <c r="AA38" s="49">
        <v>0</v>
      </c>
      <c r="AB38" s="70">
        <v>38</v>
      </c>
      <c r="AC3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8" s="71"/>
      <c r="AE38" s="86">
        <v>12091</v>
      </c>
      <c r="AF38" s="86">
        <v>14260</v>
      </c>
      <c r="AG38" s="86">
        <v>5963</v>
      </c>
      <c r="AH38" s="86">
        <v>127510</v>
      </c>
      <c r="AI38" s="86"/>
      <c r="AJ38" s="86" t="s">
        <v>983</v>
      </c>
      <c r="AK38" s="86" t="s">
        <v>1114</v>
      </c>
      <c r="AL38" s="93" t="s">
        <v>1185</v>
      </c>
      <c r="AM38" s="86"/>
      <c r="AN38" s="89">
        <v>41901.80396990741</v>
      </c>
      <c r="AO38" s="86" t="s">
        <v>1389</v>
      </c>
      <c r="AP38" s="93" t="s">
        <v>1467</v>
      </c>
      <c r="AQ38" s="86" t="s">
        <v>65</v>
      </c>
      <c r="AR38" s="48"/>
      <c r="AS38" s="48"/>
      <c r="AT38" s="48"/>
      <c r="AU38" s="48"/>
      <c r="AV38" s="48"/>
      <c r="AW38" s="48"/>
      <c r="AX38" s="48"/>
      <c r="AY38" s="48"/>
      <c r="AZ38" s="48"/>
      <c r="BA38" s="48"/>
      <c r="BC38" s="2"/>
      <c r="BD38" s="3"/>
      <c r="BE38" s="3"/>
      <c r="BF38" s="3"/>
      <c r="BG38" s="3"/>
    </row>
    <row r="39" spans="1:59" ht="29" customHeight="1">
      <c r="A39" s="63" t="s">
        <v>249</v>
      </c>
      <c r="C39" s="64" t="s">
        <v>2177</v>
      </c>
      <c r="D39" s="64"/>
      <c r="E39" s="65">
        <v>1.505932754841266</v>
      </c>
      <c r="F39" s="67"/>
      <c r="G39" s="106" t="s">
        <v>1286</v>
      </c>
      <c r="H39" s="64"/>
      <c r="I39" s="68" t="s">
        <v>2163</v>
      </c>
      <c r="J39" s="69" t="s">
        <v>2173</v>
      </c>
      <c r="K39" s="69"/>
      <c r="L39" s="50" t="s">
        <v>1635</v>
      </c>
      <c r="M39" s="72"/>
      <c r="N39" s="73">
        <v>9569.62890625</v>
      </c>
      <c r="O39" s="73">
        <v>7713.146484375</v>
      </c>
      <c r="P39" s="74" t="s">
        <v>66</v>
      </c>
      <c r="Q39" s="75"/>
      <c r="R39" s="75"/>
      <c r="S39" s="99"/>
      <c r="T39" s="48">
        <v>0</v>
      </c>
      <c r="U39" s="48">
        <v>8</v>
      </c>
      <c r="V39" s="49">
        <v>56</v>
      </c>
      <c r="W39" s="49">
        <v>0.125</v>
      </c>
      <c r="X39" s="49">
        <v>0</v>
      </c>
      <c r="Y39" s="49">
        <v>4.216203</v>
      </c>
      <c r="Z39" s="49">
        <v>0</v>
      </c>
      <c r="AA39" s="49">
        <v>0</v>
      </c>
      <c r="AB39" s="70">
        <v>39</v>
      </c>
      <c r="AC3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9" s="71"/>
      <c r="AE39" s="86">
        <v>45</v>
      </c>
      <c r="AF39" s="86">
        <v>52</v>
      </c>
      <c r="AG39" s="86">
        <v>384</v>
      </c>
      <c r="AH39" s="86">
        <v>552</v>
      </c>
      <c r="AI39" s="86"/>
      <c r="AJ39" s="86" t="s">
        <v>976</v>
      </c>
      <c r="AK39" s="86"/>
      <c r="AL39" s="86"/>
      <c r="AM39" s="86"/>
      <c r="AN39" s="89">
        <v>44494.128900462965</v>
      </c>
      <c r="AO39" s="86" t="s">
        <v>1389</v>
      </c>
      <c r="AP39" s="93" t="s">
        <v>1459</v>
      </c>
      <c r="AQ39" s="86" t="s">
        <v>66</v>
      </c>
      <c r="AR39" s="48" t="s">
        <v>420</v>
      </c>
      <c r="AS39" s="48" t="s">
        <v>420</v>
      </c>
      <c r="AT39" s="48" t="s">
        <v>443</v>
      </c>
      <c r="AU39" s="48" t="s">
        <v>443</v>
      </c>
      <c r="AV39" s="48"/>
      <c r="AW39" s="48"/>
      <c r="AX39" s="111" t="s">
        <v>1841</v>
      </c>
      <c r="AY39" s="111" t="s">
        <v>1841</v>
      </c>
      <c r="AZ39" s="111" t="s">
        <v>1902</v>
      </c>
      <c r="BA39" s="111" t="s">
        <v>1902</v>
      </c>
      <c r="BB39" s="95"/>
      <c r="BC39" s="2"/>
      <c r="BD39" s="3"/>
      <c r="BE39" s="3"/>
      <c r="BF39" s="3"/>
      <c r="BG39" s="3"/>
    </row>
    <row r="40" spans="1:59" ht="29" customHeight="1">
      <c r="A40" s="63" t="s">
        <v>301</v>
      </c>
      <c r="C40" s="64" t="s">
        <v>2170</v>
      </c>
      <c r="D40" s="64"/>
      <c r="E40" s="65">
        <v>5.90332463292897</v>
      </c>
      <c r="F40" s="67"/>
      <c r="G40" s="106" t="s">
        <v>1346</v>
      </c>
      <c r="H40" s="64"/>
      <c r="I40" s="68" t="s">
        <v>2163</v>
      </c>
      <c r="J40" s="69" t="s">
        <v>2173</v>
      </c>
      <c r="K40" s="69"/>
      <c r="L40" s="50" t="s">
        <v>1697</v>
      </c>
      <c r="M40" s="72"/>
      <c r="N40" s="73">
        <v>7119.23291015625</v>
      </c>
      <c r="O40" s="73">
        <v>5990.4970703125</v>
      </c>
      <c r="P40" s="74" t="s">
        <v>66</v>
      </c>
      <c r="Q40" s="75"/>
      <c r="R40" s="75"/>
      <c r="S40" s="99"/>
      <c r="T40" s="48">
        <v>0</v>
      </c>
      <c r="U40" s="48">
        <v>13</v>
      </c>
      <c r="V40" s="49">
        <v>6392.153247</v>
      </c>
      <c r="W40" s="49">
        <v>0.002421</v>
      </c>
      <c r="X40" s="49">
        <v>0.011191</v>
      </c>
      <c r="Y40" s="49">
        <v>3.997463</v>
      </c>
      <c r="Z40" s="49">
        <v>0.01282051282051282</v>
      </c>
      <c r="AA40" s="49">
        <v>0</v>
      </c>
      <c r="AB40" s="70">
        <v>40</v>
      </c>
      <c r="AC4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0" s="71"/>
      <c r="AE40" s="86">
        <v>0</v>
      </c>
      <c r="AF40" s="86">
        <v>646</v>
      </c>
      <c r="AG40" s="86">
        <v>285007</v>
      </c>
      <c r="AH40" s="86">
        <v>14318</v>
      </c>
      <c r="AI40" s="86"/>
      <c r="AJ40" s="86" t="s">
        <v>1027</v>
      </c>
      <c r="AK40" s="86"/>
      <c r="AL40" s="86"/>
      <c r="AM40" s="86"/>
      <c r="AN40" s="89">
        <v>44231.82913194445</v>
      </c>
      <c r="AO40" s="86" t="s">
        <v>1389</v>
      </c>
      <c r="AP40" s="93" t="s">
        <v>1521</v>
      </c>
      <c r="AQ40" s="86" t="s">
        <v>66</v>
      </c>
      <c r="AR40" s="48" t="s">
        <v>422</v>
      </c>
      <c r="AS40" s="48" t="s">
        <v>422</v>
      </c>
      <c r="AT40" s="48" t="s">
        <v>444</v>
      </c>
      <c r="AU40" s="48" t="s">
        <v>444</v>
      </c>
      <c r="AV40" s="48" t="s">
        <v>1809</v>
      </c>
      <c r="AW40" s="48" t="s">
        <v>1822</v>
      </c>
      <c r="AX40" s="111" t="s">
        <v>1846</v>
      </c>
      <c r="AY40" s="111" t="s">
        <v>1878</v>
      </c>
      <c r="AZ40" s="111" t="s">
        <v>1905</v>
      </c>
      <c r="BA40" s="111" t="s">
        <v>1905</v>
      </c>
      <c r="BB40" s="95"/>
      <c r="BC40" s="2"/>
      <c r="BD40" s="3"/>
      <c r="BE40" s="3"/>
      <c r="BF40" s="3"/>
      <c r="BG40" s="3"/>
    </row>
    <row r="41" spans="1:59" ht="29" customHeight="1">
      <c r="A41" s="63" t="s">
        <v>314</v>
      </c>
      <c r="C41" s="64" t="s">
        <v>2178</v>
      </c>
      <c r="D41" s="64"/>
      <c r="E41" s="65">
        <v>2.9046260583169445</v>
      </c>
      <c r="F41" s="67"/>
      <c r="G41" s="106" t="s">
        <v>1363</v>
      </c>
      <c r="H41" s="64"/>
      <c r="I41" s="68" t="s">
        <v>2163</v>
      </c>
      <c r="J41" s="69" t="s">
        <v>2173</v>
      </c>
      <c r="K41" s="69"/>
      <c r="L41" s="50" t="s">
        <v>1714</v>
      </c>
      <c r="M41" s="72"/>
      <c r="N41" s="73">
        <v>7703.28759765625</v>
      </c>
      <c r="O41" s="73">
        <v>4976.677734375</v>
      </c>
      <c r="P41" s="74" t="s">
        <v>66</v>
      </c>
      <c r="Q41" s="75"/>
      <c r="R41" s="75"/>
      <c r="S41" s="99"/>
      <c r="T41" s="48">
        <v>0</v>
      </c>
      <c r="U41" s="48">
        <v>7</v>
      </c>
      <c r="V41" s="49">
        <v>1582.366667</v>
      </c>
      <c r="W41" s="49">
        <v>0.002092</v>
      </c>
      <c r="X41" s="49">
        <v>0.008099</v>
      </c>
      <c r="Y41" s="49">
        <v>2.168999</v>
      </c>
      <c r="Z41" s="49">
        <v>0</v>
      </c>
      <c r="AA41" s="49">
        <v>0</v>
      </c>
      <c r="AB41" s="70">
        <v>41</v>
      </c>
      <c r="AC4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1" s="71"/>
      <c r="AE41" s="86">
        <v>4999</v>
      </c>
      <c r="AF41" s="86">
        <v>1482</v>
      </c>
      <c r="AG41" s="86">
        <v>90915</v>
      </c>
      <c r="AH41" s="86">
        <v>240813</v>
      </c>
      <c r="AI41" s="86"/>
      <c r="AJ41" s="86" t="s">
        <v>1042</v>
      </c>
      <c r="AK41" s="86"/>
      <c r="AL41" s="86"/>
      <c r="AM41" s="86"/>
      <c r="AN41" s="89">
        <v>42976.76447916667</v>
      </c>
      <c r="AO41" s="86" t="s">
        <v>1389</v>
      </c>
      <c r="AP41" s="93" t="s">
        <v>1538</v>
      </c>
      <c r="AQ41" s="86" t="s">
        <v>66</v>
      </c>
      <c r="AR41" s="48"/>
      <c r="AS41" s="48"/>
      <c r="AT41" s="48"/>
      <c r="AU41" s="48"/>
      <c r="AV41" s="48" t="s">
        <v>1812</v>
      </c>
      <c r="AW41" s="48" t="s">
        <v>1824</v>
      </c>
      <c r="AX41" s="111" t="s">
        <v>1858</v>
      </c>
      <c r="AY41" s="111" t="s">
        <v>1884</v>
      </c>
      <c r="AZ41" s="111" t="s">
        <v>1919</v>
      </c>
      <c r="BA41" s="111" t="s">
        <v>1919</v>
      </c>
      <c r="BB41" s="95"/>
      <c r="BC41" s="2"/>
      <c r="BD41" s="3"/>
      <c r="BE41" s="3"/>
      <c r="BF41" s="3"/>
      <c r="BG41" s="3"/>
    </row>
    <row r="42" spans="1:59" ht="29" customHeight="1">
      <c r="A42" s="63" t="s">
        <v>338</v>
      </c>
      <c r="C42" s="64" t="s">
        <v>2177</v>
      </c>
      <c r="D42" s="64"/>
      <c r="E42" s="65">
        <v>2.407139845064944</v>
      </c>
      <c r="F42" s="67"/>
      <c r="G42" s="106" t="s">
        <v>1380</v>
      </c>
      <c r="H42" s="64"/>
      <c r="I42" s="68" t="s">
        <v>2163</v>
      </c>
      <c r="J42" s="69" t="s">
        <v>2173</v>
      </c>
      <c r="K42" s="69"/>
      <c r="L42" s="50" t="s">
        <v>1732</v>
      </c>
      <c r="M42" s="72"/>
      <c r="N42" s="73">
        <v>3577.130126953125</v>
      </c>
      <c r="O42" s="73">
        <v>5401.89453125</v>
      </c>
      <c r="P42" s="74" t="s">
        <v>66</v>
      </c>
      <c r="Q42" s="75"/>
      <c r="R42" s="75"/>
      <c r="S42" s="99"/>
      <c r="T42" s="48">
        <v>0</v>
      </c>
      <c r="U42" s="48">
        <v>8</v>
      </c>
      <c r="V42" s="49">
        <v>1478.107692</v>
      </c>
      <c r="W42" s="49">
        <v>0.002096</v>
      </c>
      <c r="X42" s="49">
        <v>0.009065</v>
      </c>
      <c r="Y42" s="49">
        <v>1.802175</v>
      </c>
      <c r="Z42" s="49">
        <v>0.10714285714285714</v>
      </c>
      <c r="AA42" s="49">
        <v>0</v>
      </c>
      <c r="AB42" s="70">
        <v>42</v>
      </c>
      <c r="AC4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2" s="71"/>
      <c r="AE42" s="86">
        <v>3572</v>
      </c>
      <c r="AF42" s="86">
        <v>949</v>
      </c>
      <c r="AG42" s="86">
        <v>58715</v>
      </c>
      <c r="AH42" s="86">
        <v>34232</v>
      </c>
      <c r="AI42" s="86"/>
      <c r="AJ42" s="86" t="s">
        <v>1059</v>
      </c>
      <c r="AK42" s="86"/>
      <c r="AL42" s="86"/>
      <c r="AM42" s="86"/>
      <c r="AN42" s="89">
        <v>40993.82695601852</v>
      </c>
      <c r="AO42" s="86" t="s">
        <v>1389</v>
      </c>
      <c r="AP42" s="93" t="s">
        <v>1556</v>
      </c>
      <c r="AQ42" s="86" t="s">
        <v>66</v>
      </c>
      <c r="AR42" s="48"/>
      <c r="AS42" s="48"/>
      <c r="AT42" s="48"/>
      <c r="AU42" s="48"/>
      <c r="AV42" s="48" t="s">
        <v>1813</v>
      </c>
      <c r="AW42" s="48" t="s">
        <v>1813</v>
      </c>
      <c r="AX42" s="111" t="s">
        <v>1866</v>
      </c>
      <c r="AY42" s="111" t="s">
        <v>1887</v>
      </c>
      <c r="AZ42" s="111" t="s">
        <v>1926</v>
      </c>
      <c r="BA42" s="111" t="s">
        <v>1926</v>
      </c>
      <c r="BB42" s="95"/>
      <c r="BC42" s="2"/>
      <c r="BD42" s="3"/>
      <c r="BE42" s="3"/>
      <c r="BF42" s="3"/>
      <c r="BG42" s="3"/>
    </row>
    <row r="43" spans="1:59" ht="29" customHeight="1">
      <c r="A43" s="63" t="s">
        <v>339</v>
      </c>
      <c r="C43" s="64" t="s">
        <v>2178</v>
      </c>
      <c r="D43" s="64"/>
      <c r="E43" s="65">
        <v>1.5311778626814452</v>
      </c>
      <c r="F43" s="67"/>
      <c r="G43" s="106" t="s">
        <v>1386</v>
      </c>
      <c r="H43" s="64"/>
      <c r="I43" s="68" t="s">
        <v>2163</v>
      </c>
      <c r="J43" s="69" t="s">
        <v>2173</v>
      </c>
      <c r="K43" s="69"/>
      <c r="L43" s="50" t="s">
        <v>1739</v>
      </c>
      <c r="M43" s="72"/>
      <c r="N43" s="73">
        <v>5175.06298828125</v>
      </c>
      <c r="O43" s="73">
        <v>9104.68359375</v>
      </c>
      <c r="P43" s="74" t="s">
        <v>66</v>
      </c>
      <c r="Q43" s="75"/>
      <c r="R43" s="75"/>
      <c r="S43" s="99"/>
      <c r="T43" s="48">
        <v>0</v>
      </c>
      <c r="U43" s="48">
        <v>7</v>
      </c>
      <c r="V43" s="49">
        <v>7.5</v>
      </c>
      <c r="W43" s="49">
        <v>0.001675</v>
      </c>
      <c r="X43" s="49">
        <v>0.001935</v>
      </c>
      <c r="Y43" s="49">
        <v>1.456345</v>
      </c>
      <c r="Z43" s="49">
        <v>0.14285714285714285</v>
      </c>
      <c r="AA43" s="49">
        <v>0</v>
      </c>
      <c r="AB43" s="70">
        <v>43</v>
      </c>
      <c r="AC4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3" s="71"/>
      <c r="AE43" s="86">
        <v>756</v>
      </c>
      <c r="AF43" s="86">
        <v>1564</v>
      </c>
      <c r="AG43" s="86">
        <v>2018</v>
      </c>
      <c r="AH43" s="86">
        <v>4629</v>
      </c>
      <c r="AI43" s="86"/>
      <c r="AJ43" s="86" t="s">
        <v>1065</v>
      </c>
      <c r="AK43" s="86" t="s">
        <v>1090</v>
      </c>
      <c r="AL43" s="86"/>
      <c r="AM43" s="86"/>
      <c r="AN43" s="89">
        <v>43878.31517361111</v>
      </c>
      <c r="AO43" s="86" t="s">
        <v>1389</v>
      </c>
      <c r="AP43" s="93" t="s">
        <v>1563</v>
      </c>
      <c r="AQ43" s="86" t="s">
        <v>66</v>
      </c>
      <c r="AR43" s="48"/>
      <c r="AS43" s="48"/>
      <c r="AT43" s="48"/>
      <c r="AU43" s="48"/>
      <c r="AV43" s="48" t="s">
        <v>465</v>
      </c>
      <c r="AW43" s="48" t="s">
        <v>465</v>
      </c>
      <c r="AX43" s="111" t="s">
        <v>1867</v>
      </c>
      <c r="AY43" s="111" t="s">
        <v>1867</v>
      </c>
      <c r="AZ43" s="111" t="s">
        <v>1926</v>
      </c>
      <c r="BA43" s="111" t="s">
        <v>1926</v>
      </c>
      <c r="BB43" s="95"/>
      <c r="BC43" s="2"/>
      <c r="BD43" s="3"/>
      <c r="BE43" s="3"/>
      <c r="BF43" s="3"/>
      <c r="BG43" s="3"/>
    </row>
    <row r="44" spans="1:59" ht="29" customHeight="1">
      <c r="A44" s="63" t="s">
        <v>340</v>
      </c>
      <c r="C44" s="64" t="s">
        <v>2178</v>
      </c>
      <c r="D44" s="64"/>
      <c r="E44" s="65">
        <v>1.834366354881981</v>
      </c>
      <c r="F44" s="67"/>
      <c r="G44" s="106" t="s">
        <v>1387</v>
      </c>
      <c r="H44" s="64"/>
      <c r="I44" s="68" t="s">
        <v>2163</v>
      </c>
      <c r="J44" s="69" t="s">
        <v>2173</v>
      </c>
      <c r="K44" s="69"/>
      <c r="L44" s="50" t="s">
        <v>1740</v>
      </c>
      <c r="M44" s="72"/>
      <c r="N44" s="73">
        <v>4146.08984375</v>
      </c>
      <c r="O44" s="73">
        <v>9660.1552734375</v>
      </c>
      <c r="P44" s="74" t="s">
        <v>66</v>
      </c>
      <c r="Q44" s="75"/>
      <c r="R44" s="75"/>
      <c r="S44" s="99"/>
      <c r="T44" s="48">
        <v>0</v>
      </c>
      <c r="U44" s="48">
        <v>7</v>
      </c>
      <c r="V44" s="49">
        <v>7.5</v>
      </c>
      <c r="W44" s="49">
        <v>0.001675</v>
      </c>
      <c r="X44" s="49">
        <v>0.001935</v>
      </c>
      <c r="Y44" s="49">
        <v>1.456345</v>
      </c>
      <c r="Z44" s="49">
        <v>0.14285714285714285</v>
      </c>
      <c r="AA44" s="49">
        <v>0</v>
      </c>
      <c r="AB44" s="70">
        <v>44</v>
      </c>
      <c r="AC4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44" s="71"/>
      <c r="AE44" s="86">
        <v>699</v>
      </c>
      <c r="AF44" s="86">
        <v>480</v>
      </c>
      <c r="AG44" s="86">
        <v>21642</v>
      </c>
      <c r="AH44" s="86">
        <v>33295</v>
      </c>
      <c r="AI44" s="86"/>
      <c r="AJ44" s="86" t="s">
        <v>1066</v>
      </c>
      <c r="AK44" s="86" t="s">
        <v>1164</v>
      </c>
      <c r="AL44" s="93" t="s">
        <v>1216</v>
      </c>
      <c r="AM44" s="86"/>
      <c r="AN44" s="89">
        <v>43947.35364583333</v>
      </c>
      <c r="AO44" s="86" t="s">
        <v>1389</v>
      </c>
      <c r="AP44" s="93" t="s">
        <v>1564</v>
      </c>
      <c r="AQ44" s="86" t="s">
        <v>66</v>
      </c>
      <c r="AR44" s="48"/>
      <c r="AS44" s="48"/>
      <c r="AT44" s="48"/>
      <c r="AU44" s="48"/>
      <c r="AV44" s="48" t="s">
        <v>465</v>
      </c>
      <c r="AW44" s="48" t="s">
        <v>465</v>
      </c>
      <c r="AX44" s="111" t="s">
        <v>1867</v>
      </c>
      <c r="AY44" s="111" t="s">
        <v>1867</v>
      </c>
      <c r="AZ44" s="111" t="s">
        <v>1926</v>
      </c>
      <c r="BA44" s="111" t="s">
        <v>1926</v>
      </c>
      <c r="BB44" s="95"/>
      <c r="BC44" s="2"/>
      <c r="BD44" s="3"/>
      <c r="BE44" s="3"/>
      <c r="BF44" s="3"/>
      <c r="BG44" s="3"/>
    </row>
    <row r="45" spans="1:59" ht="29" customHeight="1">
      <c r="A45" s="63" t="s">
        <v>219</v>
      </c>
      <c r="C45" s="64" t="s">
        <v>2179</v>
      </c>
      <c r="D45" s="64"/>
      <c r="E45" s="65">
        <v>1.6254066954337418</v>
      </c>
      <c r="F45" s="67"/>
      <c r="G45" s="106" t="s">
        <v>1253</v>
      </c>
      <c r="H45" s="64"/>
      <c r="I45" s="68" t="s">
        <v>2163</v>
      </c>
      <c r="J45" s="69" t="s">
        <v>2173</v>
      </c>
      <c r="K45" s="69"/>
      <c r="L45" s="50" t="s">
        <v>1602</v>
      </c>
      <c r="M45" s="72"/>
      <c r="N45" s="73">
        <v>5192.28271484375</v>
      </c>
      <c r="O45" s="73">
        <v>3209.5986328125</v>
      </c>
      <c r="P45" s="74" t="s">
        <v>66</v>
      </c>
      <c r="Q45" s="75"/>
      <c r="R45" s="75"/>
      <c r="S45" s="99"/>
      <c r="T45" s="48">
        <v>0</v>
      </c>
      <c r="U45" s="48">
        <v>4</v>
      </c>
      <c r="V45" s="49">
        <v>1675.940826</v>
      </c>
      <c r="W45" s="49">
        <v>0.002571</v>
      </c>
      <c r="X45" s="49">
        <v>0.015235</v>
      </c>
      <c r="Y45" s="49">
        <v>1.368042</v>
      </c>
      <c r="Z45" s="49">
        <v>0.08333333333333333</v>
      </c>
      <c r="AA45" s="49">
        <v>0</v>
      </c>
      <c r="AB45" s="70">
        <v>45</v>
      </c>
      <c r="AC4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5" s="71"/>
      <c r="AE45" s="86">
        <v>4793</v>
      </c>
      <c r="AF45" s="86">
        <v>853</v>
      </c>
      <c r="AG45" s="86">
        <v>8117</v>
      </c>
      <c r="AH45" s="86">
        <v>2831</v>
      </c>
      <c r="AI45" s="86"/>
      <c r="AJ45" s="86" t="s">
        <v>947</v>
      </c>
      <c r="AK45" s="86" t="s">
        <v>1094</v>
      </c>
      <c r="AL45" s="93" t="s">
        <v>1175</v>
      </c>
      <c r="AM45" s="86"/>
      <c r="AN45" s="89">
        <v>43819.42434027778</v>
      </c>
      <c r="AO45" s="86" t="s">
        <v>1389</v>
      </c>
      <c r="AP45" s="93" t="s">
        <v>1426</v>
      </c>
      <c r="AQ45" s="86" t="s">
        <v>66</v>
      </c>
      <c r="AR45" s="48"/>
      <c r="AS45" s="48"/>
      <c r="AT45" s="48"/>
      <c r="AU45" s="48"/>
      <c r="AV45" s="48" t="s">
        <v>1806</v>
      </c>
      <c r="AW45" s="48" t="s">
        <v>1817</v>
      </c>
      <c r="AX45" s="111" t="s">
        <v>1834</v>
      </c>
      <c r="AY45" s="111" t="s">
        <v>1872</v>
      </c>
      <c r="AZ45" s="111" t="s">
        <v>1896</v>
      </c>
      <c r="BA45" s="111" t="s">
        <v>1896</v>
      </c>
      <c r="BB45" s="95"/>
      <c r="BC45" s="2"/>
      <c r="BD45" s="3"/>
      <c r="BE45" s="3"/>
      <c r="BF45" s="3"/>
      <c r="BG45" s="3"/>
    </row>
    <row r="46" spans="1:59" ht="29" customHeight="1">
      <c r="A46" s="63" t="s">
        <v>310</v>
      </c>
      <c r="C46" s="64" t="s">
        <v>2180</v>
      </c>
      <c r="D46" s="64"/>
      <c r="E46" s="65">
        <v>2.983343209140514</v>
      </c>
      <c r="F46" s="67"/>
      <c r="G46" s="106" t="s">
        <v>1359</v>
      </c>
      <c r="H46" s="64"/>
      <c r="I46" s="68" t="s">
        <v>2163</v>
      </c>
      <c r="J46" s="69" t="s">
        <v>2173</v>
      </c>
      <c r="K46" s="69"/>
      <c r="L46" s="50" t="s">
        <v>1710</v>
      </c>
      <c r="M46" s="72"/>
      <c r="N46" s="73">
        <v>7267.45263671875</v>
      </c>
      <c r="O46" s="73">
        <v>4126.72412109375</v>
      </c>
      <c r="P46" s="74" t="s">
        <v>66</v>
      </c>
      <c r="Q46" s="75"/>
      <c r="R46" s="75"/>
      <c r="S46" s="99"/>
      <c r="T46" s="48">
        <v>0</v>
      </c>
      <c r="U46" s="48">
        <v>3</v>
      </c>
      <c r="V46" s="49">
        <v>160.133333</v>
      </c>
      <c r="W46" s="49">
        <v>0.002041</v>
      </c>
      <c r="X46" s="49">
        <v>0.007275</v>
      </c>
      <c r="Y46" s="49">
        <v>0.997495</v>
      </c>
      <c r="Z46" s="49">
        <v>0</v>
      </c>
      <c r="AA46" s="49">
        <v>0</v>
      </c>
      <c r="AB46" s="70">
        <v>46</v>
      </c>
      <c r="AC4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6" s="71"/>
      <c r="AE46" s="86">
        <v>6</v>
      </c>
      <c r="AF46" s="86">
        <v>7768</v>
      </c>
      <c r="AG46" s="86">
        <v>96010</v>
      </c>
      <c r="AH46" s="86">
        <v>0</v>
      </c>
      <c r="AI46" s="86"/>
      <c r="AJ46" s="86" t="s">
        <v>1038</v>
      </c>
      <c r="AK46" s="86" t="s">
        <v>1149</v>
      </c>
      <c r="AL46" s="86"/>
      <c r="AM46" s="86"/>
      <c r="AN46" s="89">
        <v>43508.41850694444</v>
      </c>
      <c r="AO46" s="86" t="s">
        <v>1389</v>
      </c>
      <c r="AP46" s="93" t="s">
        <v>1534</v>
      </c>
      <c r="AQ46" s="86" t="s">
        <v>66</v>
      </c>
      <c r="AR46" s="48"/>
      <c r="AS46" s="48"/>
      <c r="AT46" s="48"/>
      <c r="AU46" s="48"/>
      <c r="AV46" s="48" t="s">
        <v>1811</v>
      </c>
      <c r="AW46" s="48" t="s">
        <v>1823</v>
      </c>
      <c r="AX46" s="111" t="s">
        <v>1854</v>
      </c>
      <c r="AY46" s="111" t="s">
        <v>1864</v>
      </c>
      <c r="AZ46" s="111" t="s">
        <v>1915</v>
      </c>
      <c r="BA46" s="111" t="s">
        <v>1915</v>
      </c>
      <c r="BB46" s="95"/>
      <c r="BC46" s="2"/>
      <c r="BD46" s="3"/>
      <c r="BE46" s="3"/>
      <c r="BF46" s="3"/>
      <c r="BG46" s="3"/>
    </row>
    <row r="47" spans="1:59" ht="29" customHeight="1">
      <c r="A47" s="63" t="s">
        <v>250</v>
      </c>
      <c r="C47" s="64" t="s">
        <v>2181</v>
      </c>
      <c r="D47" s="64"/>
      <c r="E47" s="65">
        <v>1.7044173940228948</v>
      </c>
      <c r="F47" s="67"/>
      <c r="G47" s="106" t="s">
        <v>1295</v>
      </c>
      <c r="H47" s="64"/>
      <c r="I47" s="68" t="s">
        <v>2163</v>
      </c>
      <c r="J47" s="69" t="s">
        <v>2173</v>
      </c>
      <c r="K47" s="69"/>
      <c r="L47" s="50" t="s">
        <v>1644</v>
      </c>
      <c r="M47" s="72"/>
      <c r="N47" s="73">
        <v>1723.5838623046875</v>
      </c>
      <c r="O47" s="73">
        <v>6081.12158203125</v>
      </c>
      <c r="P47" s="74" t="s">
        <v>66</v>
      </c>
      <c r="Q47" s="75"/>
      <c r="R47" s="75"/>
      <c r="S47" s="99"/>
      <c r="T47" s="48">
        <v>0</v>
      </c>
      <c r="U47" s="48">
        <v>2</v>
      </c>
      <c r="V47" s="49">
        <v>728.298168</v>
      </c>
      <c r="W47" s="49">
        <v>0.002132</v>
      </c>
      <c r="X47" s="49">
        <v>0.007957</v>
      </c>
      <c r="Y47" s="49">
        <v>0.839145</v>
      </c>
      <c r="Z47" s="49">
        <v>0</v>
      </c>
      <c r="AA47" s="49">
        <v>0</v>
      </c>
      <c r="AB47" s="70">
        <v>47</v>
      </c>
      <c r="AC4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7" s="71"/>
      <c r="AE47" s="86">
        <v>1852</v>
      </c>
      <c r="AF47" s="86">
        <v>8466</v>
      </c>
      <c r="AG47" s="86">
        <v>13231</v>
      </c>
      <c r="AH47" s="86">
        <v>85476</v>
      </c>
      <c r="AI47" s="86"/>
      <c r="AJ47" s="86" t="s">
        <v>984</v>
      </c>
      <c r="AK47" s="86" t="s">
        <v>1115</v>
      </c>
      <c r="AL47" s="93" t="s">
        <v>1186</v>
      </c>
      <c r="AM47" s="86"/>
      <c r="AN47" s="89">
        <v>41517.38317129629</v>
      </c>
      <c r="AO47" s="86" t="s">
        <v>1389</v>
      </c>
      <c r="AP47" s="93" t="s">
        <v>1468</v>
      </c>
      <c r="AQ47" s="86" t="s">
        <v>66</v>
      </c>
      <c r="AR47" s="48"/>
      <c r="AS47" s="48"/>
      <c r="AT47" s="48"/>
      <c r="AU47" s="48"/>
      <c r="AV47" s="48" t="s">
        <v>447</v>
      </c>
      <c r="AW47" s="48" t="s">
        <v>1821</v>
      </c>
      <c r="AX47" s="111" t="s">
        <v>1842</v>
      </c>
      <c r="AY47" s="111" t="s">
        <v>1876</v>
      </c>
      <c r="AZ47" s="111" t="s">
        <v>1900</v>
      </c>
      <c r="BA47" s="111" t="s">
        <v>1900</v>
      </c>
      <c r="BB47" s="95"/>
      <c r="BC47" s="2"/>
      <c r="BD47" s="3"/>
      <c r="BE47" s="3"/>
      <c r="BF47" s="3"/>
      <c r="BG47" s="3"/>
    </row>
    <row r="48" spans="1:59" ht="29" customHeight="1">
      <c r="A48" s="63" t="s">
        <v>251</v>
      </c>
      <c r="C48" s="64" t="s">
        <v>2181</v>
      </c>
      <c r="D48" s="64"/>
      <c r="E48" s="65">
        <v>3.772724050559286</v>
      </c>
      <c r="F48" s="67"/>
      <c r="G48" s="106" t="s">
        <v>1296</v>
      </c>
      <c r="H48" s="64"/>
      <c r="I48" s="68" t="s">
        <v>2163</v>
      </c>
      <c r="J48" s="69" t="s">
        <v>2173</v>
      </c>
      <c r="K48" s="69"/>
      <c r="L48" s="50" t="s">
        <v>1645</v>
      </c>
      <c r="M48" s="72"/>
      <c r="N48" s="73">
        <v>1967.0718994140625</v>
      </c>
      <c r="O48" s="73">
        <v>5901.30029296875</v>
      </c>
      <c r="P48" s="74" t="s">
        <v>66</v>
      </c>
      <c r="Q48" s="75"/>
      <c r="R48" s="75"/>
      <c r="S48" s="99"/>
      <c r="T48" s="48">
        <v>0</v>
      </c>
      <c r="U48" s="48">
        <v>2</v>
      </c>
      <c r="V48" s="49">
        <v>728.298168</v>
      </c>
      <c r="W48" s="49">
        <v>0.002132</v>
      </c>
      <c r="X48" s="49">
        <v>0.007957</v>
      </c>
      <c r="Y48" s="49">
        <v>0.839145</v>
      </c>
      <c r="Z48" s="49">
        <v>0</v>
      </c>
      <c r="AA48" s="49">
        <v>0</v>
      </c>
      <c r="AB48" s="70">
        <v>48</v>
      </c>
      <c r="AC4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8" s="71"/>
      <c r="AE48" s="86">
        <v>499</v>
      </c>
      <c r="AF48" s="86">
        <v>61</v>
      </c>
      <c r="AG48" s="86">
        <v>147103</v>
      </c>
      <c r="AH48" s="86">
        <v>12810</v>
      </c>
      <c r="AI48" s="86"/>
      <c r="AJ48" s="86" t="s">
        <v>985</v>
      </c>
      <c r="AK48" s="86"/>
      <c r="AL48" s="86"/>
      <c r="AM48" s="86"/>
      <c r="AN48" s="89">
        <v>42143.22443287037</v>
      </c>
      <c r="AO48" s="86" t="s">
        <v>1389</v>
      </c>
      <c r="AP48" s="93" t="s">
        <v>1469</v>
      </c>
      <c r="AQ48" s="86" t="s">
        <v>66</v>
      </c>
      <c r="AR48" s="48"/>
      <c r="AS48" s="48"/>
      <c r="AT48" s="48"/>
      <c r="AU48" s="48"/>
      <c r="AV48" s="48" t="s">
        <v>447</v>
      </c>
      <c r="AW48" s="48" t="s">
        <v>1821</v>
      </c>
      <c r="AX48" s="111" t="s">
        <v>1843</v>
      </c>
      <c r="AY48" s="111" t="s">
        <v>1877</v>
      </c>
      <c r="AZ48" s="111" t="s">
        <v>1890</v>
      </c>
      <c r="BA48" s="111" t="s">
        <v>1890</v>
      </c>
      <c r="BB48" s="95"/>
      <c r="BC48" s="2"/>
      <c r="BD48" s="3"/>
      <c r="BE48" s="3"/>
      <c r="BF48" s="3"/>
      <c r="BG48" s="3"/>
    </row>
    <row r="49" spans="1:59" ht="29" customHeight="1">
      <c r="A49" s="63" t="s">
        <v>258</v>
      </c>
      <c r="C49" s="64" t="s">
        <v>2181</v>
      </c>
      <c r="D49" s="64"/>
      <c r="E49" s="65">
        <v>1.5370024683459174</v>
      </c>
      <c r="F49" s="67"/>
      <c r="G49" s="106" t="s">
        <v>1303</v>
      </c>
      <c r="H49" s="64"/>
      <c r="I49" s="68" t="s">
        <v>2163</v>
      </c>
      <c r="J49" s="69" t="s">
        <v>2173</v>
      </c>
      <c r="K49" s="69"/>
      <c r="L49" s="50" t="s">
        <v>1652</v>
      </c>
      <c r="M49" s="72"/>
      <c r="N49" s="73">
        <v>2194.5947265625</v>
      </c>
      <c r="O49" s="73">
        <v>5889.14794921875</v>
      </c>
      <c r="P49" s="74" t="s">
        <v>66</v>
      </c>
      <c r="Q49" s="75"/>
      <c r="R49" s="75"/>
      <c r="S49" s="99"/>
      <c r="T49" s="48">
        <v>0</v>
      </c>
      <c r="U49" s="48">
        <v>2</v>
      </c>
      <c r="V49" s="49">
        <v>728.298168</v>
      </c>
      <c r="W49" s="49">
        <v>0.002132</v>
      </c>
      <c r="X49" s="49">
        <v>0.007957</v>
      </c>
      <c r="Y49" s="49">
        <v>0.839145</v>
      </c>
      <c r="Z49" s="49">
        <v>0</v>
      </c>
      <c r="AA49" s="49">
        <v>0</v>
      </c>
      <c r="AB49" s="70">
        <v>49</v>
      </c>
      <c r="AC4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9" s="71"/>
      <c r="AE49" s="86">
        <v>138</v>
      </c>
      <c r="AF49" s="86">
        <v>351</v>
      </c>
      <c r="AG49" s="86">
        <v>2395</v>
      </c>
      <c r="AH49" s="86">
        <v>2748</v>
      </c>
      <c r="AI49" s="86"/>
      <c r="AJ49" s="86" t="s">
        <v>990</v>
      </c>
      <c r="AK49" s="86" t="s">
        <v>1118</v>
      </c>
      <c r="AL49" s="86"/>
      <c r="AM49" s="86"/>
      <c r="AN49" s="89">
        <v>44602.96865740741</v>
      </c>
      <c r="AO49" s="86" t="s">
        <v>1389</v>
      </c>
      <c r="AP49" s="93" t="s">
        <v>1476</v>
      </c>
      <c r="AQ49" s="86" t="s">
        <v>66</v>
      </c>
      <c r="AR49" s="48"/>
      <c r="AS49" s="48"/>
      <c r="AT49" s="48"/>
      <c r="AU49" s="48"/>
      <c r="AV49" s="48" t="s">
        <v>447</v>
      </c>
      <c r="AW49" s="48" t="s">
        <v>1821</v>
      </c>
      <c r="AX49" s="111" t="s">
        <v>1842</v>
      </c>
      <c r="AY49" s="111" t="s">
        <v>1876</v>
      </c>
      <c r="AZ49" s="111" t="s">
        <v>1900</v>
      </c>
      <c r="BA49" s="111" t="s">
        <v>1900</v>
      </c>
      <c r="BB49" s="95"/>
      <c r="BC49" s="2"/>
      <c r="BD49" s="3"/>
      <c r="BE49" s="3"/>
      <c r="BF49" s="3"/>
      <c r="BG49" s="3"/>
    </row>
    <row r="50" spans="1:59" ht="29" customHeight="1">
      <c r="A50" s="63" t="s">
        <v>204</v>
      </c>
      <c r="C50" s="64" t="s">
        <v>2181</v>
      </c>
      <c r="D50" s="64"/>
      <c r="E50" s="65">
        <v>1.7817440554305428</v>
      </c>
      <c r="F50" s="67"/>
      <c r="G50" s="106" t="s">
        <v>1238</v>
      </c>
      <c r="H50" s="64"/>
      <c r="I50" s="68" t="s">
        <v>2163</v>
      </c>
      <c r="J50" s="69" t="s">
        <v>2173</v>
      </c>
      <c r="K50" s="69"/>
      <c r="L50" s="50" t="s">
        <v>1587</v>
      </c>
      <c r="M50" s="72"/>
      <c r="N50" s="73">
        <v>5143.28173828125</v>
      </c>
      <c r="O50" s="73">
        <v>2526.392822265625</v>
      </c>
      <c r="P50" s="74" t="s">
        <v>66</v>
      </c>
      <c r="Q50" s="75"/>
      <c r="R50" s="75"/>
      <c r="S50" s="99"/>
      <c r="T50" s="48">
        <v>0</v>
      </c>
      <c r="U50" s="48">
        <v>2</v>
      </c>
      <c r="V50" s="49">
        <v>900.825441</v>
      </c>
      <c r="W50" s="49">
        <v>0.002532</v>
      </c>
      <c r="X50" s="49">
        <v>0.013527</v>
      </c>
      <c r="Y50" s="49">
        <v>0.831044</v>
      </c>
      <c r="Z50" s="49">
        <v>0</v>
      </c>
      <c r="AA50" s="49">
        <v>0</v>
      </c>
      <c r="AB50" s="70">
        <v>50</v>
      </c>
      <c r="AC5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0" s="71"/>
      <c r="AE50" s="86">
        <v>1648</v>
      </c>
      <c r="AF50" s="86">
        <v>599</v>
      </c>
      <c r="AG50" s="86">
        <v>18236</v>
      </c>
      <c r="AH50" s="86">
        <v>14141</v>
      </c>
      <c r="AI50" s="86"/>
      <c r="AJ50" s="86" t="s">
        <v>933</v>
      </c>
      <c r="AK50" s="86" t="s">
        <v>1084</v>
      </c>
      <c r="AL50" s="86"/>
      <c r="AM50" s="86"/>
      <c r="AN50" s="89">
        <v>39829.816145833334</v>
      </c>
      <c r="AO50" s="86" t="s">
        <v>1389</v>
      </c>
      <c r="AP50" s="93" t="s">
        <v>1411</v>
      </c>
      <c r="AQ50" s="86" t="s">
        <v>66</v>
      </c>
      <c r="AR50" s="48"/>
      <c r="AS50" s="48"/>
      <c r="AT50" s="48"/>
      <c r="AU50" s="48"/>
      <c r="AV50" s="48" t="s">
        <v>1805</v>
      </c>
      <c r="AW50" s="48" t="s">
        <v>1816</v>
      </c>
      <c r="AX50" s="111" t="s">
        <v>1833</v>
      </c>
      <c r="AY50" s="111" t="s">
        <v>1871</v>
      </c>
      <c r="AZ50" s="111" t="s">
        <v>1890</v>
      </c>
      <c r="BA50" s="111" t="s">
        <v>1890</v>
      </c>
      <c r="BB50" s="95"/>
      <c r="BC50" s="2"/>
      <c r="BD50" s="3"/>
      <c r="BE50" s="3"/>
      <c r="BF50" s="3"/>
      <c r="BG50" s="3"/>
    </row>
    <row r="51" spans="1:59" ht="29" customHeight="1">
      <c r="A51" s="63" t="s">
        <v>207</v>
      </c>
      <c r="C51" s="64" t="s">
        <v>2181</v>
      </c>
      <c r="D51" s="64"/>
      <c r="E51" s="65">
        <v>1.607546631380347</v>
      </c>
      <c r="F51" s="67"/>
      <c r="G51" s="106" t="s">
        <v>1241</v>
      </c>
      <c r="H51" s="64"/>
      <c r="I51" s="68" t="s">
        <v>2163</v>
      </c>
      <c r="J51" s="69" t="s">
        <v>2173</v>
      </c>
      <c r="K51" s="69"/>
      <c r="L51" s="50" t="s">
        <v>1590</v>
      </c>
      <c r="M51" s="72"/>
      <c r="N51" s="73">
        <v>4906.59228515625</v>
      </c>
      <c r="O51" s="73">
        <v>1184.9268798828125</v>
      </c>
      <c r="P51" s="74" t="s">
        <v>66</v>
      </c>
      <c r="Q51" s="75"/>
      <c r="R51" s="75"/>
      <c r="S51" s="99"/>
      <c r="T51" s="48">
        <v>0</v>
      </c>
      <c r="U51" s="48">
        <v>2</v>
      </c>
      <c r="V51" s="49">
        <v>900.825441</v>
      </c>
      <c r="W51" s="49">
        <v>0.002532</v>
      </c>
      <c r="X51" s="49">
        <v>0.013527</v>
      </c>
      <c r="Y51" s="49">
        <v>0.831044</v>
      </c>
      <c r="Z51" s="49">
        <v>0</v>
      </c>
      <c r="AA51" s="49">
        <v>0</v>
      </c>
      <c r="AB51" s="70">
        <v>51</v>
      </c>
      <c r="AC5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1" s="71"/>
      <c r="AE51" s="86">
        <v>832</v>
      </c>
      <c r="AF51" s="86">
        <v>471</v>
      </c>
      <c r="AG51" s="86">
        <v>6961</v>
      </c>
      <c r="AH51" s="86">
        <v>6943</v>
      </c>
      <c r="AI51" s="86"/>
      <c r="AJ51" s="86" t="s">
        <v>936</v>
      </c>
      <c r="AK51" s="86"/>
      <c r="AL51" s="86"/>
      <c r="AM51" s="86"/>
      <c r="AN51" s="89">
        <v>44347.21560185185</v>
      </c>
      <c r="AO51" s="86" t="s">
        <v>1389</v>
      </c>
      <c r="AP51" s="93" t="s">
        <v>1414</v>
      </c>
      <c r="AQ51" s="86" t="s">
        <v>66</v>
      </c>
      <c r="AR51" s="48"/>
      <c r="AS51" s="48"/>
      <c r="AT51" s="48"/>
      <c r="AU51" s="48"/>
      <c r="AV51" s="48" t="s">
        <v>1805</v>
      </c>
      <c r="AW51" s="48" t="s">
        <v>1816</v>
      </c>
      <c r="AX51" s="111" t="s">
        <v>1833</v>
      </c>
      <c r="AY51" s="111" t="s">
        <v>1871</v>
      </c>
      <c r="AZ51" s="111" t="s">
        <v>1890</v>
      </c>
      <c r="BA51" s="111" t="s">
        <v>1890</v>
      </c>
      <c r="BB51" s="95"/>
      <c r="BC51" s="2"/>
      <c r="BD51" s="3"/>
      <c r="BE51" s="3"/>
      <c r="BF51" s="3"/>
      <c r="BG51" s="3"/>
    </row>
    <row r="52" spans="1:59" ht="29" customHeight="1">
      <c r="A52" s="63" t="s">
        <v>220</v>
      </c>
      <c r="C52" s="64" t="s">
        <v>2181</v>
      </c>
      <c r="D52" s="64"/>
      <c r="E52" s="65">
        <v>2.0674123809904645</v>
      </c>
      <c r="F52" s="67"/>
      <c r="G52" s="106" t="s">
        <v>1256</v>
      </c>
      <c r="H52" s="64"/>
      <c r="I52" s="68" t="s">
        <v>2163</v>
      </c>
      <c r="J52" s="69" t="s">
        <v>2173</v>
      </c>
      <c r="K52" s="69"/>
      <c r="L52" s="50" t="s">
        <v>1605</v>
      </c>
      <c r="M52" s="72"/>
      <c r="N52" s="73">
        <v>4932.00244140625</v>
      </c>
      <c r="O52" s="73">
        <v>2862.072021484375</v>
      </c>
      <c r="P52" s="74" t="s">
        <v>66</v>
      </c>
      <c r="Q52" s="75"/>
      <c r="R52" s="75"/>
      <c r="S52" s="99"/>
      <c r="T52" s="48">
        <v>0</v>
      </c>
      <c r="U52" s="48">
        <v>2</v>
      </c>
      <c r="V52" s="49">
        <v>900.825441</v>
      </c>
      <c r="W52" s="49">
        <v>0.002532</v>
      </c>
      <c r="X52" s="49">
        <v>0.013527</v>
      </c>
      <c r="Y52" s="49">
        <v>0.831044</v>
      </c>
      <c r="Z52" s="49">
        <v>0</v>
      </c>
      <c r="AA52" s="49">
        <v>0</v>
      </c>
      <c r="AB52" s="70">
        <v>52</v>
      </c>
      <c r="AC5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2" s="71"/>
      <c r="AE52" s="86">
        <v>807</v>
      </c>
      <c r="AF52" s="86">
        <v>482</v>
      </c>
      <c r="AG52" s="86">
        <v>36726</v>
      </c>
      <c r="AH52" s="86">
        <v>37391</v>
      </c>
      <c r="AI52" s="86"/>
      <c r="AJ52" s="86" t="s">
        <v>950</v>
      </c>
      <c r="AK52" s="86" t="s">
        <v>1097</v>
      </c>
      <c r="AL52" s="86"/>
      <c r="AM52" s="86"/>
      <c r="AN52" s="89">
        <v>40941.01210648148</v>
      </c>
      <c r="AO52" s="86" t="s">
        <v>1389</v>
      </c>
      <c r="AP52" s="93" t="s">
        <v>1429</v>
      </c>
      <c r="AQ52" s="86" t="s">
        <v>66</v>
      </c>
      <c r="AR52" s="48"/>
      <c r="AS52" s="48"/>
      <c r="AT52" s="48"/>
      <c r="AU52" s="48"/>
      <c r="AV52" s="48" t="s">
        <v>1808</v>
      </c>
      <c r="AW52" s="48" t="s">
        <v>1819</v>
      </c>
      <c r="AX52" s="111" t="s">
        <v>1837</v>
      </c>
      <c r="AY52" s="111" t="s">
        <v>1874</v>
      </c>
      <c r="AZ52" s="111" t="s">
        <v>1899</v>
      </c>
      <c r="BA52" s="111" t="s">
        <v>1899</v>
      </c>
      <c r="BB52" s="95"/>
      <c r="BC52" s="2"/>
      <c r="BD52" s="3"/>
      <c r="BE52" s="3"/>
      <c r="BF52" s="3"/>
      <c r="BG52" s="3"/>
    </row>
    <row r="53" spans="1:59" ht="29" customHeight="1">
      <c r="A53" s="63" t="s">
        <v>230</v>
      </c>
      <c r="C53" s="64" t="s">
        <v>2181</v>
      </c>
      <c r="D53" s="64"/>
      <c r="E53" s="65">
        <v>1.526280249960921</v>
      </c>
      <c r="F53" s="67"/>
      <c r="G53" s="106" t="s">
        <v>1266</v>
      </c>
      <c r="H53" s="64"/>
      <c r="I53" s="68" t="s">
        <v>2163</v>
      </c>
      <c r="J53" s="69" t="s">
        <v>2173</v>
      </c>
      <c r="K53" s="69"/>
      <c r="L53" s="50" t="s">
        <v>1615</v>
      </c>
      <c r="M53" s="72"/>
      <c r="N53" s="73">
        <v>5069.25732421875</v>
      </c>
      <c r="O53" s="73">
        <v>1823.45849609375</v>
      </c>
      <c r="P53" s="74" t="s">
        <v>66</v>
      </c>
      <c r="Q53" s="75"/>
      <c r="R53" s="75"/>
      <c r="S53" s="99"/>
      <c r="T53" s="48">
        <v>0</v>
      </c>
      <c r="U53" s="48">
        <v>2</v>
      </c>
      <c r="V53" s="49">
        <v>900.825441</v>
      </c>
      <c r="W53" s="49">
        <v>0.002532</v>
      </c>
      <c r="X53" s="49">
        <v>0.013527</v>
      </c>
      <c r="Y53" s="49">
        <v>0.831044</v>
      </c>
      <c r="Z53" s="49">
        <v>0</v>
      </c>
      <c r="AA53" s="49">
        <v>0</v>
      </c>
      <c r="AB53" s="70">
        <v>53</v>
      </c>
      <c r="AC5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3" s="71"/>
      <c r="AE53" s="86">
        <v>57</v>
      </c>
      <c r="AF53" s="86">
        <v>17</v>
      </c>
      <c r="AG53" s="86">
        <v>1701</v>
      </c>
      <c r="AH53" s="86">
        <v>26</v>
      </c>
      <c r="AI53" s="86"/>
      <c r="AJ53" s="86" t="s">
        <v>959</v>
      </c>
      <c r="AK53" s="86"/>
      <c r="AL53" s="86"/>
      <c r="AM53" s="86"/>
      <c r="AN53" s="89">
        <v>44521.72824074074</v>
      </c>
      <c r="AO53" s="86" t="s">
        <v>1389</v>
      </c>
      <c r="AP53" s="93" t="s">
        <v>1439</v>
      </c>
      <c r="AQ53" s="86" t="s">
        <v>66</v>
      </c>
      <c r="AR53" s="48"/>
      <c r="AS53" s="48"/>
      <c r="AT53" s="48"/>
      <c r="AU53" s="48"/>
      <c r="AV53" s="48" t="s">
        <v>1805</v>
      </c>
      <c r="AW53" s="48" t="s">
        <v>1816</v>
      </c>
      <c r="AX53" s="111" t="s">
        <v>1833</v>
      </c>
      <c r="AY53" s="111" t="s">
        <v>1871</v>
      </c>
      <c r="AZ53" s="111" t="s">
        <v>1890</v>
      </c>
      <c r="BA53" s="111" t="s">
        <v>1890</v>
      </c>
      <c r="BB53" s="95"/>
      <c r="BC53" s="2"/>
      <c r="BD53" s="3"/>
      <c r="BE53" s="3"/>
      <c r="BF53" s="3"/>
      <c r="BG53" s="3"/>
    </row>
    <row r="54" spans="1:59" ht="29" customHeight="1">
      <c r="A54" s="63" t="s">
        <v>317</v>
      </c>
      <c r="C54" s="64" t="s">
        <v>2181</v>
      </c>
      <c r="D54" s="64"/>
      <c r="E54" s="65">
        <v>3.914754819454492</v>
      </c>
      <c r="F54" s="67"/>
      <c r="G54" s="106" t="s">
        <v>1367</v>
      </c>
      <c r="H54" s="64"/>
      <c r="I54" s="68" t="s">
        <v>2163</v>
      </c>
      <c r="J54" s="69" t="s">
        <v>2173</v>
      </c>
      <c r="K54" s="69"/>
      <c r="L54" s="50" t="s">
        <v>1718</v>
      </c>
      <c r="M54" s="72"/>
      <c r="N54" s="73">
        <v>5239.2451171875</v>
      </c>
      <c r="O54" s="73">
        <v>1629.3944091796875</v>
      </c>
      <c r="P54" s="74" t="s">
        <v>66</v>
      </c>
      <c r="Q54" s="75"/>
      <c r="R54" s="75"/>
      <c r="S54" s="99"/>
      <c r="T54" s="48">
        <v>0</v>
      </c>
      <c r="U54" s="48">
        <v>2</v>
      </c>
      <c r="V54" s="49">
        <v>900.825441</v>
      </c>
      <c r="W54" s="49">
        <v>0.002532</v>
      </c>
      <c r="X54" s="49">
        <v>0.013527</v>
      </c>
      <c r="Y54" s="49">
        <v>0.831044</v>
      </c>
      <c r="Z54" s="49">
        <v>0</v>
      </c>
      <c r="AA54" s="49">
        <v>0</v>
      </c>
      <c r="AB54" s="70">
        <v>54</v>
      </c>
      <c r="AC5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4" s="71"/>
      <c r="AE54" s="86">
        <v>1688</v>
      </c>
      <c r="AF54" s="86">
        <v>1098</v>
      </c>
      <c r="AG54" s="86">
        <v>156296</v>
      </c>
      <c r="AH54" s="86">
        <v>137501</v>
      </c>
      <c r="AI54" s="86"/>
      <c r="AJ54" s="86" t="s">
        <v>1046</v>
      </c>
      <c r="AK54" s="86" t="s">
        <v>1155</v>
      </c>
      <c r="AL54" s="86"/>
      <c r="AM54" s="86"/>
      <c r="AN54" s="89">
        <v>42930.646099537036</v>
      </c>
      <c r="AO54" s="86" t="s">
        <v>1389</v>
      </c>
      <c r="AP54" s="93" t="s">
        <v>1542</v>
      </c>
      <c r="AQ54" s="86" t="s">
        <v>66</v>
      </c>
      <c r="AR54" s="48"/>
      <c r="AS54" s="48"/>
      <c r="AT54" s="48"/>
      <c r="AU54" s="48"/>
      <c r="AV54" s="48" t="s">
        <v>1808</v>
      </c>
      <c r="AW54" s="48" t="s">
        <v>1819</v>
      </c>
      <c r="AX54" s="111" t="s">
        <v>1862</v>
      </c>
      <c r="AY54" s="111" t="s">
        <v>1885</v>
      </c>
      <c r="AZ54" s="111" t="s">
        <v>1923</v>
      </c>
      <c r="BA54" s="111" t="s">
        <v>1923</v>
      </c>
      <c r="BB54" s="95"/>
      <c r="BC54" s="2"/>
      <c r="BD54" s="3"/>
      <c r="BE54" s="3"/>
      <c r="BF54" s="3"/>
      <c r="BG54" s="3"/>
    </row>
    <row r="55" spans="1:59" ht="29" customHeight="1">
      <c r="A55" s="63" t="s">
        <v>328</v>
      </c>
      <c r="C55" s="64" t="s">
        <v>2181</v>
      </c>
      <c r="D55" s="64"/>
      <c r="E55" s="65">
        <v>1.5019930348294879</v>
      </c>
      <c r="F55" s="67"/>
      <c r="G55" s="106" t="s">
        <v>1374</v>
      </c>
      <c r="H55" s="64"/>
      <c r="I55" s="68" t="s">
        <v>2163</v>
      </c>
      <c r="J55" s="69" t="s">
        <v>2173</v>
      </c>
      <c r="K55" s="69"/>
      <c r="L55" s="50" t="s">
        <v>1726</v>
      </c>
      <c r="M55" s="72"/>
      <c r="N55" s="73">
        <v>4887.50244140625</v>
      </c>
      <c r="O55" s="73">
        <v>2242.129150390625</v>
      </c>
      <c r="P55" s="74" t="s">
        <v>66</v>
      </c>
      <c r="Q55" s="75"/>
      <c r="R55" s="75"/>
      <c r="S55" s="99"/>
      <c r="T55" s="48">
        <v>0</v>
      </c>
      <c r="U55" s="48">
        <v>2</v>
      </c>
      <c r="V55" s="49">
        <v>900.825441</v>
      </c>
      <c r="W55" s="49">
        <v>0.002532</v>
      </c>
      <c r="X55" s="49">
        <v>0.013527</v>
      </c>
      <c r="Y55" s="49">
        <v>0.831044</v>
      </c>
      <c r="Z55" s="49">
        <v>0</v>
      </c>
      <c r="AA55" s="49">
        <v>0</v>
      </c>
      <c r="AB55" s="70">
        <v>55</v>
      </c>
      <c r="AC5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5" s="71"/>
      <c r="AE55" s="86">
        <v>58</v>
      </c>
      <c r="AF55" s="86">
        <v>43</v>
      </c>
      <c r="AG55" s="86">
        <v>129</v>
      </c>
      <c r="AH55" s="86">
        <v>335</v>
      </c>
      <c r="AI55" s="86"/>
      <c r="AJ55" s="86" t="s">
        <v>1053</v>
      </c>
      <c r="AK55" s="86"/>
      <c r="AL55" s="86"/>
      <c r="AM55" s="86"/>
      <c r="AN55" s="89">
        <v>44623.65001157407</v>
      </c>
      <c r="AO55" s="86" t="s">
        <v>1389</v>
      </c>
      <c r="AP55" s="93" t="s">
        <v>1550</v>
      </c>
      <c r="AQ55" s="86" t="s">
        <v>66</v>
      </c>
      <c r="AR55" s="48"/>
      <c r="AS55" s="48"/>
      <c r="AT55" s="48"/>
      <c r="AU55" s="48"/>
      <c r="AV55" s="48" t="s">
        <v>1808</v>
      </c>
      <c r="AW55" s="48" t="s">
        <v>1819</v>
      </c>
      <c r="AX55" s="111" t="s">
        <v>1862</v>
      </c>
      <c r="AY55" s="111" t="s">
        <v>1885</v>
      </c>
      <c r="AZ55" s="111" t="s">
        <v>1923</v>
      </c>
      <c r="BA55" s="111" t="s">
        <v>1923</v>
      </c>
      <c r="BB55" s="95"/>
      <c r="BC55" s="2"/>
      <c r="BD55" s="3"/>
      <c r="BE55" s="3"/>
      <c r="BF55" s="3"/>
      <c r="BG55" s="3"/>
    </row>
    <row r="56" spans="1:59" ht="29" customHeight="1">
      <c r="A56" s="63" t="s">
        <v>237</v>
      </c>
      <c r="C56" s="64" t="s">
        <v>2181</v>
      </c>
      <c r="D56" s="64"/>
      <c r="E56" s="65">
        <v>1.5001853985887896</v>
      </c>
      <c r="F56" s="67"/>
      <c r="G56" s="106" t="s">
        <v>1274</v>
      </c>
      <c r="H56" s="64"/>
      <c r="I56" s="68" t="s">
        <v>2163</v>
      </c>
      <c r="J56" s="69" t="s">
        <v>2173</v>
      </c>
      <c r="K56" s="69"/>
      <c r="L56" s="50" t="s">
        <v>1623</v>
      </c>
      <c r="M56" s="72"/>
      <c r="N56" s="73">
        <v>5578.47216796875</v>
      </c>
      <c r="O56" s="73">
        <v>5402.31982421875</v>
      </c>
      <c r="P56" s="74" t="s">
        <v>66</v>
      </c>
      <c r="Q56" s="75"/>
      <c r="R56" s="75"/>
      <c r="S56" s="99"/>
      <c r="T56" s="48">
        <v>0</v>
      </c>
      <c r="U56" s="48">
        <v>2</v>
      </c>
      <c r="V56" s="49">
        <v>915.484416</v>
      </c>
      <c r="W56" s="49">
        <v>0.002132</v>
      </c>
      <c r="X56" s="49">
        <v>0.007224</v>
      </c>
      <c r="Y56" s="49">
        <v>0.828529</v>
      </c>
      <c r="Z56" s="49">
        <v>0</v>
      </c>
      <c r="AA56" s="49">
        <v>0</v>
      </c>
      <c r="AB56" s="70">
        <v>56</v>
      </c>
      <c r="AC5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6" s="71"/>
      <c r="AE56" s="86">
        <v>194</v>
      </c>
      <c r="AF56" s="86">
        <v>46</v>
      </c>
      <c r="AG56" s="86">
        <v>12</v>
      </c>
      <c r="AH56" s="86">
        <v>72</v>
      </c>
      <c r="AI56" s="86"/>
      <c r="AJ56" s="86" t="s">
        <v>966</v>
      </c>
      <c r="AK56" s="86"/>
      <c r="AL56" s="86"/>
      <c r="AM56" s="86"/>
      <c r="AN56" s="89">
        <v>44538.38642361111</v>
      </c>
      <c r="AO56" s="86" t="s">
        <v>1389</v>
      </c>
      <c r="AP56" s="93" t="s">
        <v>1447</v>
      </c>
      <c r="AQ56" s="86" t="s">
        <v>66</v>
      </c>
      <c r="AR56" s="48"/>
      <c r="AS56" s="48"/>
      <c r="AT56" s="48"/>
      <c r="AU56" s="48"/>
      <c r="AV56" s="48" t="s">
        <v>448</v>
      </c>
      <c r="AW56" s="48" t="s">
        <v>1820</v>
      </c>
      <c r="AX56" s="111" t="s">
        <v>1840</v>
      </c>
      <c r="AY56" s="111" t="s">
        <v>1875</v>
      </c>
      <c r="AZ56" s="111" t="s">
        <v>1900</v>
      </c>
      <c r="BA56" s="111" t="s">
        <v>1900</v>
      </c>
      <c r="BB56" s="95"/>
      <c r="BC56" s="2"/>
      <c r="BD56" s="3"/>
      <c r="BE56" s="3"/>
      <c r="BF56" s="3"/>
      <c r="BG56" s="3"/>
    </row>
    <row r="57" spans="1:59" ht="29" customHeight="1">
      <c r="A57" s="63" t="s">
        <v>296</v>
      </c>
      <c r="C57" s="64" t="s">
        <v>2181</v>
      </c>
      <c r="D57" s="64"/>
      <c r="E57" s="65">
        <v>2.453752140263121</v>
      </c>
      <c r="F57" s="67"/>
      <c r="G57" s="106" t="s">
        <v>1339</v>
      </c>
      <c r="H57" s="64"/>
      <c r="I57" s="68" t="s">
        <v>2163</v>
      </c>
      <c r="J57" s="69" t="s">
        <v>2173</v>
      </c>
      <c r="K57" s="69"/>
      <c r="L57" s="50" t="s">
        <v>1690</v>
      </c>
      <c r="M57" s="72"/>
      <c r="N57" s="73">
        <v>5998.08740234375</v>
      </c>
      <c r="O57" s="73">
        <v>8800.8232421875</v>
      </c>
      <c r="P57" s="74" t="s">
        <v>66</v>
      </c>
      <c r="Q57" s="75"/>
      <c r="R57" s="75"/>
      <c r="S57" s="99"/>
      <c r="T57" s="48">
        <v>0</v>
      </c>
      <c r="U57" s="48">
        <v>2</v>
      </c>
      <c r="V57" s="49">
        <v>1</v>
      </c>
      <c r="W57" s="49">
        <v>0.001376</v>
      </c>
      <c r="X57" s="49">
        <v>0.000303</v>
      </c>
      <c r="Y57" s="49">
        <v>0.782256</v>
      </c>
      <c r="Z57" s="49">
        <v>0</v>
      </c>
      <c r="AA57" s="49">
        <v>0</v>
      </c>
      <c r="AB57" s="70">
        <v>57</v>
      </c>
      <c r="AC5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7" s="71"/>
      <c r="AE57" s="86">
        <v>4858</v>
      </c>
      <c r="AF57" s="86">
        <v>3063</v>
      </c>
      <c r="AG57" s="86">
        <v>61732</v>
      </c>
      <c r="AH57" s="86">
        <v>48300</v>
      </c>
      <c r="AI57" s="86"/>
      <c r="AJ57" s="86" t="s">
        <v>1022</v>
      </c>
      <c r="AK57" s="86" t="s">
        <v>1139</v>
      </c>
      <c r="AL57" s="86"/>
      <c r="AM57" s="86"/>
      <c r="AN57" s="89">
        <v>43746.873506944445</v>
      </c>
      <c r="AO57" s="86" t="s">
        <v>1389</v>
      </c>
      <c r="AP57" s="93" t="s">
        <v>1514</v>
      </c>
      <c r="AQ57" s="86" t="s">
        <v>66</v>
      </c>
      <c r="AR57" s="48"/>
      <c r="AS57" s="48"/>
      <c r="AT57" s="48"/>
      <c r="AU57" s="48"/>
      <c r="AV57" s="48" t="s">
        <v>451</v>
      </c>
      <c r="AW57" s="48" t="s">
        <v>451</v>
      </c>
      <c r="AX57" s="111" t="s">
        <v>1844</v>
      </c>
      <c r="AY57" s="111" t="s">
        <v>1844</v>
      </c>
      <c r="AZ57" s="111" t="s">
        <v>1903</v>
      </c>
      <c r="BA57" s="111" t="s">
        <v>1903</v>
      </c>
      <c r="BB57" s="95"/>
      <c r="BC57" s="2"/>
      <c r="BD57" s="3"/>
      <c r="BE57" s="3"/>
      <c r="BF57" s="3"/>
      <c r="BG57" s="3"/>
    </row>
    <row r="58" spans="1:59" ht="29" customHeight="1">
      <c r="A58" s="63" t="s">
        <v>187</v>
      </c>
      <c r="C58" s="64" t="s">
        <v>2174</v>
      </c>
      <c r="D58" s="64"/>
      <c r="E58" s="65">
        <v>1.7353789583507524</v>
      </c>
      <c r="F58" s="67"/>
      <c r="G58" s="106" t="s">
        <v>1217</v>
      </c>
      <c r="H58" s="64"/>
      <c r="I58" s="68" t="s">
        <v>2163</v>
      </c>
      <c r="J58" s="69" t="s">
        <v>2173</v>
      </c>
      <c r="K58" s="69"/>
      <c r="L58" s="50" t="s">
        <v>1566</v>
      </c>
      <c r="M58" s="72"/>
      <c r="N58" s="73">
        <v>318.66436767578125</v>
      </c>
      <c r="O58" s="73">
        <v>4098.46044921875</v>
      </c>
      <c r="P58" s="74" t="s">
        <v>66</v>
      </c>
      <c r="Q58" s="75"/>
      <c r="R58" s="75"/>
      <c r="S58" s="48"/>
      <c r="T58" s="48">
        <v>0</v>
      </c>
      <c r="U58" s="48">
        <v>1</v>
      </c>
      <c r="V58" s="49">
        <v>0</v>
      </c>
      <c r="W58" s="49">
        <v>0.333333</v>
      </c>
      <c r="X58" s="49">
        <v>0</v>
      </c>
      <c r="Y58" s="49">
        <v>0.770268</v>
      </c>
      <c r="Z58" s="49">
        <v>0</v>
      </c>
      <c r="AA58" s="49">
        <v>0</v>
      </c>
      <c r="AB58" s="70">
        <v>58</v>
      </c>
      <c r="AC5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8" s="71"/>
      <c r="AE58" s="86">
        <v>310</v>
      </c>
      <c r="AF58" s="86">
        <v>369</v>
      </c>
      <c r="AG58" s="86">
        <v>15235</v>
      </c>
      <c r="AH58" s="86">
        <v>7969</v>
      </c>
      <c r="AI58" s="86"/>
      <c r="AJ58" s="86"/>
      <c r="AK58" s="86"/>
      <c r="AL58" s="86"/>
      <c r="AM58" s="86"/>
      <c r="AN58" s="89">
        <v>40758.88033564815</v>
      </c>
      <c r="AO58" s="86" t="s">
        <v>1389</v>
      </c>
      <c r="AP58" s="93" t="s">
        <v>1390</v>
      </c>
      <c r="AQ58" s="86" t="s">
        <v>66</v>
      </c>
      <c r="AR58" s="48"/>
      <c r="AS58" s="48"/>
      <c r="AT58" s="48"/>
      <c r="AU58" s="48"/>
      <c r="AV58" s="48" t="s">
        <v>446</v>
      </c>
      <c r="AW58" s="48" t="s">
        <v>446</v>
      </c>
      <c r="AX58" s="111" t="s">
        <v>1826</v>
      </c>
      <c r="AY58" s="111" t="s">
        <v>1826</v>
      </c>
      <c r="AZ58" s="111" t="s">
        <v>1889</v>
      </c>
      <c r="BA58" s="111" t="s">
        <v>1889</v>
      </c>
      <c r="BB58" s="95"/>
      <c r="BC58" s="2"/>
      <c r="BD58" s="3"/>
      <c r="BE58" s="3"/>
      <c r="BF58" s="3"/>
      <c r="BG58" s="3"/>
    </row>
    <row r="59" spans="1:59" ht="29" customHeight="1">
      <c r="A59" s="63" t="s">
        <v>188</v>
      </c>
      <c r="C59" s="64" t="s">
        <v>2174</v>
      </c>
      <c r="D59" s="64"/>
      <c r="E59" s="65">
        <v>2.158767535616523</v>
      </c>
      <c r="F59" s="67"/>
      <c r="G59" s="106" t="s">
        <v>1219</v>
      </c>
      <c r="H59" s="64"/>
      <c r="I59" s="68" t="s">
        <v>2163</v>
      </c>
      <c r="J59" s="69" t="s">
        <v>2173</v>
      </c>
      <c r="K59" s="69"/>
      <c r="L59" s="50" t="s">
        <v>1568</v>
      </c>
      <c r="M59" s="72"/>
      <c r="N59" s="73">
        <v>568.6793823242188</v>
      </c>
      <c r="O59" s="73">
        <v>3744.83349609375</v>
      </c>
      <c r="P59" s="74" t="s">
        <v>66</v>
      </c>
      <c r="Q59" s="75"/>
      <c r="R59" s="75"/>
      <c r="S59" s="99"/>
      <c r="T59" s="48">
        <v>0</v>
      </c>
      <c r="U59" s="48">
        <v>1</v>
      </c>
      <c r="V59" s="49">
        <v>0</v>
      </c>
      <c r="W59" s="49">
        <v>0.333333</v>
      </c>
      <c r="X59" s="49">
        <v>0</v>
      </c>
      <c r="Y59" s="49">
        <v>0.770268</v>
      </c>
      <c r="Z59" s="49">
        <v>0</v>
      </c>
      <c r="AA59" s="49">
        <v>0</v>
      </c>
      <c r="AB59" s="70">
        <v>59</v>
      </c>
      <c r="AC5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9" s="71"/>
      <c r="AE59" s="86">
        <v>566</v>
      </c>
      <c r="AF59" s="86">
        <v>1444</v>
      </c>
      <c r="AG59" s="86">
        <v>42639</v>
      </c>
      <c r="AH59" s="86">
        <v>3802</v>
      </c>
      <c r="AI59" s="86"/>
      <c r="AJ59" s="86" t="s">
        <v>916</v>
      </c>
      <c r="AK59" s="86" t="s">
        <v>1069</v>
      </c>
      <c r="AL59" s="93" t="s">
        <v>1167</v>
      </c>
      <c r="AM59" s="86"/>
      <c r="AN59" s="89">
        <v>41589.607037037036</v>
      </c>
      <c r="AO59" s="86" t="s">
        <v>1389</v>
      </c>
      <c r="AP59" s="93" t="s">
        <v>1392</v>
      </c>
      <c r="AQ59" s="86" t="s">
        <v>66</v>
      </c>
      <c r="AR59" s="48"/>
      <c r="AS59" s="48"/>
      <c r="AT59" s="48"/>
      <c r="AU59" s="48"/>
      <c r="AV59" s="48" t="s">
        <v>446</v>
      </c>
      <c r="AW59" s="48" t="s">
        <v>446</v>
      </c>
      <c r="AX59" s="111" t="s">
        <v>1826</v>
      </c>
      <c r="AY59" s="111" t="s">
        <v>1826</v>
      </c>
      <c r="AZ59" s="111" t="s">
        <v>1889</v>
      </c>
      <c r="BA59" s="111" t="s">
        <v>1889</v>
      </c>
      <c r="BB59" s="95"/>
      <c r="BC59" s="2"/>
      <c r="BD59" s="3"/>
      <c r="BE59" s="3"/>
      <c r="BF59" s="3"/>
      <c r="BG59" s="3"/>
    </row>
    <row r="60" spans="1:59" ht="29" customHeight="1">
      <c r="A60" s="63" t="s">
        <v>298</v>
      </c>
      <c r="C60" s="64" t="s">
        <v>2174</v>
      </c>
      <c r="D60" s="64"/>
      <c r="E60" s="65">
        <v>1.532815550215753</v>
      </c>
      <c r="F60" s="67"/>
      <c r="G60" s="106" t="s">
        <v>1343</v>
      </c>
      <c r="H60" s="64"/>
      <c r="I60" s="68" t="s">
        <v>2163</v>
      </c>
      <c r="J60" s="69" t="s">
        <v>2173</v>
      </c>
      <c r="K60" s="69"/>
      <c r="L60" s="50" t="s">
        <v>1694</v>
      </c>
      <c r="M60" s="72"/>
      <c r="N60" s="73">
        <v>8367.130859375</v>
      </c>
      <c r="O60" s="73">
        <v>8139.130859375</v>
      </c>
      <c r="P60" s="74" t="s">
        <v>66</v>
      </c>
      <c r="Q60" s="75"/>
      <c r="R60" s="75"/>
      <c r="S60" s="99"/>
      <c r="T60" s="48">
        <v>0</v>
      </c>
      <c r="U60" s="48">
        <v>1</v>
      </c>
      <c r="V60" s="49">
        <v>0</v>
      </c>
      <c r="W60" s="49">
        <v>0.001376</v>
      </c>
      <c r="X60" s="49">
        <v>0.000152</v>
      </c>
      <c r="Y60" s="49">
        <v>0.514254</v>
      </c>
      <c r="Z60" s="49">
        <v>0</v>
      </c>
      <c r="AA60" s="49">
        <v>0</v>
      </c>
      <c r="AB60" s="70">
        <v>60</v>
      </c>
      <c r="AC6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0" s="71"/>
      <c r="AE60" s="86">
        <v>667</v>
      </c>
      <c r="AF60" s="86">
        <v>92</v>
      </c>
      <c r="AG60" s="86">
        <v>2124</v>
      </c>
      <c r="AH60" s="86">
        <v>1486</v>
      </c>
      <c r="AI60" s="86"/>
      <c r="AJ60" s="86"/>
      <c r="AK60" s="86" t="s">
        <v>1141</v>
      </c>
      <c r="AL60" s="86"/>
      <c r="AM60" s="86"/>
      <c r="AN60" s="89">
        <v>40462.26925925926</v>
      </c>
      <c r="AO60" s="86" t="s">
        <v>1389</v>
      </c>
      <c r="AP60" s="93" t="s">
        <v>1518</v>
      </c>
      <c r="AQ60" s="86" t="s">
        <v>66</v>
      </c>
      <c r="AR60" s="48"/>
      <c r="AS60" s="48"/>
      <c r="AT60" s="48"/>
      <c r="AU60" s="48"/>
      <c r="AV60" s="48"/>
      <c r="AW60" s="48"/>
      <c r="AX60" s="111" t="s">
        <v>1845</v>
      </c>
      <c r="AY60" s="111" t="s">
        <v>1845</v>
      </c>
      <c r="AZ60" s="111" t="s">
        <v>1904</v>
      </c>
      <c r="BA60" s="111" t="s">
        <v>1904</v>
      </c>
      <c r="BB60" s="95"/>
      <c r="BC60" s="2"/>
      <c r="BD60" s="3"/>
      <c r="BE60" s="3"/>
      <c r="BF60" s="3"/>
      <c r="BG60" s="3"/>
    </row>
    <row r="61" spans="1:59" ht="29" customHeight="1">
      <c r="A61" s="63" t="s">
        <v>299</v>
      </c>
      <c r="C61" s="64" t="s">
        <v>2174</v>
      </c>
      <c r="D61" s="64"/>
      <c r="E61" s="65">
        <v>1.677781796766794</v>
      </c>
      <c r="F61" s="67"/>
      <c r="G61" s="106" t="s">
        <v>1345</v>
      </c>
      <c r="H61" s="64"/>
      <c r="I61" s="68" t="s">
        <v>2163</v>
      </c>
      <c r="J61" s="69" t="s">
        <v>2173</v>
      </c>
      <c r="K61" s="69"/>
      <c r="L61" s="50" t="s">
        <v>1696</v>
      </c>
      <c r="M61" s="72"/>
      <c r="N61" s="73">
        <v>8187.986328125</v>
      </c>
      <c r="O61" s="73">
        <v>8405.126953125</v>
      </c>
      <c r="P61" s="74" t="s">
        <v>66</v>
      </c>
      <c r="Q61" s="75"/>
      <c r="R61" s="75"/>
      <c r="S61" s="99"/>
      <c r="T61" s="48">
        <v>0</v>
      </c>
      <c r="U61" s="48">
        <v>1</v>
      </c>
      <c r="V61" s="49">
        <v>0</v>
      </c>
      <c r="W61" s="49">
        <v>0.001376</v>
      </c>
      <c r="X61" s="49">
        <v>0.000152</v>
      </c>
      <c r="Y61" s="49">
        <v>0.514254</v>
      </c>
      <c r="Z61" s="49">
        <v>0</v>
      </c>
      <c r="AA61" s="49">
        <v>0</v>
      </c>
      <c r="AB61" s="70">
        <v>61</v>
      </c>
      <c r="AC6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1" s="71"/>
      <c r="AE61" s="86">
        <v>1809</v>
      </c>
      <c r="AF61" s="86">
        <v>1863</v>
      </c>
      <c r="AG61" s="86">
        <v>11507</v>
      </c>
      <c r="AH61" s="86">
        <v>13809</v>
      </c>
      <c r="AI61" s="86"/>
      <c r="AJ61" s="86" t="s">
        <v>1026</v>
      </c>
      <c r="AK61" s="86"/>
      <c r="AL61" s="86"/>
      <c r="AM61" s="86"/>
      <c r="AN61" s="89">
        <v>44035.31893518518</v>
      </c>
      <c r="AO61" s="86" t="s">
        <v>1389</v>
      </c>
      <c r="AP61" s="93" t="s">
        <v>1520</v>
      </c>
      <c r="AQ61" s="86" t="s">
        <v>66</v>
      </c>
      <c r="AR61" s="48"/>
      <c r="AS61" s="48"/>
      <c r="AT61" s="48"/>
      <c r="AU61" s="48"/>
      <c r="AV61" s="48"/>
      <c r="AW61" s="48"/>
      <c r="AX61" s="111" t="s">
        <v>1845</v>
      </c>
      <c r="AY61" s="111" t="s">
        <v>1845</v>
      </c>
      <c r="AZ61" s="111" t="s">
        <v>1904</v>
      </c>
      <c r="BA61" s="111" t="s">
        <v>1904</v>
      </c>
      <c r="BB61" s="95"/>
      <c r="BC61" s="2"/>
      <c r="BD61" s="3"/>
      <c r="BE61" s="3"/>
      <c r="BF61" s="3"/>
      <c r="BG61" s="3"/>
    </row>
    <row r="62" spans="1:59" ht="29" customHeight="1">
      <c r="A62" s="63" t="s">
        <v>189</v>
      </c>
      <c r="C62" s="64" t="s">
        <v>2174</v>
      </c>
      <c r="D62" s="64"/>
      <c r="E62" s="65">
        <v>1.5541054881617549</v>
      </c>
      <c r="F62" s="67"/>
      <c r="G62" s="106" t="s">
        <v>1220</v>
      </c>
      <c r="H62" s="64"/>
      <c r="I62" s="68" t="s">
        <v>2163</v>
      </c>
      <c r="J62" s="69" t="s">
        <v>2173</v>
      </c>
      <c r="K62" s="69"/>
      <c r="L62" s="50" t="s">
        <v>1569</v>
      </c>
      <c r="M62" s="72"/>
      <c r="N62" s="73">
        <v>2784.396484375</v>
      </c>
      <c r="O62" s="73">
        <v>1911.7452392578125</v>
      </c>
      <c r="P62" s="74" t="s">
        <v>66</v>
      </c>
      <c r="Q62" s="75"/>
      <c r="R62" s="75"/>
      <c r="S62" s="99"/>
      <c r="T62" s="48">
        <v>0</v>
      </c>
      <c r="U62" s="48">
        <v>1</v>
      </c>
      <c r="V62" s="49">
        <v>0</v>
      </c>
      <c r="W62" s="49">
        <v>0.001876</v>
      </c>
      <c r="X62" s="49">
        <v>0.00713</v>
      </c>
      <c r="Y62" s="49">
        <v>0.49583</v>
      </c>
      <c r="Z62" s="49">
        <v>0</v>
      </c>
      <c r="AA62" s="49">
        <v>0</v>
      </c>
      <c r="AB62" s="70">
        <v>62</v>
      </c>
      <c r="AC6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2" s="71"/>
      <c r="AE62" s="86">
        <v>830</v>
      </c>
      <c r="AF62" s="86">
        <v>377</v>
      </c>
      <c r="AG62" s="86">
        <v>3502</v>
      </c>
      <c r="AH62" s="86">
        <v>5724</v>
      </c>
      <c r="AI62" s="86"/>
      <c r="AJ62" s="86" t="s">
        <v>917</v>
      </c>
      <c r="AK62" s="86" t="s">
        <v>1070</v>
      </c>
      <c r="AL62" s="93" t="s">
        <v>1168</v>
      </c>
      <c r="AM62" s="86"/>
      <c r="AN62" s="89">
        <v>43077.33829861111</v>
      </c>
      <c r="AO62" s="86" t="s">
        <v>1389</v>
      </c>
      <c r="AP62" s="93" t="s">
        <v>1393</v>
      </c>
      <c r="AQ62" s="86" t="s">
        <v>66</v>
      </c>
      <c r="AR62" s="48"/>
      <c r="AS62" s="48"/>
      <c r="AT62" s="48"/>
      <c r="AU62" s="48"/>
      <c r="AV62" s="48" t="s">
        <v>447</v>
      </c>
      <c r="AW62" s="48" t="s">
        <v>447</v>
      </c>
      <c r="AX62" s="111" t="s">
        <v>1827</v>
      </c>
      <c r="AY62" s="111" t="s">
        <v>1827</v>
      </c>
      <c r="AZ62" s="111" t="s">
        <v>1890</v>
      </c>
      <c r="BA62" s="111" t="s">
        <v>1890</v>
      </c>
      <c r="BB62" s="95"/>
      <c r="BC62" s="2"/>
      <c r="BD62" s="3"/>
      <c r="BE62" s="3"/>
      <c r="BF62" s="3"/>
      <c r="BG62" s="3"/>
    </row>
    <row r="63" spans="1:59" ht="29" customHeight="1">
      <c r="A63" s="63" t="s">
        <v>191</v>
      </c>
      <c r="C63" s="64" t="s">
        <v>2174</v>
      </c>
      <c r="D63" s="64"/>
      <c r="E63" s="65">
        <v>1.5579525088791384</v>
      </c>
      <c r="F63" s="67"/>
      <c r="G63" s="106" t="s">
        <v>1224</v>
      </c>
      <c r="H63" s="64"/>
      <c r="I63" s="68" t="s">
        <v>2163</v>
      </c>
      <c r="J63" s="69" t="s">
        <v>2173</v>
      </c>
      <c r="K63" s="69"/>
      <c r="L63" s="50" t="s">
        <v>1573</v>
      </c>
      <c r="M63" s="72"/>
      <c r="N63" s="73">
        <v>2876.772705078125</v>
      </c>
      <c r="O63" s="73">
        <v>2304.255859375</v>
      </c>
      <c r="P63" s="74" t="s">
        <v>66</v>
      </c>
      <c r="Q63" s="75"/>
      <c r="R63" s="75"/>
      <c r="S63" s="99"/>
      <c r="T63" s="48">
        <v>0</v>
      </c>
      <c r="U63" s="48">
        <v>1</v>
      </c>
      <c r="V63" s="49">
        <v>0</v>
      </c>
      <c r="W63" s="49">
        <v>0.001876</v>
      </c>
      <c r="X63" s="49">
        <v>0.00713</v>
      </c>
      <c r="Y63" s="49">
        <v>0.49583</v>
      </c>
      <c r="Z63" s="49">
        <v>0</v>
      </c>
      <c r="AA63" s="49">
        <v>0</v>
      </c>
      <c r="AB63" s="70">
        <v>63</v>
      </c>
      <c r="AC6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3" s="71"/>
      <c r="AE63" s="86">
        <v>468</v>
      </c>
      <c r="AF63" s="86">
        <v>179</v>
      </c>
      <c r="AG63" s="86">
        <v>3751</v>
      </c>
      <c r="AH63" s="86">
        <v>33900</v>
      </c>
      <c r="AI63" s="86"/>
      <c r="AJ63" s="86" t="s">
        <v>921</v>
      </c>
      <c r="AK63" s="86"/>
      <c r="AL63" s="86"/>
      <c r="AM63" s="86"/>
      <c r="AN63" s="89">
        <v>44372.37063657407</v>
      </c>
      <c r="AO63" s="86" t="s">
        <v>1389</v>
      </c>
      <c r="AP63" s="93" t="s">
        <v>1397</v>
      </c>
      <c r="AQ63" s="86" t="s">
        <v>66</v>
      </c>
      <c r="AR63" s="48"/>
      <c r="AS63" s="48"/>
      <c r="AT63" s="48"/>
      <c r="AU63" s="48"/>
      <c r="AV63" s="48" t="s">
        <v>447</v>
      </c>
      <c r="AW63" s="48" t="s">
        <v>447</v>
      </c>
      <c r="AX63" s="111" t="s">
        <v>1827</v>
      </c>
      <c r="AY63" s="111" t="s">
        <v>1827</v>
      </c>
      <c r="AZ63" s="111" t="s">
        <v>1890</v>
      </c>
      <c r="BA63" s="111" t="s">
        <v>1890</v>
      </c>
      <c r="BB63" s="95"/>
      <c r="BC63" s="2"/>
      <c r="BD63" s="3"/>
      <c r="BE63" s="3"/>
      <c r="BF63" s="3"/>
      <c r="BG63" s="3"/>
    </row>
    <row r="64" spans="1:59" ht="29" customHeight="1">
      <c r="A64" s="63" t="s">
        <v>205</v>
      </c>
      <c r="C64" s="64" t="s">
        <v>2174</v>
      </c>
      <c r="D64" s="64"/>
      <c r="E64" s="65">
        <v>1.529972771854313</v>
      </c>
      <c r="F64" s="67"/>
      <c r="G64" s="106" t="s">
        <v>1239</v>
      </c>
      <c r="H64" s="64"/>
      <c r="I64" s="68" t="s">
        <v>2163</v>
      </c>
      <c r="J64" s="69" t="s">
        <v>2173</v>
      </c>
      <c r="K64" s="69"/>
      <c r="L64" s="50" t="s">
        <v>1588</v>
      </c>
      <c r="M64" s="72"/>
      <c r="N64" s="73">
        <v>2239.989013671875</v>
      </c>
      <c r="O64" s="73">
        <v>2156.535400390625</v>
      </c>
      <c r="P64" s="74" t="s">
        <v>66</v>
      </c>
      <c r="Q64" s="75"/>
      <c r="R64" s="75"/>
      <c r="S64" s="99"/>
      <c r="T64" s="48">
        <v>0</v>
      </c>
      <c r="U64" s="48">
        <v>1</v>
      </c>
      <c r="V64" s="49">
        <v>0</v>
      </c>
      <c r="W64" s="49">
        <v>0.001876</v>
      </c>
      <c r="X64" s="49">
        <v>0.00713</v>
      </c>
      <c r="Y64" s="49">
        <v>0.49583</v>
      </c>
      <c r="Z64" s="49">
        <v>0</v>
      </c>
      <c r="AA64" s="49">
        <v>0</v>
      </c>
      <c r="AB64" s="70">
        <v>64</v>
      </c>
      <c r="AC6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4" s="71"/>
      <c r="AE64" s="86">
        <v>83</v>
      </c>
      <c r="AF64" s="86">
        <v>34</v>
      </c>
      <c r="AG64" s="86">
        <v>1940</v>
      </c>
      <c r="AH64" s="86">
        <v>2002</v>
      </c>
      <c r="AI64" s="86"/>
      <c r="AJ64" s="86" t="s">
        <v>934</v>
      </c>
      <c r="AK64" s="86"/>
      <c r="AL64" s="86"/>
      <c r="AM64" s="86"/>
      <c r="AN64" s="89">
        <v>41374.62469907408</v>
      </c>
      <c r="AO64" s="86" t="s">
        <v>1389</v>
      </c>
      <c r="AP64" s="93" t="s">
        <v>1412</v>
      </c>
      <c r="AQ64" s="86" t="s">
        <v>66</v>
      </c>
      <c r="AR64" s="48"/>
      <c r="AS64" s="48"/>
      <c r="AT64" s="48"/>
      <c r="AU64" s="48"/>
      <c r="AV64" s="48" t="s">
        <v>447</v>
      </c>
      <c r="AW64" s="48" t="s">
        <v>447</v>
      </c>
      <c r="AX64" s="111" t="s">
        <v>1827</v>
      </c>
      <c r="AY64" s="111" t="s">
        <v>1827</v>
      </c>
      <c r="AZ64" s="111" t="s">
        <v>1890</v>
      </c>
      <c r="BA64" s="111" t="s">
        <v>1890</v>
      </c>
      <c r="BB64" s="95"/>
      <c r="BC64" s="2"/>
      <c r="BD64" s="3"/>
      <c r="BE64" s="3"/>
      <c r="BF64" s="3"/>
      <c r="BG64" s="3"/>
    </row>
    <row r="65" spans="1:59" ht="29" customHeight="1">
      <c r="A65" s="63" t="s">
        <v>206</v>
      </c>
      <c r="C65" s="64" t="s">
        <v>2174</v>
      </c>
      <c r="D65" s="64"/>
      <c r="E65" s="65">
        <v>1.5234838212466784</v>
      </c>
      <c r="F65" s="67"/>
      <c r="G65" s="106" t="s">
        <v>1240</v>
      </c>
      <c r="H65" s="64"/>
      <c r="I65" s="68" t="s">
        <v>2163</v>
      </c>
      <c r="J65" s="69" t="s">
        <v>2173</v>
      </c>
      <c r="K65" s="69"/>
      <c r="L65" s="50" t="s">
        <v>1589</v>
      </c>
      <c r="M65" s="72"/>
      <c r="N65" s="73">
        <v>1988.240966796875</v>
      </c>
      <c r="O65" s="73">
        <v>1843.8616943359375</v>
      </c>
      <c r="P65" s="74" t="s">
        <v>66</v>
      </c>
      <c r="Q65" s="75"/>
      <c r="R65" s="75"/>
      <c r="S65" s="99"/>
      <c r="T65" s="48">
        <v>0</v>
      </c>
      <c r="U65" s="48">
        <v>1</v>
      </c>
      <c r="V65" s="49">
        <v>0</v>
      </c>
      <c r="W65" s="49">
        <v>0.001876</v>
      </c>
      <c r="X65" s="49">
        <v>0.00713</v>
      </c>
      <c r="Y65" s="49">
        <v>0.49583</v>
      </c>
      <c r="Z65" s="49">
        <v>0</v>
      </c>
      <c r="AA65" s="49">
        <v>0</v>
      </c>
      <c r="AB65" s="70">
        <v>65</v>
      </c>
      <c r="AC6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5" s="71"/>
      <c r="AE65" s="86">
        <v>1074</v>
      </c>
      <c r="AF65" s="86">
        <v>1250</v>
      </c>
      <c r="AG65" s="86">
        <v>1520</v>
      </c>
      <c r="AH65" s="86">
        <v>5271</v>
      </c>
      <c r="AI65" s="86"/>
      <c r="AJ65" s="86" t="s">
        <v>935</v>
      </c>
      <c r="AK65" s="86" t="s">
        <v>1085</v>
      </c>
      <c r="AL65" s="86"/>
      <c r="AM65" s="86"/>
      <c r="AN65" s="89">
        <v>42759.86717592592</v>
      </c>
      <c r="AO65" s="86" t="s">
        <v>1389</v>
      </c>
      <c r="AP65" s="93" t="s">
        <v>1413</v>
      </c>
      <c r="AQ65" s="86" t="s">
        <v>66</v>
      </c>
      <c r="AR65" s="48"/>
      <c r="AS65" s="48"/>
      <c r="AT65" s="48"/>
      <c r="AU65" s="48"/>
      <c r="AV65" s="48" t="s">
        <v>447</v>
      </c>
      <c r="AW65" s="48" t="s">
        <v>447</v>
      </c>
      <c r="AX65" s="111" t="s">
        <v>1827</v>
      </c>
      <c r="AY65" s="111" t="s">
        <v>1827</v>
      </c>
      <c r="AZ65" s="111" t="s">
        <v>1890</v>
      </c>
      <c r="BA65" s="111" t="s">
        <v>1890</v>
      </c>
      <c r="BB65" s="95"/>
      <c r="BC65" s="2"/>
      <c r="BD65" s="3"/>
      <c r="BE65" s="3"/>
      <c r="BF65" s="3"/>
      <c r="BG65" s="3"/>
    </row>
    <row r="66" spans="1:59" ht="29" customHeight="1">
      <c r="A66" s="63" t="s">
        <v>208</v>
      </c>
      <c r="C66" s="64" t="s">
        <v>2174</v>
      </c>
      <c r="D66" s="64"/>
      <c r="E66" s="65">
        <v>3.3729274437169874</v>
      </c>
      <c r="F66" s="67"/>
      <c r="G66" s="106" t="s">
        <v>1242</v>
      </c>
      <c r="H66" s="64"/>
      <c r="I66" s="68" t="s">
        <v>2163</v>
      </c>
      <c r="J66" s="69" t="s">
        <v>2173</v>
      </c>
      <c r="K66" s="69"/>
      <c r="L66" s="50" t="s">
        <v>1591</v>
      </c>
      <c r="M66" s="72"/>
      <c r="N66" s="73">
        <v>1267.30712890625</v>
      </c>
      <c r="O66" s="73">
        <v>2870.40576171875</v>
      </c>
      <c r="P66" s="74" t="s">
        <v>66</v>
      </c>
      <c r="Q66" s="75"/>
      <c r="R66" s="75"/>
      <c r="S66" s="99"/>
      <c r="T66" s="48">
        <v>0</v>
      </c>
      <c r="U66" s="48">
        <v>1</v>
      </c>
      <c r="V66" s="49">
        <v>0</v>
      </c>
      <c r="W66" s="49">
        <v>0.001876</v>
      </c>
      <c r="X66" s="49">
        <v>0.00713</v>
      </c>
      <c r="Y66" s="49">
        <v>0.49583</v>
      </c>
      <c r="Z66" s="49">
        <v>0</v>
      </c>
      <c r="AA66" s="49">
        <v>0</v>
      </c>
      <c r="AB66" s="70">
        <v>66</v>
      </c>
      <c r="AC6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6" s="71"/>
      <c r="AE66" s="86">
        <v>5173</v>
      </c>
      <c r="AF66" s="86">
        <v>5191</v>
      </c>
      <c r="AG66" s="86">
        <v>121226</v>
      </c>
      <c r="AH66" s="86">
        <v>38538</v>
      </c>
      <c r="AI66" s="86"/>
      <c r="AJ66" s="86" t="s">
        <v>937</v>
      </c>
      <c r="AK66" s="86" t="s">
        <v>1086</v>
      </c>
      <c r="AL66" s="86"/>
      <c r="AM66" s="86"/>
      <c r="AN66" s="89">
        <v>40159.597546296296</v>
      </c>
      <c r="AO66" s="86" t="s">
        <v>1389</v>
      </c>
      <c r="AP66" s="93" t="s">
        <v>1415</v>
      </c>
      <c r="AQ66" s="86" t="s">
        <v>66</v>
      </c>
      <c r="AR66" s="48"/>
      <c r="AS66" s="48"/>
      <c r="AT66" s="48"/>
      <c r="AU66" s="48"/>
      <c r="AV66" s="48" t="s">
        <v>447</v>
      </c>
      <c r="AW66" s="48" t="s">
        <v>447</v>
      </c>
      <c r="AX66" s="111" t="s">
        <v>1827</v>
      </c>
      <c r="AY66" s="111" t="s">
        <v>1827</v>
      </c>
      <c r="AZ66" s="111" t="s">
        <v>1890</v>
      </c>
      <c r="BA66" s="111" t="s">
        <v>1890</v>
      </c>
      <c r="BB66" s="95"/>
      <c r="BC66" s="2"/>
      <c r="BD66" s="3"/>
      <c r="BE66" s="3"/>
      <c r="BF66" s="3"/>
      <c r="BG66" s="3"/>
    </row>
    <row r="67" spans="1:59" ht="29" customHeight="1">
      <c r="A67" s="63" t="s">
        <v>209</v>
      </c>
      <c r="C67" s="64" t="s">
        <v>2174</v>
      </c>
      <c r="D67" s="64"/>
      <c r="E67" s="65">
        <v>1.6096941650338261</v>
      </c>
      <c r="F67" s="67"/>
      <c r="G67" s="106" t="s">
        <v>1243</v>
      </c>
      <c r="H67" s="64"/>
      <c r="I67" s="68" t="s">
        <v>2163</v>
      </c>
      <c r="J67" s="69" t="s">
        <v>2173</v>
      </c>
      <c r="K67" s="69"/>
      <c r="L67" s="50" t="s">
        <v>1592</v>
      </c>
      <c r="M67" s="72"/>
      <c r="N67" s="73">
        <v>2359.34716796875</v>
      </c>
      <c r="O67" s="73">
        <v>1485.005126953125</v>
      </c>
      <c r="P67" s="74" t="s">
        <v>66</v>
      </c>
      <c r="Q67" s="75"/>
      <c r="R67" s="75"/>
      <c r="S67" s="99"/>
      <c r="T67" s="48">
        <v>0</v>
      </c>
      <c r="U67" s="48">
        <v>1</v>
      </c>
      <c r="V67" s="49">
        <v>0</v>
      </c>
      <c r="W67" s="49">
        <v>0.001876</v>
      </c>
      <c r="X67" s="49">
        <v>0.00713</v>
      </c>
      <c r="Y67" s="49">
        <v>0.49583</v>
      </c>
      <c r="Z67" s="49">
        <v>0</v>
      </c>
      <c r="AA67" s="49">
        <v>0</v>
      </c>
      <c r="AB67" s="70">
        <v>67</v>
      </c>
      <c r="AC6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7" s="71"/>
      <c r="AE67" s="86">
        <v>81</v>
      </c>
      <c r="AF67" s="86">
        <v>2977</v>
      </c>
      <c r="AG67" s="86">
        <v>7100</v>
      </c>
      <c r="AH67" s="86">
        <v>8127</v>
      </c>
      <c r="AI67" s="86"/>
      <c r="AJ67" s="86" t="s">
        <v>938</v>
      </c>
      <c r="AK67" s="86"/>
      <c r="AL67" s="86"/>
      <c r="AM67" s="86"/>
      <c r="AN67" s="89">
        <v>44546.56912037037</v>
      </c>
      <c r="AO67" s="86" t="s">
        <v>1389</v>
      </c>
      <c r="AP67" s="93" t="s">
        <v>1416</v>
      </c>
      <c r="AQ67" s="86" t="s">
        <v>66</v>
      </c>
      <c r="AR67" s="48"/>
      <c r="AS67" s="48"/>
      <c r="AT67" s="48"/>
      <c r="AU67" s="48"/>
      <c r="AV67" s="48" t="s">
        <v>447</v>
      </c>
      <c r="AW67" s="48" t="s">
        <v>447</v>
      </c>
      <c r="AX67" s="111" t="s">
        <v>1827</v>
      </c>
      <c r="AY67" s="111" t="s">
        <v>1827</v>
      </c>
      <c r="AZ67" s="111" t="s">
        <v>1890</v>
      </c>
      <c r="BA67" s="111" t="s">
        <v>1890</v>
      </c>
      <c r="BB67" s="95"/>
      <c r="BC67" s="2"/>
      <c r="BD67" s="3"/>
      <c r="BE67" s="3"/>
      <c r="BF67" s="3"/>
      <c r="BG67" s="3"/>
    </row>
    <row r="68" spans="1:59" ht="29" customHeight="1">
      <c r="A68" s="63" t="s">
        <v>210</v>
      </c>
      <c r="C68" s="64" t="s">
        <v>2174</v>
      </c>
      <c r="D68" s="64"/>
      <c r="E68" s="65">
        <v>1.5481572834380897</v>
      </c>
      <c r="F68" s="67"/>
      <c r="G68" s="106" t="s">
        <v>1244</v>
      </c>
      <c r="H68" s="64"/>
      <c r="I68" s="68" t="s">
        <v>2163</v>
      </c>
      <c r="J68" s="69" t="s">
        <v>2173</v>
      </c>
      <c r="K68" s="69"/>
      <c r="L68" s="50" t="s">
        <v>1593</v>
      </c>
      <c r="M68" s="72"/>
      <c r="N68" s="73">
        <v>2078.128173828125</v>
      </c>
      <c r="O68" s="73">
        <v>4000.923583984375</v>
      </c>
      <c r="P68" s="74" t="s">
        <v>66</v>
      </c>
      <c r="Q68" s="75"/>
      <c r="R68" s="75"/>
      <c r="S68" s="99"/>
      <c r="T68" s="48">
        <v>0</v>
      </c>
      <c r="U68" s="48">
        <v>1</v>
      </c>
      <c r="V68" s="49">
        <v>0</v>
      </c>
      <c r="W68" s="49">
        <v>0.001876</v>
      </c>
      <c r="X68" s="49">
        <v>0.00713</v>
      </c>
      <c r="Y68" s="49">
        <v>0.49583</v>
      </c>
      <c r="Z68" s="49">
        <v>0</v>
      </c>
      <c r="AA68" s="49">
        <v>0</v>
      </c>
      <c r="AB68" s="70">
        <v>68</v>
      </c>
      <c r="AC6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8" s="71"/>
      <c r="AE68" s="86">
        <v>1086</v>
      </c>
      <c r="AF68" s="86">
        <v>1391</v>
      </c>
      <c r="AG68" s="86">
        <v>3117</v>
      </c>
      <c r="AH68" s="86">
        <v>4837</v>
      </c>
      <c r="AI68" s="86"/>
      <c r="AJ68" s="86" t="s">
        <v>939</v>
      </c>
      <c r="AK68" s="86" t="s">
        <v>1087</v>
      </c>
      <c r="AL68" s="86"/>
      <c r="AM68" s="86"/>
      <c r="AN68" s="89">
        <v>43724.45326388889</v>
      </c>
      <c r="AO68" s="86" t="s">
        <v>1389</v>
      </c>
      <c r="AP68" s="93" t="s">
        <v>1417</v>
      </c>
      <c r="AQ68" s="86" t="s">
        <v>66</v>
      </c>
      <c r="AR68" s="48"/>
      <c r="AS68" s="48"/>
      <c r="AT68" s="48"/>
      <c r="AU68" s="48"/>
      <c r="AV68" s="48" t="s">
        <v>447</v>
      </c>
      <c r="AW68" s="48" t="s">
        <v>447</v>
      </c>
      <c r="AX68" s="111" t="s">
        <v>1827</v>
      </c>
      <c r="AY68" s="111" t="s">
        <v>1827</v>
      </c>
      <c r="AZ68" s="111" t="s">
        <v>1890</v>
      </c>
      <c r="BA68" s="111" t="s">
        <v>1890</v>
      </c>
      <c r="BB68" s="95"/>
      <c r="BC68" s="2"/>
      <c r="BD68" s="3"/>
      <c r="BE68" s="3"/>
      <c r="BF68" s="3"/>
      <c r="BG68" s="3"/>
    </row>
    <row r="69" spans="1:59" ht="29" customHeight="1">
      <c r="A69" s="63" t="s">
        <v>213</v>
      </c>
      <c r="C69" s="64" t="s">
        <v>2174</v>
      </c>
      <c r="D69" s="64"/>
      <c r="E69" s="65">
        <v>1.517875513935794</v>
      </c>
      <c r="F69" s="67"/>
      <c r="G69" s="106" t="s">
        <v>1247</v>
      </c>
      <c r="H69" s="64"/>
      <c r="I69" s="68" t="s">
        <v>2163</v>
      </c>
      <c r="J69" s="69" t="s">
        <v>2173</v>
      </c>
      <c r="K69" s="69"/>
      <c r="L69" s="50" t="s">
        <v>1596</v>
      </c>
      <c r="M69" s="72"/>
      <c r="N69" s="73">
        <v>1449.409423828125</v>
      </c>
      <c r="O69" s="73">
        <v>2664.139404296875</v>
      </c>
      <c r="P69" s="74" t="s">
        <v>66</v>
      </c>
      <c r="Q69" s="75"/>
      <c r="R69" s="75"/>
      <c r="S69" s="99"/>
      <c r="T69" s="48">
        <v>0</v>
      </c>
      <c r="U69" s="48">
        <v>1</v>
      </c>
      <c r="V69" s="49">
        <v>0</v>
      </c>
      <c r="W69" s="49">
        <v>0.001876</v>
      </c>
      <c r="X69" s="49">
        <v>0.00713</v>
      </c>
      <c r="Y69" s="49">
        <v>0.49583</v>
      </c>
      <c r="Z69" s="49">
        <v>0</v>
      </c>
      <c r="AA69" s="49">
        <v>0</v>
      </c>
      <c r="AB69" s="70">
        <v>69</v>
      </c>
      <c r="AC6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9" s="71"/>
      <c r="AE69" s="86">
        <v>314</v>
      </c>
      <c r="AF69" s="86">
        <v>455</v>
      </c>
      <c r="AG69" s="86">
        <v>1157</v>
      </c>
      <c r="AH69" s="86">
        <v>3707</v>
      </c>
      <c r="AI69" s="86"/>
      <c r="AJ69" s="86" t="s">
        <v>942</v>
      </c>
      <c r="AK69" s="86" t="s">
        <v>1090</v>
      </c>
      <c r="AL69" s="86"/>
      <c r="AM69" s="86"/>
      <c r="AN69" s="89">
        <v>43892.80946759259</v>
      </c>
      <c r="AO69" s="86" t="s">
        <v>1389</v>
      </c>
      <c r="AP69" s="93" t="s">
        <v>1420</v>
      </c>
      <c r="AQ69" s="86" t="s">
        <v>66</v>
      </c>
      <c r="AR69" s="48"/>
      <c r="AS69" s="48"/>
      <c r="AT69" s="48"/>
      <c r="AU69" s="48"/>
      <c r="AV69" s="48" t="s">
        <v>447</v>
      </c>
      <c r="AW69" s="48" t="s">
        <v>447</v>
      </c>
      <c r="AX69" s="111" t="s">
        <v>1827</v>
      </c>
      <c r="AY69" s="111" t="s">
        <v>1827</v>
      </c>
      <c r="AZ69" s="111" t="s">
        <v>1890</v>
      </c>
      <c r="BA69" s="111" t="s">
        <v>1890</v>
      </c>
      <c r="BB69" s="95"/>
      <c r="BC69" s="2"/>
      <c r="BD69" s="3"/>
      <c r="BE69" s="3"/>
      <c r="BF69" s="3"/>
      <c r="BG69" s="3"/>
    </row>
    <row r="70" spans="1:59" ht="29" customHeight="1">
      <c r="A70" s="63" t="s">
        <v>214</v>
      </c>
      <c r="C70" s="64" t="s">
        <v>2174</v>
      </c>
      <c r="D70" s="64"/>
      <c r="E70" s="65">
        <v>1.6284039726191732</v>
      </c>
      <c r="F70" s="67"/>
      <c r="G70" s="106" t="s">
        <v>1248</v>
      </c>
      <c r="H70" s="64"/>
      <c r="I70" s="68" t="s">
        <v>2163</v>
      </c>
      <c r="J70" s="69" t="s">
        <v>2173</v>
      </c>
      <c r="K70" s="69"/>
      <c r="L70" s="50" t="s">
        <v>1597</v>
      </c>
      <c r="M70" s="72"/>
      <c r="N70" s="73">
        <v>1633.9976806640625</v>
      </c>
      <c r="O70" s="73">
        <v>4292.8720703125</v>
      </c>
      <c r="P70" s="74" t="s">
        <v>66</v>
      </c>
      <c r="Q70" s="75"/>
      <c r="R70" s="75"/>
      <c r="S70" s="99"/>
      <c r="T70" s="48">
        <v>0</v>
      </c>
      <c r="U70" s="48">
        <v>1</v>
      </c>
      <c r="V70" s="49">
        <v>0</v>
      </c>
      <c r="W70" s="49">
        <v>0.001876</v>
      </c>
      <c r="X70" s="49">
        <v>0.00713</v>
      </c>
      <c r="Y70" s="49">
        <v>0.49583</v>
      </c>
      <c r="Z70" s="49">
        <v>0</v>
      </c>
      <c r="AA70" s="49">
        <v>0</v>
      </c>
      <c r="AB70" s="70">
        <v>70</v>
      </c>
      <c r="AC7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0" s="71"/>
      <c r="AE70" s="86">
        <v>9568</v>
      </c>
      <c r="AF70" s="86">
        <v>9512</v>
      </c>
      <c r="AG70" s="86">
        <v>8311</v>
      </c>
      <c r="AH70" s="86">
        <v>38293</v>
      </c>
      <c r="AI70" s="86"/>
      <c r="AJ70" s="86" t="s">
        <v>943</v>
      </c>
      <c r="AK70" s="86" t="s">
        <v>1091</v>
      </c>
      <c r="AL70" s="86"/>
      <c r="AM70" s="86"/>
      <c r="AN70" s="89">
        <v>40793.536157407405</v>
      </c>
      <c r="AO70" s="86" t="s">
        <v>1389</v>
      </c>
      <c r="AP70" s="93" t="s">
        <v>1421</v>
      </c>
      <c r="AQ70" s="86" t="s">
        <v>66</v>
      </c>
      <c r="AR70" s="48"/>
      <c r="AS70" s="48"/>
      <c r="AT70" s="48"/>
      <c r="AU70" s="48"/>
      <c r="AV70" s="48" t="s">
        <v>447</v>
      </c>
      <c r="AW70" s="48" t="s">
        <v>447</v>
      </c>
      <c r="AX70" s="111" t="s">
        <v>1827</v>
      </c>
      <c r="AY70" s="111" t="s">
        <v>1827</v>
      </c>
      <c r="AZ70" s="111" t="s">
        <v>1890</v>
      </c>
      <c r="BA70" s="111" t="s">
        <v>1890</v>
      </c>
      <c r="BB70" s="95"/>
      <c r="BC70" s="2"/>
      <c r="BD70" s="3"/>
      <c r="BE70" s="3"/>
      <c r="BF70" s="3"/>
      <c r="BG70" s="3"/>
    </row>
    <row r="71" spans="1:59" ht="29" customHeight="1">
      <c r="A71" s="63" t="s">
        <v>216</v>
      </c>
      <c r="C71" s="64" t="s">
        <v>2174</v>
      </c>
      <c r="D71" s="64"/>
      <c r="E71" s="65">
        <v>1.8994412595471184</v>
      </c>
      <c r="F71" s="67"/>
      <c r="G71" s="106" t="s">
        <v>1250</v>
      </c>
      <c r="H71" s="64"/>
      <c r="I71" s="68" t="s">
        <v>2163</v>
      </c>
      <c r="J71" s="69" t="s">
        <v>2173</v>
      </c>
      <c r="K71" s="69"/>
      <c r="L71" s="50" t="s">
        <v>1599</v>
      </c>
      <c r="M71" s="72"/>
      <c r="N71" s="73">
        <v>1602.8515625</v>
      </c>
      <c r="O71" s="73">
        <v>3767.126708984375</v>
      </c>
      <c r="P71" s="74" t="s">
        <v>66</v>
      </c>
      <c r="Q71" s="75"/>
      <c r="R71" s="75"/>
      <c r="S71" s="99"/>
      <c r="T71" s="48">
        <v>0</v>
      </c>
      <c r="U71" s="48">
        <v>1</v>
      </c>
      <c r="V71" s="49">
        <v>0</v>
      </c>
      <c r="W71" s="49">
        <v>0.001876</v>
      </c>
      <c r="X71" s="49">
        <v>0.00713</v>
      </c>
      <c r="Y71" s="49">
        <v>0.49583</v>
      </c>
      <c r="Z71" s="49">
        <v>0</v>
      </c>
      <c r="AA71" s="49">
        <v>0</v>
      </c>
      <c r="AB71" s="70">
        <v>71</v>
      </c>
      <c r="AC7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1" s="71"/>
      <c r="AE71" s="86">
        <v>4995</v>
      </c>
      <c r="AF71" s="86">
        <v>1125</v>
      </c>
      <c r="AG71" s="86">
        <v>25854</v>
      </c>
      <c r="AH71" s="86">
        <v>24211</v>
      </c>
      <c r="AI71" s="86"/>
      <c r="AJ71" s="86" t="s">
        <v>944</v>
      </c>
      <c r="AK71" s="86" t="s">
        <v>1092</v>
      </c>
      <c r="AL71" s="86"/>
      <c r="AM71" s="86"/>
      <c r="AN71" s="89">
        <v>42018.837233796294</v>
      </c>
      <c r="AO71" s="86" t="s">
        <v>1389</v>
      </c>
      <c r="AP71" s="93" t="s">
        <v>1423</v>
      </c>
      <c r="AQ71" s="86" t="s">
        <v>66</v>
      </c>
      <c r="AR71" s="48"/>
      <c r="AS71" s="48"/>
      <c r="AT71" s="48"/>
      <c r="AU71" s="48"/>
      <c r="AV71" s="48" t="s">
        <v>447</v>
      </c>
      <c r="AW71" s="48" t="s">
        <v>447</v>
      </c>
      <c r="AX71" s="111" t="s">
        <v>1827</v>
      </c>
      <c r="AY71" s="111" t="s">
        <v>1827</v>
      </c>
      <c r="AZ71" s="111" t="s">
        <v>1890</v>
      </c>
      <c r="BA71" s="111" t="s">
        <v>1890</v>
      </c>
      <c r="BB71" s="95"/>
      <c r="BC71" s="2"/>
      <c r="BD71" s="3"/>
      <c r="BE71" s="3"/>
      <c r="BF71" s="3"/>
      <c r="BG71" s="3"/>
    </row>
    <row r="72" spans="1:59" ht="29" customHeight="1">
      <c r="A72" s="63" t="s">
        <v>218</v>
      </c>
      <c r="C72" s="64" t="s">
        <v>2174</v>
      </c>
      <c r="D72" s="64"/>
      <c r="E72" s="65">
        <v>1.588234278381434</v>
      </c>
      <c r="F72" s="67"/>
      <c r="G72" s="106" t="s">
        <v>1252</v>
      </c>
      <c r="H72" s="64"/>
      <c r="I72" s="68" t="s">
        <v>2163</v>
      </c>
      <c r="J72" s="69" t="s">
        <v>2173</v>
      </c>
      <c r="K72" s="69"/>
      <c r="L72" s="50" t="s">
        <v>1601</v>
      </c>
      <c r="M72" s="72"/>
      <c r="N72" s="73">
        <v>1050.37744140625</v>
      </c>
      <c r="O72" s="73">
        <v>2588.01708984375</v>
      </c>
      <c r="P72" s="74" t="s">
        <v>66</v>
      </c>
      <c r="Q72" s="75"/>
      <c r="R72" s="75"/>
      <c r="S72" s="99"/>
      <c r="T72" s="48">
        <v>0</v>
      </c>
      <c r="U72" s="48">
        <v>1</v>
      </c>
      <c r="V72" s="49">
        <v>0</v>
      </c>
      <c r="W72" s="49">
        <v>0.001876</v>
      </c>
      <c r="X72" s="49">
        <v>0.00713</v>
      </c>
      <c r="Y72" s="49">
        <v>0.49583</v>
      </c>
      <c r="Z72" s="49">
        <v>0</v>
      </c>
      <c r="AA72" s="49">
        <v>0</v>
      </c>
      <c r="AB72" s="70">
        <v>72</v>
      </c>
      <c r="AC7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2" s="71"/>
      <c r="AE72" s="86">
        <v>2433</v>
      </c>
      <c r="AF72" s="86">
        <v>1922</v>
      </c>
      <c r="AG72" s="86">
        <v>5711</v>
      </c>
      <c r="AH72" s="86">
        <v>7102</v>
      </c>
      <c r="AI72" s="86"/>
      <c r="AJ72" s="86" t="s">
        <v>946</v>
      </c>
      <c r="AK72" s="86" t="s">
        <v>1093</v>
      </c>
      <c r="AL72" s="93" t="s">
        <v>1174</v>
      </c>
      <c r="AM72" s="86"/>
      <c r="AN72" s="89">
        <v>42397.44452546296</v>
      </c>
      <c r="AO72" s="86" t="s">
        <v>1389</v>
      </c>
      <c r="AP72" s="93" t="s">
        <v>1425</v>
      </c>
      <c r="AQ72" s="86" t="s">
        <v>66</v>
      </c>
      <c r="AR72" s="48"/>
      <c r="AS72" s="48"/>
      <c r="AT72" s="48"/>
      <c r="AU72" s="48"/>
      <c r="AV72" s="48" t="s">
        <v>447</v>
      </c>
      <c r="AW72" s="48" t="s">
        <v>447</v>
      </c>
      <c r="AX72" s="111" t="s">
        <v>1827</v>
      </c>
      <c r="AY72" s="111" t="s">
        <v>1827</v>
      </c>
      <c r="AZ72" s="111" t="s">
        <v>1890</v>
      </c>
      <c r="BA72" s="111" t="s">
        <v>1890</v>
      </c>
      <c r="BB72" s="95"/>
      <c r="BC72" s="2"/>
      <c r="BD72" s="3"/>
      <c r="BE72" s="3"/>
      <c r="BF72" s="3"/>
      <c r="BG72" s="3"/>
    </row>
    <row r="73" spans="1:59" ht="29" customHeight="1">
      <c r="A73" s="63" t="s">
        <v>223</v>
      </c>
      <c r="C73" s="64" t="s">
        <v>2174</v>
      </c>
      <c r="D73" s="64"/>
      <c r="E73" s="65">
        <v>2.0845926502182976</v>
      </c>
      <c r="F73" s="67"/>
      <c r="G73" s="106" t="s">
        <v>1259</v>
      </c>
      <c r="H73" s="64"/>
      <c r="I73" s="68" t="s">
        <v>2163</v>
      </c>
      <c r="J73" s="69" t="s">
        <v>2173</v>
      </c>
      <c r="K73" s="69"/>
      <c r="L73" s="50" t="s">
        <v>1608</v>
      </c>
      <c r="M73" s="72"/>
      <c r="N73" s="73">
        <v>1247.603271484375</v>
      </c>
      <c r="O73" s="73">
        <v>3960.70654296875</v>
      </c>
      <c r="P73" s="74" t="s">
        <v>66</v>
      </c>
      <c r="Q73" s="75"/>
      <c r="R73" s="75"/>
      <c r="S73" s="99"/>
      <c r="T73" s="48">
        <v>0</v>
      </c>
      <c r="U73" s="48">
        <v>1</v>
      </c>
      <c r="V73" s="49">
        <v>0</v>
      </c>
      <c r="W73" s="49">
        <v>0.001876</v>
      </c>
      <c r="X73" s="49">
        <v>0.00713</v>
      </c>
      <c r="Y73" s="49">
        <v>0.49583</v>
      </c>
      <c r="Z73" s="49">
        <v>0</v>
      </c>
      <c r="AA73" s="49">
        <v>0</v>
      </c>
      <c r="AB73" s="70">
        <v>73</v>
      </c>
      <c r="AC7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3" s="71"/>
      <c r="AE73" s="86">
        <v>1836</v>
      </c>
      <c r="AF73" s="86">
        <v>918</v>
      </c>
      <c r="AG73" s="86">
        <v>37838</v>
      </c>
      <c r="AH73" s="86">
        <v>30772</v>
      </c>
      <c r="AI73" s="86"/>
      <c r="AJ73" s="86" t="s">
        <v>953</v>
      </c>
      <c r="AK73" s="86"/>
      <c r="AL73" s="86"/>
      <c r="AM73" s="86"/>
      <c r="AN73" s="89">
        <v>43904.9121875</v>
      </c>
      <c r="AO73" s="86" t="s">
        <v>1389</v>
      </c>
      <c r="AP73" s="93" t="s">
        <v>1432</v>
      </c>
      <c r="AQ73" s="86" t="s">
        <v>66</v>
      </c>
      <c r="AR73" s="48"/>
      <c r="AS73" s="48"/>
      <c r="AT73" s="48"/>
      <c r="AU73" s="48"/>
      <c r="AV73" s="48" t="s">
        <v>447</v>
      </c>
      <c r="AW73" s="48" t="s">
        <v>447</v>
      </c>
      <c r="AX73" s="111" t="s">
        <v>1827</v>
      </c>
      <c r="AY73" s="111" t="s">
        <v>1827</v>
      </c>
      <c r="AZ73" s="111" t="s">
        <v>1890</v>
      </c>
      <c r="BA73" s="111" t="s">
        <v>1890</v>
      </c>
      <c r="BB73" s="95"/>
      <c r="BC73" s="2"/>
      <c r="BD73" s="3"/>
      <c r="BE73" s="3"/>
      <c r="BF73" s="3"/>
      <c r="BG73" s="3"/>
    </row>
    <row r="74" spans="1:59" ht="29" customHeight="1">
      <c r="A74" s="63" t="s">
        <v>224</v>
      </c>
      <c r="C74" s="64" t="s">
        <v>2174</v>
      </c>
      <c r="D74" s="64"/>
      <c r="E74" s="65">
        <v>1.8422303450231385</v>
      </c>
      <c r="F74" s="67"/>
      <c r="G74" s="106" t="s">
        <v>1260</v>
      </c>
      <c r="H74" s="64"/>
      <c r="I74" s="68" t="s">
        <v>2163</v>
      </c>
      <c r="J74" s="69" t="s">
        <v>2173</v>
      </c>
      <c r="K74" s="69"/>
      <c r="L74" s="50" t="s">
        <v>1609</v>
      </c>
      <c r="M74" s="72"/>
      <c r="N74" s="73">
        <v>2499.064208984375</v>
      </c>
      <c r="O74" s="73">
        <v>4022.687255859375</v>
      </c>
      <c r="P74" s="74" t="s">
        <v>66</v>
      </c>
      <c r="Q74" s="75"/>
      <c r="R74" s="75"/>
      <c r="S74" s="99"/>
      <c r="T74" s="48">
        <v>0</v>
      </c>
      <c r="U74" s="48">
        <v>1</v>
      </c>
      <c r="V74" s="49">
        <v>0</v>
      </c>
      <c r="W74" s="49">
        <v>0.001876</v>
      </c>
      <c r="X74" s="49">
        <v>0.00713</v>
      </c>
      <c r="Y74" s="49">
        <v>0.49583</v>
      </c>
      <c r="Z74" s="49">
        <v>0</v>
      </c>
      <c r="AA74" s="49">
        <v>0</v>
      </c>
      <c r="AB74" s="70">
        <v>74</v>
      </c>
      <c r="AC7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4" s="71"/>
      <c r="AE74" s="86">
        <v>1654</v>
      </c>
      <c r="AF74" s="86">
        <v>1331</v>
      </c>
      <c r="AG74" s="86">
        <v>22151</v>
      </c>
      <c r="AH74" s="86">
        <v>10843</v>
      </c>
      <c r="AI74" s="86"/>
      <c r="AJ74" s="86" t="s">
        <v>954</v>
      </c>
      <c r="AK74" s="86" t="s">
        <v>1100</v>
      </c>
      <c r="AL74" s="86"/>
      <c r="AM74" s="86"/>
      <c r="AN74" s="89">
        <v>42751.879108796296</v>
      </c>
      <c r="AO74" s="86" t="s">
        <v>1389</v>
      </c>
      <c r="AP74" s="93" t="s">
        <v>1433</v>
      </c>
      <c r="AQ74" s="86" t="s">
        <v>66</v>
      </c>
      <c r="AR74" s="48"/>
      <c r="AS74" s="48"/>
      <c r="AT74" s="48"/>
      <c r="AU74" s="48"/>
      <c r="AV74" s="48" t="s">
        <v>447</v>
      </c>
      <c r="AW74" s="48" t="s">
        <v>447</v>
      </c>
      <c r="AX74" s="111" t="s">
        <v>1827</v>
      </c>
      <c r="AY74" s="111" t="s">
        <v>1827</v>
      </c>
      <c r="AZ74" s="111" t="s">
        <v>1890</v>
      </c>
      <c r="BA74" s="111" t="s">
        <v>1890</v>
      </c>
      <c r="BB74" s="95"/>
      <c r="BC74" s="2"/>
      <c r="BD74" s="3"/>
      <c r="BE74" s="3"/>
      <c r="BF74" s="3"/>
      <c r="BG74" s="3"/>
    </row>
    <row r="75" spans="1:59" ht="29" customHeight="1">
      <c r="A75" s="63" t="s">
        <v>226</v>
      </c>
      <c r="C75" s="64" t="s">
        <v>2174</v>
      </c>
      <c r="D75" s="64"/>
      <c r="E75" s="65">
        <v>3.161634852026479</v>
      </c>
      <c r="F75" s="67"/>
      <c r="G75" s="106" t="s">
        <v>1262</v>
      </c>
      <c r="H75" s="64"/>
      <c r="I75" s="68" t="s">
        <v>2163</v>
      </c>
      <c r="J75" s="69" t="s">
        <v>2173</v>
      </c>
      <c r="K75" s="69"/>
      <c r="L75" s="50" t="s">
        <v>1611</v>
      </c>
      <c r="M75" s="72"/>
      <c r="N75" s="73">
        <v>1720.7919921875</v>
      </c>
      <c r="O75" s="73">
        <v>2046.2725830078125</v>
      </c>
      <c r="P75" s="74" t="s">
        <v>66</v>
      </c>
      <c r="Q75" s="75"/>
      <c r="R75" s="75"/>
      <c r="S75" s="99"/>
      <c r="T75" s="48">
        <v>0</v>
      </c>
      <c r="U75" s="48">
        <v>1</v>
      </c>
      <c r="V75" s="49">
        <v>0</v>
      </c>
      <c r="W75" s="49">
        <v>0.001876</v>
      </c>
      <c r="X75" s="49">
        <v>0.00713</v>
      </c>
      <c r="Y75" s="49">
        <v>0.49583</v>
      </c>
      <c r="Z75" s="49">
        <v>0</v>
      </c>
      <c r="AA75" s="49">
        <v>0</v>
      </c>
      <c r="AB75" s="70">
        <v>75</v>
      </c>
      <c r="AC7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5" s="71"/>
      <c r="AE75" s="86">
        <v>3289</v>
      </c>
      <c r="AF75" s="86">
        <v>593</v>
      </c>
      <c r="AG75" s="86">
        <v>107550</v>
      </c>
      <c r="AH75" s="86">
        <v>126383</v>
      </c>
      <c r="AI75" s="86"/>
      <c r="AJ75" s="86"/>
      <c r="AK75" s="86"/>
      <c r="AL75" s="86"/>
      <c r="AM75" s="86"/>
      <c r="AN75" s="89">
        <v>42545.65167824074</v>
      </c>
      <c r="AO75" s="86" t="s">
        <v>1389</v>
      </c>
      <c r="AP75" s="93" t="s">
        <v>1435</v>
      </c>
      <c r="AQ75" s="86" t="s">
        <v>66</v>
      </c>
      <c r="AR75" s="48"/>
      <c r="AS75" s="48"/>
      <c r="AT75" s="48"/>
      <c r="AU75" s="48"/>
      <c r="AV75" s="48" t="s">
        <v>447</v>
      </c>
      <c r="AW75" s="48" t="s">
        <v>447</v>
      </c>
      <c r="AX75" s="111" t="s">
        <v>1827</v>
      </c>
      <c r="AY75" s="111" t="s">
        <v>1827</v>
      </c>
      <c r="AZ75" s="111" t="s">
        <v>1890</v>
      </c>
      <c r="BA75" s="111" t="s">
        <v>1890</v>
      </c>
      <c r="BB75" s="95"/>
      <c r="BC75" s="2"/>
      <c r="BD75" s="3"/>
      <c r="BE75" s="3"/>
      <c r="BF75" s="3"/>
      <c r="BG75" s="3"/>
    </row>
    <row r="76" spans="1:59" ht="29" customHeight="1">
      <c r="A76" s="63" t="s">
        <v>227</v>
      </c>
      <c r="C76" s="64" t="s">
        <v>2174</v>
      </c>
      <c r="D76" s="64"/>
      <c r="E76" s="65">
        <v>1.5143992903959895</v>
      </c>
      <c r="F76" s="67"/>
      <c r="G76" s="106" t="s">
        <v>1263</v>
      </c>
      <c r="H76" s="64"/>
      <c r="I76" s="68" t="s">
        <v>2163</v>
      </c>
      <c r="J76" s="69" t="s">
        <v>2173</v>
      </c>
      <c r="K76" s="69"/>
      <c r="L76" s="50" t="s">
        <v>1612</v>
      </c>
      <c r="M76" s="72"/>
      <c r="N76" s="73">
        <v>1892.188720703125</v>
      </c>
      <c r="O76" s="73">
        <v>4348.28759765625</v>
      </c>
      <c r="P76" s="74" t="s">
        <v>66</v>
      </c>
      <c r="Q76" s="75"/>
      <c r="R76" s="75"/>
      <c r="S76" s="99"/>
      <c r="T76" s="48">
        <v>0</v>
      </c>
      <c r="U76" s="48">
        <v>1</v>
      </c>
      <c r="V76" s="49">
        <v>0</v>
      </c>
      <c r="W76" s="49">
        <v>0.001876</v>
      </c>
      <c r="X76" s="49">
        <v>0.00713</v>
      </c>
      <c r="Y76" s="49">
        <v>0.49583</v>
      </c>
      <c r="Z76" s="49">
        <v>0</v>
      </c>
      <c r="AA76" s="49">
        <v>0</v>
      </c>
      <c r="AB76" s="70">
        <v>76</v>
      </c>
      <c r="AC7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6" s="71"/>
      <c r="AE76" s="86">
        <v>64</v>
      </c>
      <c r="AF76" s="86">
        <v>465</v>
      </c>
      <c r="AG76" s="86">
        <v>932</v>
      </c>
      <c r="AH76" s="86">
        <v>1147</v>
      </c>
      <c r="AI76" s="86"/>
      <c r="AJ76" s="86" t="s">
        <v>956</v>
      </c>
      <c r="AK76" s="86"/>
      <c r="AL76" s="86"/>
      <c r="AM76" s="86"/>
      <c r="AN76" s="89">
        <v>44646.590844907405</v>
      </c>
      <c r="AO76" s="86" t="s">
        <v>1389</v>
      </c>
      <c r="AP76" s="93" t="s">
        <v>1436</v>
      </c>
      <c r="AQ76" s="86" t="s">
        <v>66</v>
      </c>
      <c r="AR76" s="48"/>
      <c r="AS76" s="48"/>
      <c r="AT76" s="48"/>
      <c r="AU76" s="48"/>
      <c r="AV76" s="48" t="s">
        <v>447</v>
      </c>
      <c r="AW76" s="48" t="s">
        <v>447</v>
      </c>
      <c r="AX76" s="111" t="s">
        <v>1827</v>
      </c>
      <c r="AY76" s="111" t="s">
        <v>1827</v>
      </c>
      <c r="AZ76" s="111" t="s">
        <v>1890</v>
      </c>
      <c r="BA76" s="111" t="s">
        <v>1890</v>
      </c>
      <c r="BB76" s="95"/>
      <c r="BC76" s="2"/>
      <c r="BD76" s="3"/>
      <c r="BE76" s="3"/>
      <c r="BF76" s="3"/>
      <c r="BG76" s="3"/>
    </row>
    <row r="77" spans="1:59" ht="29" customHeight="1">
      <c r="A77" s="63" t="s">
        <v>231</v>
      </c>
      <c r="C77" s="64" t="s">
        <v>2174</v>
      </c>
      <c r="D77" s="64"/>
      <c r="E77" s="65">
        <v>1.605059200314087</v>
      </c>
      <c r="F77" s="67"/>
      <c r="G77" s="106" t="s">
        <v>1267</v>
      </c>
      <c r="H77" s="64"/>
      <c r="I77" s="68" t="s">
        <v>2163</v>
      </c>
      <c r="J77" s="69" t="s">
        <v>2173</v>
      </c>
      <c r="K77" s="69"/>
      <c r="L77" s="50" t="s">
        <v>1616</v>
      </c>
      <c r="M77" s="72"/>
      <c r="N77" s="73">
        <v>1019.255126953125</v>
      </c>
      <c r="O77" s="73">
        <v>2836.95947265625</v>
      </c>
      <c r="P77" s="74" t="s">
        <v>66</v>
      </c>
      <c r="Q77" s="75"/>
      <c r="R77" s="75"/>
      <c r="S77" s="99"/>
      <c r="T77" s="48">
        <v>0</v>
      </c>
      <c r="U77" s="48">
        <v>1</v>
      </c>
      <c r="V77" s="49">
        <v>0</v>
      </c>
      <c r="W77" s="49">
        <v>0.001876</v>
      </c>
      <c r="X77" s="49">
        <v>0.00713</v>
      </c>
      <c r="Y77" s="49">
        <v>0.49583</v>
      </c>
      <c r="Z77" s="49">
        <v>0</v>
      </c>
      <c r="AA77" s="49">
        <v>0</v>
      </c>
      <c r="AB77" s="70">
        <v>77</v>
      </c>
      <c r="AC7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7" s="71"/>
      <c r="AE77" s="86">
        <v>387</v>
      </c>
      <c r="AF77" s="86">
        <v>184</v>
      </c>
      <c r="AG77" s="86">
        <v>6800</v>
      </c>
      <c r="AH77" s="86">
        <v>5251</v>
      </c>
      <c r="AI77" s="86"/>
      <c r="AJ77" s="86" t="s">
        <v>960</v>
      </c>
      <c r="AK77" s="86" t="s">
        <v>1101</v>
      </c>
      <c r="AL77" s="86"/>
      <c r="AM77" s="86"/>
      <c r="AN77" s="89">
        <v>41941.25480324074</v>
      </c>
      <c r="AO77" s="86" t="s">
        <v>1389</v>
      </c>
      <c r="AP77" s="93" t="s">
        <v>1440</v>
      </c>
      <c r="AQ77" s="86" t="s">
        <v>66</v>
      </c>
      <c r="AR77" s="48"/>
      <c r="AS77" s="48"/>
      <c r="AT77" s="48"/>
      <c r="AU77" s="48"/>
      <c r="AV77" s="48" t="s">
        <v>447</v>
      </c>
      <c r="AW77" s="48" t="s">
        <v>447</v>
      </c>
      <c r="AX77" s="111" t="s">
        <v>1827</v>
      </c>
      <c r="AY77" s="111" t="s">
        <v>1827</v>
      </c>
      <c r="AZ77" s="111" t="s">
        <v>1890</v>
      </c>
      <c r="BA77" s="111" t="s">
        <v>1890</v>
      </c>
      <c r="BB77" s="95"/>
      <c r="BC77" s="2"/>
      <c r="BD77" s="3"/>
      <c r="BE77" s="3"/>
      <c r="BF77" s="3"/>
      <c r="BG77" s="3"/>
    </row>
    <row r="78" spans="1:59" ht="29" customHeight="1">
      <c r="A78" s="63" t="s">
        <v>232</v>
      </c>
      <c r="C78" s="64" t="s">
        <v>2174</v>
      </c>
      <c r="D78" s="64"/>
      <c r="E78" s="65">
        <v>1.511834609917734</v>
      </c>
      <c r="F78" s="67"/>
      <c r="G78" s="106" t="s">
        <v>1268</v>
      </c>
      <c r="H78" s="64"/>
      <c r="I78" s="68" t="s">
        <v>2163</v>
      </c>
      <c r="J78" s="69" t="s">
        <v>2173</v>
      </c>
      <c r="K78" s="69"/>
      <c r="L78" s="50" t="s">
        <v>1617</v>
      </c>
      <c r="M78" s="72"/>
      <c r="N78" s="73">
        <v>1039.4130859375</v>
      </c>
      <c r="O78" s="73">
        <v>3390.98388671875</v>
      </c>
      <c r="P78" s="74" t="s">
        <v>66</v>
      </c>
      <c r="Q78" s="75"/>
      <c r="R78" s="75"/>
      <c r="S78" s="99"/>
      <c r="T78" s="48">
        <v>0</v>
      </c>
      <c r="U78" s="48">
        <v>1</v>
      </c>
      <c r="V78" s="49">
        <v>0</v>
      </c>
      <c r="W78" s="49">
        <v>0.001876</v>
      </c>
      <c r="X78" s="49">
        <v>0.00713</v>
      </c>
      <c r="Y78" s="49">
        <v>0.49583</v>
      </c>
      <c r="Z78" s="49">
        <v>0</v>
      </c>
      <c r="AA78" s="49">
        <v>0</v>
      </c>
      <c r="AB78" s="70">
        <v>78</v>
      </c>
      <c r="AC7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8" s="71"/>
      <c r="AE78" s="86">
        <v>1461</v>
      </c>
      <c r="AF78" s="86">
        <v>29</v>
      </c>
      <c r="AG78" s="86">
        <v>766</v>
      </c>
      <c r="AH78" s="86">
        <v>500</v>
      </c>
      <c r="AI78" s="86"/>
      <c r="AJ78" s="86" t="s">
        <v>961</v>
      </c>
      <c r="AK78" s="86"/>
      <c r="AL78" s="86"/>
      <c r="AM78" s="86"/>
      <c r="AN78" s="89">
        <v>44409.97834490741</v>
      </c>
      <c r="AO78" s="86" t="s">
        <v>1389</v>
      </c>
      <c r="AP78" s="93" t="s">
        <v>1441</v>
      </c>
      <c r="AQ78" s="86" t="s">
        <v>66</v>
      </c>
      <c r="AR78" s="48"/>
      <c r="AS78" s="48"/>
      <c r="AT78" s="48"/>
      <c r="AU78" s="48"/>
      <c r="AV78" s="48" t="s">
        <v>447</v>
      </c>
      <c r="AW78" s="48" t="s">
        <v>447</v>
      </c>
      <c r="AX78" s="111" t="s">
        <v>1827</v>
      </c>
      <c r="AY78" s="111" t="s">
        <v>1827</v>
      </c>
      <c r="AZ78" s="111" t="s">
        <v>1890</v>
      </c>
      <c r="BA78" s="111" t="s">
        <v>1890</v>
      </c>
      <c r="BB78" s="95"/>
      <c r="BC78" s="2"/>
      <c r="BD78" s="3"/>
      <c r="BE78" s="3"/>
      <c r="BF78" s="3"/>
      <c r="BG78" s="3"/>
    </row>
    <row r="79" spans="1:59" ht="29" customHeight="1">
      <c r="A79" s="63" t="s">
        <v>236</v>
      </c>
      <c r="C79" s="64" t="s">
        <v>2174</v>
      </c>
      <c r="D79" s="64"/>
      <c r="E79" s="65">
        <v>1.6099722629170106</v>
      </c>
      <c r="F79" s="67"/>
      <c r="G79" s="106" t="s">
        <v>1273</v>
      </c>
      <c r="H79" s="64"/>
      <c r="I79" s="68" t="s">
        <v>2163</v>
      </c>
      <c r="J79" s="69" t="s">
        <v>2173</v>
      </c>
      <c r="K79" s="69"/>
      <c r="L79" s="50" t="s">
        <v>1622</v>
      </c>
      <c r="M79" s="72"/>
      <c r="N79" s="73">
        <v>2239.0869140625</v>
      </c>
      <c r="O79" s="73">
        <v>1767.621337890625</v>
      </c>
      <c r="P79" s="74" t="s">
        <v>66</v>
      </c>
      <c r="Q79" s="75"/>
      <c r="R79" s="75"/>
      <c r="S79" s="99"/>
      <c r="T79" s="48">
        <v>0</v>
      </c>
      <c r="U79" s="48">
        <v>1</v>
      </c>
      <c r="V79" s="49">
        <v>0</v>
      </c>
      <c r="W79" s="49">
        <v>0.001876</v>
      </c>
      <c r="X79" s="49">
        <v>0.00713</v>
      </c>
      <c r="Y79" s="49">
        <v>0.49583</v>
      </c>
      <c r="Z79" s="49">
        <v>0</v>
      </c>
      <c r="AA79" s="49">
        <v>0</v>
      </c>
      <c r="AB79" s="70">
        <v>79</v>
      </c>
      <c r="AC7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9" s="71"/>
      <c r="AE79" s="86">
        <v>3791</v>
      </c>
      <c r="AF79" s="86">
        <v>2614</v>
      </c>
      <c r="AG79" s="86">
        <v>7118</v>
      </c>
      <c r="AH79" s="86">
        <v>6637</v>
      </c>
      <c r="AI79" s="86"/>
      <c r="AJ79" s="86"/>
      <c r="AK79" s="86"/>
      <c r="AL79" s="93" t="s">
        <v>1178</v>
      </c>
      <c r="AM79" s="86"/>
      <c r="AN79" s="89">
        <v>44089.325266203705</v>
      </c>
      <c r="AO79" s="86" t="s">
        <v>1389</v>
      </c>
      <c r="AP79" s="93" t="s">
        <v>1446</v>
      </c>
      <c r="AQ79" s="86" t="s">
        <v>66</v>
      </c>
      <c r="AR79" s="48"/>
      <c r="AS79" s="48"/>
      <c r="AT79" s="48"/>
      <c r="AU79" s="48"/>
      <c r="AV79" s="48" t="s">
        <v>447</v>
      </c>
      <c r="AW79" s="48" t="s">
        <v>447</v>
      </c>
      <c r="AX79" s="111" t="s">
        <v>1827</v>
      </c>
      <c r="AY79" s="111" t="s">
        <v>1827</v>
      </c>
      <c r="AZ79" s="111" t="s">
        <v>1890</v>
      </c>
      <c r="BA79" s="111" t="s">
        <v>1890</v>
      </c>
      <c r="BB79" s="95"/>
      <c r="BC79" s="2"/>
      <c r="BD79" s="3"/>
      <c r="BE79" s="3"/>
      <c r="BF79" s="3"/>
      <c r="BG79" s="3"/>
    </row>
    <row r="80" spans="1:59" ht="29" customHeight="1">
      <c r="A80" s="63" t="s">
        <v>239</v>
      </c>
      <c r="C80" s="64" t="s">
        <v>2174</v>
      </c>
      <c r="D80" s="64"/>
      <c r="E80" s="65">
        <v>1.7579203367710836</v>
      </c>
      <c r="F80" s="67"/>
      <c r="G80" s="106" t="s">
        <v>1276</v>
      </c>
      <c r="H80" s="64"/>
      <c r="I80" s="68" t="s">
        <v>2163</v>
      </c>
      <c r="J80" s="69" t="s">
        <v>2173</v>
      </c>
      <c r="K80" s="69"/>
      <c r="L80" s="50" t="s">
        <v>1625</v>
      </c>
      <c r="M80" s="72"/>
      <c r="N80" s="73">
        <v>1691.6981201171875</v>
      </c>
      <c r="O80" s="73">
        <v>2494.45263671875</v>
      </c>
      <c r="P80" s="74" t="s">
        <v>66</v>
      </c>
      <c r="Q80" s="75"/>
      <c r="R80" s="75"/>
      <c r="S80" s="99"/>
      <c r="T80" s="48">
        <v>0</v>
      </c>
      <c r="U80" s="48">
        <v>1</v>
      </c>
      <c r="V80" s="49">
        <v>0</v>
      </c>
      <c r="W80" s="49">
        <v>0.001876</v>
      </c>
      <c r="X80" s="49">
        <v>0.00713</v>
      </c>
      <c r="Y80" s="49">
        <v>0.49583</v>
      </c>
      <c r="Z80" s="49">
        <v>0</v>
      </c>
      <c r="AA80" s="49">
        <v>0</v>
      </c>
      <c r="AB80" s="70">
        <v>80</v>
      </c>
      <c r="AC8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0" s="71"/>
      <c r="AE80" s="86">
        <v>224</v>
      </c>
      <c r="AF80" s="86">
        <v>675</v>
      </c>
      <c r="AG80" s="86">
        <v>16694</v>
      </c>
      <c r="AH80" s="86">
        <v>21174</v>
      </c>
      <c r="AI80" s="86"/>
      <c r="AJ80" s="86" t="s">
        <v>968</v>
      </c>
      <c r="AK80" s="86" t="s">
        <v>1104</v>
      </c>
      <c r="AL80" s="86"/>
      <c r="AM80" s="86"/>
      <c r="AN80" s="89">
        <v>44041.781331018516</v>
      </c>
      <c r="AO80" s="86" t="s">
        <v>1389</v>
      </c>
      <c r="AP80" s="93" t="s">
        <v>1449</v>
      </c>
      <c r="AQ80" s="86" t="s">
        <v>66</v>
      </c>
      <c r="AR80" s="48"/>
      <c r="AS80" s="48"/>
      <c r="AT80" s="48"/>
      <c r="AU80" s="48"/>
      <c r="AV80" s="48" t="s">
        <v>447</v>
      </c>
      <c r="AW80" s="48" t="s">
        <v>447</v>
      </c>
      <c r="AX80" s="111" t="s">
        <v>1827</v>
      </c>
      <c r="AY80" s="111" t="s">
        <v>1827</v>
      </c>
      <c r="AZ80" s="111" t="s">
        <v>1890</v>
      </c>
      <c r="BA80" s="111" t="s">
        <v>1890</v>
      </c>
      <c r="BB80" s="95"/>
      <c r="BC80" s="2"/>
      <c r="BD80" s="3"/>
      <c r="BE80" s="3"/>
      <c r="BF80" s="3"/>
      <c r="BG80" s="3"/>
    </row>
    <row r="81" spans="1:59" ht="29" customHeight="1">
      <c r="A81" s="63" t="s">
        <v>244</v>
      </c>
      <c r="C81" s="64" t="s">
        <v>2174</v>
      </c>
      <c r="D81" s="64"/>
      <c r="E81" s="65">
        <v>1.8554863441215925</v>
      </c>
      <c r="F81" s="67"/>
      <c r="G81" s="106" t="s">
        <v>1281</v>
      </c>
      <c r="H81" s="64"/>
      <c r="I81" s="68" t="s">
        <v>2163</v>
      </c>
      <c r="J81" s="69" t="s">
        <v>2173</v>
      </c>
      <c r="K81" s="69"/>
      <c r="L81" s="50" t="s">
        <v>1630</v>
      </c>
      <c r="M81" s="72"/>
      <c r="N81" s="73">
        <v>2192.112548828125</v>
      </c>
      <c r="O81" s="73">
        <v>4291.994140625</v>
      </c>
      <c r="P81" s="74" t="s">
        <v>66</v>
      </c>
      <c r="Q81" s="75"/>
      <c r="R81" s="75"/>
      <c r="S81" s="99"/>
      <c r="T81" s="48">
        <v>0</v>
      </c>
      <c r="U81" s="48">
        <v>1</v>
      </c>
      <c r="V81" s="49">
        <v>0</v>
      </c>
      <c r="W81" s="49">
        <v>0.001876</v>
      </c>
      <c r="X81" s="49">
        <v>0.00713</v>
      </c>
      <c r="Y81" s="49">
        <v>0.49583</v>
      </c>
      <c r="Z81" s="49">
        <v>0</v>
      </c>
      <c r="AA81" s="49">
        <v>0</v>
      </c>
      <c r="AB81" s="70">
        <v>81</v>
      </c>
      <c r="AC8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1" s="71"/>
      <c r="AE81" s="86">
        <v>2546</v>
      </c>
      <c r="AF81" s="86">
        <v>2718</v>
      </c>
      <c r="AG81" s="86">
        <v>23009</v>
      </c>
      <c r="AH81" s="86">
        <v>70735</v>
      </c>
      <c r="AI81" s="86"/>
      <c r="AJ81" s="86" t="s">
        <v>971</v>
      </c>
      <c r="AK81" s="86" t="s">
        <v>1106</v>
      </c>
      <c r="AL81" s="86"/>
      <c r="AM81" s="86"/>
      <c r="AN81" s="89">
        <v>40680.54015046296</v>
      </c>
      <c r="AO81" s="86" t="s">
        <v>1389</v>
      </c>
      <c r="AP81" s="93" t="s">
        <v>1454</v>
      </c>
      <c r="AQ81" s="86" t="s">
        <v>66</v>
      </c>
      <c r="AR81" s="48"/>
      <c r="AS81" s="48"/>
      <c r="AT81" s="48"/>
      <c r="AU81" s="48"/>
      <c r="AV81" s="48" t="s">
        <v>447</v>
      </c>
      <c r="AW81" s="48" t="s">
        <v>447</v>
      </c>
      <c r="AX81" s="111" t="s">
        <v>1827</v>
      </c>
      <c r="AY81" s="111" t="s">
        <v>1827</v>
      </c>
      <c r="AZ81" s="111" t="s">
        <v>1890</v>
      </c>
      <c r="BA81" s="111" t="s">
        <v>1890</v>
      </c>
      <c r="BB81" s="95"/>
      <c r="BC81" s="2"/>
      <c r="BD81" s="3"/>
      <c r="BE81" s="3"/>
      <c r="BF81" s="3"/>
      <c r="BG81" s="3"/>
    </row>
    <row r="82" spans="1:59" ht="29" customHeight="1">
      <c r="A82" s="63" t="s">
        <v>245</v>
      </c>
      <c r="C82" s="64" t="s">
        <v>2174</v>
      </c>
      <c r="D82" s="64"/>
      <c r="E82" s="65">
        <v>1.510413220737014</v>
      </c>
      <c r="F82" s="67"/>
      <c r="G82" s="106" t="s">
        <v>1282</v>
      </c>
      <c r="H82" s="64"/>
      <c r="I82" s="68" t="s">
        <v>2163</v>
      </c>
      <c r="J82" s="69" t="s">
        <v>2173</v>
      </c>
      <c r="K82" s="69"/>
      <c r="L82" s="50" t="s">
        <v>1631</v>
      </c>
      <c r="M82" s="72"/>
      <c r="N82" s="73">
        <v>1923.85693359375</v>
      </c>
      <c r="O82" s="73">
        <v>1526.9443359375</v>
      </c>
      <c r="P82" s="74" t="s">
        <v>66</v>
      </c>
      <c r="Q82" s="75"/>
      <c r="R82" s="75"/>
      <c r="S82" s="99"/>
      <c r="T82" s="48">
        <v>0</v>
      </c>
      <c r="U82" s="48">
        <v>1</v>
      </c>
      <c r="V82" s="49">
        <v>0</v>
      </c>
      <c r="W82" s="49">
        <v>0.001876</v>
      </c>
      <c r="X82" s="49">
        <v>0.00713</v>
      </c>
      <c r="Y82" s="49">
        <v>0.49583</v>
      </c>
      <c r="Z82" s="49">
        <v>0</v>
      </c>
      <c r="AA82" s="49">
        <v>0</v>
      </c>
      <c r="AB82" s="70">
        <v>82</v>
      </c>
      <c r="AC8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2" s="71"/>
      <c r="AE82" s="86">
        <v>418</v>
      </c>
      <c r="AF82" s="86">
        <v>39</v>
      </c>
      <c r="AG82" s="86">
        <v>674</v>
      </c>
      <c r="AH82" s="86">
        <v>2084</v>
      </c>
      <c r="AI82" s="86"/>
      <c r="AJ82" s="86" t="s">
        <v>972</v>
      </c>
      <c r="AK82" s="86" t="s">
        <v>1107</v>
      </c>
      <c r="AL82" s="86"/>
      <c r="AM82" s="86"/>
      <c r="AN82" s="89">
        <v>39782.56013888889</v>
      </c>
      <c r="AO82" s="86" t="s">
        <v>1389</v>
      </c>
      <c r="AP82" s="93" t="s">
        <v>1455</v>
      </c>
      <c r="AQ82" s="86" t="s">
        <v>66</v>
      </c>
      <c r="AR82" s="48"/>
      <c r="AS82" s="48"/>
      <c r="AT82" s="48"/>
      <c r="AU82" s="48"/>
      <c r="AV82" s="48" t="s">
        <v>447</v>
      </c>
      <c r="AW82" s="48" t="s">
        <v>447</v>
      </c>
      <c r="AX82" s="111" t="s">
        <v>1827</v>
      </c>
      <c r="AY82" s="111" t="s">
        <v>1827</v>
      </c>
      <c r="AZ82" s="111" t="s">
        <v>1890</v>
      </c>
      <c r="BA82" s="111" t="s">
        <v>1890</v>
      </c>
      <c r="BB82" s="95"/>
      <c r="BC82" s="2"/>
      <c r="BD82" s="3"/>
      <c r="BE82" s="3"/>
      <c r="BF82" s="3"/>
      <c r="BG82" s="3"/>
    </row>
    <row r="83" spans="1:59" ht="29" customHeight="1">
      <c r="A83" s="63" t="s">
        <v>246</v>
      </c>
      <c r="C83" s="64" t="s">
        <v>2174</v>
      </c>
      <c r="D83" s="64"/>
      <c r="E83" s="65">
        <v>2.09468142342493</v>
      </c>
      <c r="F83" s="67"/>
      <c r="G83" s="106" t="s">
        <v>1283</v>
      </c>
      <c r="H83" s="64"/>
      <c r="I83" s="68" t="s">
        <v>2163</v>
      </c>
      <c r="J83" s="69" t="s">
        <v>2173</v>
      </c>
      <c r="K83" s="69"/>
      <c r="L83" s="50" t="s">
        <v>1632</v>
      </c>
      <c r="M83" s="72"/>
      <c r="N83" s="73">
        <v>2600.921875</v>
      </c>
      <c r="O83" s="73">
        <v>1611.0604248046875</v>
      </c>
      <c r="P83" s="74" t="s">
        <v>66</v>
      </c>
      <c r="Q83" s="75"/>
      <c r="R83" s="75"/>
      <c r="S83" s="99"/>
      <c r="T83" s="48">
        <v>0</v>
      </c>
      <c r="U83" s="48">
        <v>1</v>
      </c>
      <c r="V83" s="49">
        <v>0</v>
      </c>
      <c r="W83" s="49">
        <v>0.001876</v>
      </c>
      <c r="X83" s="49">
        <v>0.00713</v>
      </c>
      <c r="Y83" s="49">
        <v>0.49583</v>
      </c>
      <c r="Z83" s="49">
        <v>0</v>
      </c>
      <c r="AA83" s="49">
        <v>0</v>
      </c>
      <c r="AB83" s="70">
        <v>83</v>
      </c>
      <c r="AC8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3" s="71"/>
      <c r="AE83" s="86">
        <v>1402</v>
      </c>
      <c r="AF83" s="86">
        <v>554</v>
      </c>
      <c r="AG83" s="86">
        <v>38491</v>
      </c>
      <c r="AH83" s="86">
        <v>50617</v>
      </c>
      <c r="AI83" s="86"/>
      <c r="AJ83" s="86" t="s">
        <v>973</v>
      </c>
      <c r="AK83" s="86"/>
      <c r="AL83" s="93" t="s">
        <v>1179</v>
      </c>
      <c r="AM83" s="86"/>
      <c r="AN83" s="89">
        <v>41549.73771990741</v>
      </c>
      <c r="AO83" s="86" t="s">
        <v>1389</v>
      </c>
      <c r="AP83" s="93" t="s">
        <v>1456</v>
      </c>
      <c r="AQ83" s="86" t="s">
        <v>66</v>
      </c>
      <c r="AR83" s="48"/>
      <c r="AS83" s="48"/>
      <c r="AT83" s="48"/>
      <c r="AU83" s="48"/>
      <c r="AV83" s="48" t="s">
        <v>447</v>
      </c>
      <c r="AW83" s="48" t="s">
        <v>447</v>
      </c>
      <c r="AX83" s="111" t="s">
        <v>1827</v>
      </c>
      <c r="AY83" s="111" t="s">
        <v>1827</v>
      </c>
      <c r="AZ83" s="111" t="s">
        <v>1890</v>
      </c>
      <c r="BA83" s="111" t="s">
        <v>1890</v>
      </c>
      <c r="BB83" s="95"/>
      <c r="BC83" s="2"/>
      <c r="BD83" s="3"/>
      <c r="BE83" s="3"/>
      <c r="BF83" s="3"/>
      <c r="BG83" s="3"/>
    </row>
    <row r="84" spans="1:59" ht="29" customHeight="1">
      <c r="A84" s="63" t="s">
        <v>247</v>
      </c>
      <c r="C84" s="64" t="s">
        <v>2174</v>
      </c>
      <c r="D84" s="64"/>
      <c r="E84" s="65">
        <v>2.693549764980024</v>
      </c>
      <c r="F84" s="67"/>
      <c r="G84" s="106" t="s">
        <v>1284</v>
      </c>
      <c r="H84" s="64"/>
      <c r="I84" s="68" t="s">
        <v>2163</v>
      </c>
      <c r="J84" s="69" t="s">
        <v>2173</v>
      </c>
      <c r="K84" s="69"/>
      <c r="L84" s="50" t="s">
        <v>1633</v>
      </c>
      <c r="M84" s="72"/>
      <c r="N84" s="73">
        <v>1327.320068359375</v>
      </c>
      <c r="O84" s="73">
        <v>2429.161865234375</v>
      </c>
      <c r="P84" s="74" t="s">
        <v>66</v>
      </c>
      <c r="Q84" s="75"/>
      <c r="R84" s="75"/>
      <c r="S84" s="99"/>
      <c r="T84" s="48">
        <v>0</v>
      </c>
      <c r="U84" s="48">
        <v>1</v>
      </c>
      <c r="V84" s="49">
        <v>0</v>
      </c>
      <c r="W84" s="49">
        <v>0.001876</v>
      </c>
      <c r="X84" s="49">
        <v>0.00713</v>
      </c>
      <c r="Y84" s="49">
        <v>0.49583</v>
      </c>
      <c r="Z84" s="49">
        <v>0</v>
      </c>
      <c r="AA84" s="49">
        <v>0</v>
      </c>
      <c r="AB84" s="70">
        <v>84</v>
      </c>
      <c r="AC8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4" s="71"/>
      <c r="AE84" s="86">
        <v>1309</v>
      </c>
      <c r="AF84" s="86">
        <v>1396</v>
      </c>
      <c r="AG84" s="86">
        <v>77253</v>
      </c>
      <c r="AH84" s="86">
        <v>24</v>
      </c>
      <c r="AI84" s="86"/>
      <c r="AJ84" s="86" t="s">
        <v>974</v>
      </c>
      <c r="AK84" s="86" t="s">
        <v>1108</v>
      </c>
      <c r="AL84" s="93" t="s">
        <v>1180</v>
      </c>
      <c r="AM84" s="86"/>
      <c r="AN84" s="89">
        <v>39885.689097222225</v>
      </c>
      <c r="AO84" s="86" t="s">
        <v>1389</v>
      </c>
      <c r="AP84" s="93" t="s">
        <v>1457</v>
      </c>
      <c r="AQ84" s="86" t="s">
        <v>66</v>
      </c>
      <c r="AR84" s="48"/>
      <c r="AS84" s="48"/>
      <c r="AT84" s="48"/>
      <c r="AU84" s="48"/>
      <c r="AV84" s="48" t="s">
        <v>447</v>
      </c>
      <c r="AW84" s="48" t="s">
        <v>447</v>
      </c>
      <c r="AX84" s="111" t="s">
        <v>1827</v>
      </c>
      <c r="AY84" s="111" t="s">
        <v>1827</v>
      </c>
      <c r="AZ84" s="111" t="s">
        <v>1890</v>
      </c>
      <c r="BA84" s="111" t="s">
        <v>1890</v>
      </c>
      <c r="BB84" s="95"/>
      <c r="BC84" s="2"/>
      <c r="BD84" s="3"/>
      <c r="BE84" s="3"/>
      <c r="BF84" s="3"/>
      <c r="BG84" s="3"/>
    </row>
    <row r="85" spans="1:59" ht="29" customHeight="1">
      <c r="A85" s="63" t="s">
        <v>248</v>
      </c>
      <c r="C85" s="64" t="s">
        <v>2174</v>
      </c>
      <c r="D85" s="64"/>
      <c r="E85" s="65">
        <v>1.737603741416227</v>
      </c>
      <c r="F85" s="67"/>
      <c r="G85" s="106" t="s">
        <v>1285</v>
      </c>
      <c r="H85" s="64"/>
      <c r="I85" s="68" t="s">
        <v>2163</v>
      </c>
      <c r="J85" s="69" t="s">
        <v>2173</v>
      </c>
      <c r="K85" s="69"/>
      <c r="L85" s="50" t="s">
        <v>1634</v>
      </c>
      <c r="M85" s="72"/>
      <c r="N85" s="73">
        <v>1382.3525390625</v>
      </c>
      <c r="O85" s="73">
        <v>1956.726318359375</v>
      </c>
      <c r="P85" s="74" t="s">
        <v>66</v>
      </c>
      <c r="Q85" s="75"/>
      <c r="R85" s="75"/>
      <c r="S85" s="99"/>
      <c r="T85" s="48">
        <v>0</v>
      </c>
      <c r="U85" s="48">
        <v>1</v>
      </c>
      <c r="V85" s="49">
        <v>0</v>
      </c>
      <c r="W85" s="49">
        <v>0.001876</v>
      </c>
      <c r="X85" s="49">
        <v>0.00713</v>
      </c>
      <c r="Y85" s="49">
        <v>0.49583</v>
      </c>
      <c r="Z85" s="49">
        <v>0</v>
      </c>
      <c r="AA85" s="49">
        <v>0</v>
      </c>
      <c r="AB85" s="70">
        <v>85</v>
      </c>
      <c r="AC8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5" s="71"/>
      <c r="AE85" s="86">
        <v>5000</v>
      </c>
      <c r="AF85" s="86">
        <v>1711</v>
      </c>
      <c r="AG85" s="86">
        <v>15379</v>
      </c>
      <c r="AH85" s="86">
        <v>7630</v>
      </c>
      <c r="AI85" s="86"/>
      <c r="AJ85" s="86" t="s">
        <v>975</v>
      </c>
      <c r="AK85" s="86" t="s">
        <v>1109</v>
      </c>
      <c r="AL85" s="93" t="s">
        <v>1181</v>
      </c>
      <c r="AM85" s="86"/>
      <c r="AN85" s="89">
        <v>40351.93530092593</v>
      </c>
      <c r="AO85" s="86" t="s">
        <v>1389</v>
      </c>
      <c r="AP85" s="93" t="s">
        <v>1458</v>
      </c>
      <c r="AQ85" s="86" t="s">
        <v>66</v>
      </c>
      <c r="AR85" s="48"/>
      <c r="AS85" s="48"/>
      <c r="AT85" s="48"/>
      <c r="AU85" s="48"/>
      <c r="AV85" s="48" t="s">
        <v>447</v>
      </c>
      <c r="AW85" s="48" t="s">
        <v>447</v>
      </c>
      <c r="AX85" s="111" t="s">
        <v>1827</v>
      </c>
      <c r="AY85" s="111" t="s">
        <v>1827</v>
      </c>
      <c r="AZ85" s="111" t="s">
        <v>1890</v>
      </c>
      <c r="BA85" s="111" t="s">
        <v>1890</v>
      </c>
      <c r="BB85" s="95"/>
      <c r="BC85" s="2"/>
      <c r="BD85" s="3"/>
      <c r="BE85" s="3"/>
      <c r="BF85" s="3"/>
      <c r="BG85" s="3"/>
    </row>
    <row r="86" spans="1:59" ht="29" customHeight="1">
      <c r="A86" s="63" t="s">
        <v>252</v>
      </c>
      <c r="C86" s="64" t="s">
        <v>2174</v>
      </c>
      <c r="D86" s="64"/>
      <c r="E86" s="65">
        <v>1.527238142669667</v>
      </c>
      <c r="F86" s="67"/>
      <c r="G86" s="106" t="s">
        <v>1297</v>
      </c>
      <c r="H86" s="64"/>
      <c r="I86" s="68" t="s">
        <v>2163</v>
      </c>
      <c r="J86" s="69" t="s">
        <v>2173</v>
      </c>
      <c r="K86" s="69"/>
      <c r="L86" s="50" t="s">
        <v>1646</v>
      </c>
      <c r="M86" s="72"/>
      <c r="N86" s="73">
        <v>2123.814208984375</v>
      </c>
      <c r="O86" s="73">
        <v>1439.7138671875</v>
      </c>
      <c r="P86" s="74" t="s">
        <v>66</v>
      </c>
      <c r="Q86" s="75"/>
      <c r="R86" s="75"/>
      <c r="S86" s="99"/>
      <c r="T86" s="48">
        <v>0</v>
      </c>
      <c r="U86" s="48">
        <v>1</v>
      </c>
      <c r="V86" s="49">
        <v>0</v>
      </c>
      <c r="W86" s="49">
        <v>0.001876</v>
      </c>
      <c r="X86" s="49">
        <v>0.00713</v>
      </c>
      <c r="Y86" s="49">
        <v>0.49583</v>
      </c>
      <c r="Z86" s="49">
        <v>0</v>
      </c>
      <c r="AA86" s="49">
        <v>0</v>
      </c>
      <c r="AB86" s="70">
        <v>86</v>
      </c>
      <c r="AC8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6" s="71"/>
      <c r="AE86" s="86">
        <v>22</v>
      </c>
      <c r="AF86" s="86">
        <v>9</v>
      </c>
      <c r="AG86" s="86">
        <v>1763</v>
      </c>
      <c r="AH86" s="86">
        <v>1165</v>
      </c>
      <c r="AI86" s="86"/>
      <c r="AJ86" s="86"/>
      <c r="AK86" s="86"/>
      <c r="AL86" s="86"/>
      <c r="AM86" s="86"/>
      <c r="AN86" s="89">
        <v>44564.34446759259</v>
      </c>
      <c r="AO86" s="86" t="s">
        <v>1389</v>
      </c>
      <c r="AP86" s="93" t="s">
        <v>1470</v>
      </c>
      <c r="AQ86" s="86" t="s">
        <v>66</v>
      </c>
      <c r="AR86" s="48"/>
      <c r="AS86" s="48"/>
      <c r="AT86" s="48"/>
      <c r="AU86" s="48"/>
      <c r="AV86" s="48" t="s">
        <v>447</v>
      </c>
      <c r="AW86" s="48" t="s">
        <v>447</v>
      </c>
      <c r="AX86" s="111" t="s">
        <v>1827</v>
      </c>
      <c r="AY86" s="111" t="s">
        <v>1827</v>
      </c>
      <c r="AZ86" s="111" t="s">
        <v>1890</v>
      </c>
      <c r="BA86" s="111" t="s">
        <v>1890</v>
      </c>
      <c r="BB86" s="95"/>
      <c r="BC86" s="2"/>
      <c r="BD86" s="3"/>
      <c r="BE86" s="3"/>
      <c r="BF86" s="3"/>
      <c r="BG86" s="3"/>
    </row>
    <row r="87" spans="1:59" ht="29" customHeight="1">
      <c r="A87" s="63" t="s">
        <v>254</v>
      </c>
      <c r="C87" s="64" t="s">
        <v>2174</v>
      </c>
      <c r="D87" s="64"/>
      <c r="E87" s="65">
        <v>1.8374717812442063</v>
      </c>
      <c r="F87" s="67"/>
      <c r="G87" s="106" t="s">
        <v>1299</v>
      </c>
      <c r="H87" s="64"/>
      <c r="I87" s="68" t="s">
        <v>2163</v>
      </c>
      <c r="J87" s="69" t="s">
        <v>2173</v>
      </c>
      <c r="K87" s="69"/>
      <c r="L87" s="50" t="s">
        <v>1648</v>
      </c>
      <c r="M87" s="72"/>
      <c r="N87" s="73">
        <v>2493.20458984375</v>
      </c>
      <c r="O87" s="73">
        <v>1898.5469970703125</v>
      </c>
      <c r="P87" s="74" t="s">
        <v>66</v>
      </c>
      <c r="Q87" s="75"/>
      <c r="R87" s="75"/>
      <c r="S87" s="99"/>
      <c r="T87" s="48">
        <v>0</v>
      </c>
      <c r="U87" s="48">
        <v>1</v>
      </c>
      <c r="V87" s="49">
        <v>0</v>
      </c>
      <c r="W87" s="49">
        <v>0.001876</v>
      </c>
      <c r="X87" s="49">
        <v>0.00713</v>
      </c>
      <c r="Y87" s="49">
        <v>0.49583</v>
      </c>
      <c r="Z87" s="49">
        <v>0</v>
      </c>
      <c r="AA87" s="49">
        <v>0</v>
      </c>
      <c r="AB87" s="70">
        <v>87</v>
      </c>
      <c r="AC8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7" s="71"/>
      <c r="AE87" s="86">
        <v>22</v>
      </c>
      <c r="AF87" s="86">
        <v>106</v>
      </c>
      <c r="AG87" s="86">
        <v>21843</v>
      </c>
      <c r="AH87" s="86">
        <v>23835</v>
      </c>
      <c r="AI87" s="86"/>
      <c r="AJ87" s="86" t="s">
        <v>987</v>
      </c>
      <c r="AK87" s="86" t="s">
        <v>1117</v>
      </c>
      <c r="AL87" s="86"/>
      <c r="AM87" s="86"/>
      <c r="AN87" s="89">
        <v>40579.490219907406</v>
      </c>
      <c r="AO87" s="86" t="s">
        <v>1389</v>
      </c>
      <c r="AP87" s="93" t="s">
        <v>1472</v>
      </c>
      <c r="AQ87" s="86" t="s">
        <v>66</v>
      </c>
      <c r="AR87" s="48"/>
      <c r="AS87" s="48"/>
      <c r="AT87" s="48"/>
      <c r="AU87" s="48"/>
      <c r="AV87" s="48" t="s">
        <v>447</v>
      </c>
      <c r="AW87" s="48" t="s">
        <v>447</v>
      </c>
      <c r="AX87" s="111" t="s">
        <v>1827</v>
      </c>
      <c r="AY87" s="111" t="s">
        <v>1827</v>
      </c>
      <c r="AZ87" s="111" t="s">
        <v>1890</v>
      </c>
      <c r="BA87" s="111" t="s">
        <v>1890</v>
      </c>
      <c r="BB87" s="95"/>
      <c r="BC87" s="2"/>
      <c r="BD87" s="3"/>
      <c r="BE87" s="3"/>
      <c r="BF87" s="3"/>
      <c r="BG87" s="3"/>
    </row>
    <row r="88" spans="1:59" ht="29" customHeight="1">
      <c r="A88" s="63" t="s">
        <v>256</v>
      </c>
      <c r="C88" s="64" t="s">
        <v>2174</v>
      </c>
      <c r="D88" s="64"/>
      <c r="E88" s="65">
        <v>1.527701639141641</v>
      </c>
      <c r="F88" s="67"/>
      <c r="G88" s="106" t="s">
        <v>1301</v>
      </c>
      <c r="H88" s="64"/>
      <c r="I88" s="68" t="s">
        <v>2163</v>
      </c>
      <c r="J88" s="69" t="s">
        <v>2173</v>
      </c>
      <c r="K88" s="69"/>
      <c r="L88" s="50" t="s">
        <v>1650</v>
      </c>
      <c r="M88" s="72"/>
      <c r="N88" s="73">
        <v>2568.0595703125</v>
      </c>
      <c r="O88" s="73">
        <v>2294.180419921875</v>
      </c>
      <c r="P88" s="74" t="s">
        <v>66</v>
      </c>
      <c r="Q88" s="75"/>
      <c r="R88" s="75"/>
      <c r="S88" s="99"/>
      <c r="T88" s="48">
        <v>0</v>
      </c>
      <c r="U88" s="48">
        <v>1</v>
      </c>
      <c r="V88" s="49">
        <v>0</v>
      </c>
      <c r="W88" s="49">
        <v>0.001876</v>
      </c>
      <c r="X88" s="49">
        <v>0.00713</v>
      </c>
      <c r="Y88" s="49">
        <v>0.49583</v>
      </c>
      <c r="Z88" s="49">
        <v>0</v>
      </c>
      <c r="AA88" s="49">
        <v>0</v>
      </c>
      <c r="AB88" s="70">
        <v>88</v>
      </c>
      <c r="AC8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8" s="71"/>
      <c r="AE88" s="86">
        <v>175</v>
      </c>
      <c r="AF88" s="86">
        <v>7</v>
      </c>
      <c r="AG88" s="86">
        <v>1793</v>
      </c>
      <c r="AH88" s="86">
        <v>2353</v>
      </c>
      <c r="AI88" s="86"/>
      <c r="AJ88" s="86"/>
      <c r="AK88" s="86"/>
      <c r="AL88" s="86"/>
      <c r="AM88" s="86"/>
      <c r="AN88" s="89">
        <v>44469.62762731482</v>
      </c>
      <c r="AO88" s="86" t="s">
        <v>1389</v>
      </c>
      <c r="AP88" s="93" t="s">
        <v>1474</v>
      </c>
      <c r="AQ88" s="86" t="s">
        <v>66</v>
      </c>
      <c r="AR88" s="48"/>
      <c r="AS88" s="48"/>
      <c r="AT88" s="48"/>
      <c r="AU88" s="48"/>
      <c r="AV88" s="48" t="s">
        <v>447</v>
      </c>
      <c r="AW88" s="48" t="s">
        <v>447</v>
      </c>
      <c r="AX88" s="111" t="s">
        <v>1827</v>
      </c>
      <c r="AY88" s="111" t="s">
        <v>1827</v>
      </c>
      <c r="AZ88" s="111" t="s">
        <v>1890</v>
      </c>
      <c r="BA88" s="111" t="s">
        <v>1890</v>
      </c>
      <c r="BB88" s="95"/>
      <c r="BC88" s="2"/>
      <c r="BD88" s="3"/>
      <c r="BE88" s="3"/>
      <c r="BF88" s="3"/>
      <c r="BG88" s="3"/>
    </row>
    <row r="89" spans="1:59" ht="29" customHeight="1">
      <c r="A89" s="63" t="s">
        <v>257</v>
      </c>
      <c r="C89" s="64" t="s">
        <v>2174</v>
      </c>
      <c r="D89" s="64"/>
      <c r="E89" s="65">
        <v>1.5069215473148105</v>
      </c>
      <c r="F89" s="67"/>
      <c r="G89" s="106" t="s">
        <v>1302</v>
      </c>
      <c r="H89" s="64"/>
      <c r="I89" s="68" t="s">
        <v>2163</v>
      </c>
      <c r="J89" s="69" t="s">
        <v>2173</v>
      </c>
      <c r="K89" s="69"/>
      <c r="L89" s="50" t="s">
        <v>1651</v>
      </c>
      <c r="M89" s="72"/>
      <c r="N89" s="73">
        <v>1688.1993408203125</v>
      </c>
      <c r="O89" s="73">
        <v>3373.2353515625</v>
      </c>
      <c r="P89" s="74" t="s">
        <v>66</v>
      </c>
      <c r="Q89" s="75"/>
      <c r="R89" s="75"/>
      <c r="S89" s="99"/>
      <c r="T89" s="48">
        <v>0</v>
      </c>
      <c r="U89" s="48">
        <v>1</v>
      </c>
      <c r="V89" s="49">
        <v>0</v>
      </c>
      <c r="W89" s="49">
        <v>0.001876</v>
      </c>
      <c r="X89" s="49">
        <v>0.00713</v>
      </c>
      <c r="Y89" s="49">
        <v>0.49583</v>
      </c>
      <c r="Z89" s="49">
        <v>0</v>
      </c>
      <c r="AA89" s="49">
        <v>0</v>
      </c>
      <c r="AB89" s="70">
        <v>89</v>
      </c>
      <c r="AC8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9" s="71"/>
      <c r="AE89" s="86">
        <v>358</v>
      </c>
      <c r="AF89" s="86">
        <v>765</v>
      </c>
      <c r="AG89" s="86">
        <v>448</v>
      </c>
      <c r="AH89" s="86">
        <v>1054</v>
      </c>
      <c r="AI89" s="86"/>
      <c r="AJ89" s="86" t="s">
        <v>989</v>
      </c>
      <c r="AK89" s="86" t="s">
        <v>1090</v>
      </c>
      <c r="AL89" s="86"/>
      <c r="AM89" s="86"/>
      <c r="AN89" s="89">
        <v>42184.43813657408</v>
      </c>
      <c r="AO89" s="86" t="s">
        <v>1389</v>
      </c>
      <c r="AP89" s="93" t="s">
        <v>1475</v>
      </c>
      <c r="AQ89" s="86" t="s">
        <v>66</v>
      </c>
      <c r="AR89" s="48"/>
      <c r="AS89" s="48"/>
      <c r="AT89" s="48"/>
      <c r="AU89" s="48"/>
      <c r="AV89" s="48" t="s">
        <v>447</v>
      </c>
      <c r="AW89" s="48" t="s">
        <v>447</v>
      </c>
      <c r="AX89" s="111" t="s">
        <v>1827</v>
      </c>
      <c r="AY89" s="111" t="s">
        <v>1827</v>
      </c>
      <c r="AZ89" s="111" t="s">
        <v>1890</v>
      </c>
      <c r="BA89" s="111" t="s">
        <v>1890</v>
      </c>
      <c r="BB89" s="95"/>
      <c r="BC89" s="2"/>
      <c r="BD89" s="3"/>
      <c r="BE89" s="3"/>
      <c r="BF89" s="3"/>
      <c r="BG89" s="3"/>
    </row>
    <row r="90" spans="1:59" ht="29" customHeight="1">
      <c r="A90" s="63" t="s">
        <v>259</v>
      </c>
      <c r="C90" s="64" t="s">
        <v>2174</v>
      </c>
      <c r="D90" s="64"/>
      <c r="E90" s="65">
        <v>1.8802525056073984</v>
      </c>
      <c r="F90" s="67"/>
      <c r="G90" s="106" t="s">
        <v>1304</v>
      </c>
      <c r="H90" s="64"/>
      <c r="I90" s="68" t="s">
        <v>2163</v>
      </c>
      <c r="J90" s="69" t="s">
        <v>2173</v>
      </c>
      <c r="K90" s="69"/>
      <c r="L90" s="50" t="s">
        <v>1653</v>
      </c>
      <c r="M90" s="72"/>
      <c r="N90" s="73">
        <v>1507.8133544921875</v>
      </c>
      <c r="O90" s="73">
        <v>2213.9619140625</v>
      </c>
      <c r="P90" s="74" t="s">
        <v>66</v>
      </c>
      <c r="Q90" s="75"/>
      <c r="R90" s="75"/>
      <c r="S90" s="99"/>
      <c r="T90" s="48">
        <v>0</v>
      </c>
      <c r="U90" s="48">
        <v>1</v>
      </c>
      <c r="V90" s="49">
        <v>0</v>
      </c>
      <c r="W90" s="49">
        <v>0.001876</v>
      </c>
      <c r="X90" s="49">
        <v>0.00713</v>
      </c>
      <c r="Y90" s="49">
        <v>0.49583</v>
      </c>
      <c r="Z90" s="49">
        <v>0</v>
      </c>
      <c r="AA90" s="49">
        <v>0</v>
      </c>
      <c r="AB90" s="70">
        <v>90</v>
      </c>
      <c r="AC9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0" s="71"/>
      <c r="AE90" s="86">
        <v>2331</v>
      </c>
      <c r="AF90" s="86">
        <v>1093</v>
      </c>
      <c r="AG90" s="86">
        <v>24612</v>
      </c>
      <c r="AH90" s="86">
        <v>10447</v>
      </c>
      <c r="AI90" s="86"/>
      <c r="AJ90" s="86" t="s">
        <v>991</v>
      </c>
      <c r="AK90" s="86" t="s">
        <v>1119</v>
      </c>
      <c r="AL90" s="86"/>
      <c r="AM90" s="86"/>
      <c r="AN90" s="89">
        <v>41249.87113425926</v>
      </c>
      <c r="AO90" s="86" t="s">
        <v>1389</v>
      </c>
      <c r="AP90" s="93" t="s">
        <v>1477</v>
      </c>
      <c r="AQ90" s="86" t="s">
        <v>66</v>
      </c>
      <c r="AR90" s="48"/>
      <c r="AS90" s="48"/>
      <c r="AT90" s="48"/>
      <c r="AU90" s="48"/>
      <c r="AV90" s="48" t="s">
        <v>447</v>
      </c>
      <c r="AW90" s="48" t="s">
        <v>447</v>
      </c>
      <c r="AX90" s="111" t="s">
        <v>1827</v>
      </c>
      <c r="AY90" s="111" t="s">
        <v>1827</v>
      </c>
      <c r="AZ90" s="111" t="s">
        <v>1890</v>
      </c>
      <c r="BA90" s="111" t="s">
        <v>1890</v>
      </c>
      <c r="BB90" s="95"/>
      <c r="BC90" s="2"/>
      <c r="BD90" s="3"/>
      <c r="BE90" s="3"/>
      <c r="BF90" s="3"/>
      <c r="BG90" s="3"/>
    </row>
    <row r="91" spans="1:59" ht="29" customHeight="1">
      <c r="A91" s="63" t="s">
        <v>260</v>
      </c>
      <c r="C91" s="64" t="s">
        <v>2174</v>
      </c>
      <c r="D91" s="64"/>
      <c r="E91" s="65">
        <v>2.993092084934365</v>
      </c>
      <c r="F91" s="67"/>
      <c r="G91" s="106" t="s">
        <v>1305</v>
      </c>
      <c r="H91" s="64"/>
      <c r="I91" s="68" t="s">
        <v>2163</v>
      </c>
      <c r="J91" s="69" t="s">
        <v>2173</v>
      </c>
      <c r="K91" s="69"/>
      <c r="L91" s="50" t="s">
        <v>1654</v>
      </c>
      <c r="M91" s="72"/>
      <c r="N91" s="73">
        <v>991.1629028320312</v>
      </c>
      <c r="O91" s="73">
        <v>3102.9345703125</v>
      </c>
      <c r="P91" s="74" t="s">
        <v>66</v>
      </c>
      <c r="Q91" s="75"/>
      <c r="R91" s="75"/>
      <c r="S91" s="99"/>
      <c r="T91" s="48">
        <v>0</v>
      </c>
      <c r="U91" s="48">
        <v>1</v>
      </c>
      <c r="V91" s="49">
        <v>0</v>
      </c>
      <c r="W91" s="49">
        <v>0.001876</v>
      </c>
      <c r="X91" s="49">
        <v>0.00713</v>
      </c>
      <c r="Y91" s="49">
        <v>0.49583</v>
      </c>
      <c r="Z91" s="49">
        <v>0</v>
      </c>
      <c r="AA91" s="49">
        <v>0</v>
      </c>
      <c r="AB91" s="70">
        <v>91</v>
      </c>
      <c r="AC9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1" s="71"/>
      <c r="AE91" s="86">
        <v>4990</v>
      </c>
      <c r="AF91" s="86">
        <v>1288</v>
      </c>
      <c r="AG91" s="86">
        <v>96641</v>
      </c>
      <c r="AH91" s="86">
        <v>44993</v>
      </c>
      <c r="AI91" s="86"/>
      <c r="AJ91" s="86" t="s">
        <v>992</v>
      </c>
      <c r="AK91" s="86" t="s">
        <v>1120</v>
      </c>
      <c r="AL91" s="93" t="s">
        <v>1187</v>
      </c>
      <c r="AM91" s="86"/>
      <c r="AN91" s="89">
        <v>41120.147986111115</v>
      </c>
      <c r="AO91" s="86" t="s">
        <v>1389</v>
      </c>
      <c r="AP91" s="93" t="s">
        <v>1478</v>
      </c>
      <c r="AQ91" s="86" t="s">
        <v>66</v>
      </c>
      <c r="AR91" s="48"/>
      <c r="AS91" s="48"/>
      <c r="AT91" s="48"/>
      <c r="AU91" s="48"/>
      <c r="AV91" s="48" t="s">
        <v>447</v>
      </c>
      <c r="AW91" s="48" t="s">
        <v>447</v>
      </c>
      <c r="AX91" s="111" t="s">
        <v>1827</v>
      </c>
      <c r="AY91" s="111" t="s">
        <v>1827</v>
      </c>
      <c r="AZ91" s="111" t="s">
        <v>1890</v>
      </c>
      <c r="BA91" s="111" t="s">
        <v>1890</v>
      </c>
      <c r="BB91" s="95"/>
      <c r="BC91" s="2"/>
      <c r="BD91" s="3"/>
      <c r="BE91" s="3"/>
      <c r="BF91" s="3"/>
      <c r="BG91" s="3"/>
    </row>
    <row r="92" spans="1:59" ht="29" customHeight="1">
      <c r="A92" s="63" t="s">
        <v>261</v>
      </c>
      <c r="C92" s="64" t="s">
        <v>2174</v>
      </c>
      <c r="D92" s="64"/>
      <c r="E92" s="65">
        <v>1.600316086417554</v>
      </c>
      <c r="F92" s="67"/>
      <c r="G92" s="106" t="s">
        <v>1306</v>
      </c>
      <c r="H92" s="64"/>
      <c r="I92" s="68" t="s">
        <v>2163</v>
      </c>
      <c r="J92" s="69" t="s">
        <v>2173</v>
      </c>
      <c r="K92" s="69"/>
      <c r="L92" s="50" t="s">
        <v>1655</v>
      </c>
      <c r="M92" s="72"/>
      <c r="N92" s="73">
        <v>1096.4593505859375</v>
      </c>
      <c r="O92" s="73">
        <v>2329.982177734375</v>
      </c>
      <c r="P92" s="74" t="s">
        <v>66</v>
      </c>
      <c r="Q92" s="75"/>
      <c r="R92" s="75"/>
      <c r="S92" s="99"/>
      <c r="T92" s="48">
        <v>0</v>
      </c>
      <c r="U92" s="48">
        <v>1</v>
      </c>
      <c r="V92" s="49">
        <v>0</v>
      </c>
      <c r="W92" s="49">
        <v>0.001876</v>
      </c>
      <c r="X92" s="49">
        <v>0.00713</v>
      </c>
      <c r="Y92" s="49">
        <v>0.49583</v>
      </c>
      <c r="Z92" s="49">
        <v>0</v>
      </c>
      <c r="AA92" s="49">
        <v>0</v>
      </c>
      <c r="AB92" s="70">
        <v>92</v>
      </c>
      <c r="AC9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2" s="71"/>
      <c r="AE92" s="86">
        <v>4581</v>
      </c>
      <c r="AF92" s="86">
        <v>1663</v>
      </c>
      <c r="AG92" s="86">
        <v>6493</v>
      </c>
      <c r="AH92" s="86">
        <v>31325</v>
      </c>
      <c r="AI92" s="86"/>
      <c r="AJ92" s="86" t="s">
        <v>993</v>
      </c>
      <c r="AK92" s="86" t="s">
        <v>1121</v>
      </c>
      <c r="AL92" s="93" t="s">
        <v>1188</v>
      </c>
      <c r="AM92" s="86"/>
      <c r="AN92" s="89">
        <v>42645.63903935185</v>
      </c>
      <c r="AO92" s="86" t="s">
        <v>1389</v>
      </c>
      <c r="AP92" s="93" t="s">
        <v>1479</v>
      </c>
      <c r="AQ92" s="86" t="s">
        <v>66</v>
      </c>
      <c r="AR92" s="48"/>
      <c r="AS92" s="48"/>
      <c r="AT92" s="48"/>
      <c r="AU92" s="48"/>
      <c r="AV92" s="48" t="s">
        <v>447</v>
      </c>
      <c r="AW92" s="48" t="s">
        <v>447</v>
      </c>
      <c r="AX92" s="111" t="s">
        <v>1827</v>
      </c>
      <c r="AY92" s="111" t="s">
        <v>1827</v>
      </c>
      <c r="AZ92" s="111" t="s">
        <v>1890</v>
      </c>
      <c r="BA92" s="111" t="s">
        <v>1890</v>
      </c>
      <c r="BB92" s="95"/>
      <c r="BC92" s="2"/>
      <c r="BD92" s="3"/>
      <c r="BE92" s="3"/>
      <c r="BF92" s="3"/>
      <c r="BG92" s="3"/>
    </row>
    <row r="93" spans="1:59" ht="29" customHeight="1">
      <c r="A93" s="63" t="s">
        <v>262</v>
      </c>
      <c r="C93" s="64" t="s">
        <v>2174</v>
      </c>
      <c r="D93" s="64"/>
      <c r="E93" s="65">
        <v>1.5766932162292835</v>
      </c>
      <c r="F93" s="67"/>
      <c r="G93" s="106" t="s">
        <v>1307</v>
      </c>
      <c r="H93" s="64"/>
      <c r="I93" s="68" t="s">
        <v>2163</v>
      </c>
      <c r="J93" s="69" t="s">
        <v>2173</v>
      </c>
      <c r="K93" s="69"/>
      <c r="L93" s="50" t="s">
        <v>1656</v>
      </c>
      <c r="M93" s="72"/>
      <c r="N93" s="73">
        <v>2109.40234375</v>
      </c>
      <c r="O93" s="73">
        <v>2620.423583984375</v>
      </c>
      <c r="P93" s="74" t="s">
        <v>66</v>
      </c>
      <c r="Q93" s="75"/>
      <c r="R93" s="75"/>
      <c r="S93" s="99"/>
      <c r="T93" s="48">
        <v>0</v>
      </c>
      <c r="U93" s="48">
        <v>1</v>
      </c>
      <c r="V93" s="49">
        <v>0</v>
      </c>
      <c r="W93" s="49">
        <v>0.001876</v>
      </c>
      <c r="X93" s="49">
        <v>0.00713</v>
      </c>
      <c r="Y93" s="49">
        <v>0.49583</v>
      </c>
      <c r="Z93" s="49">
        <v>0</v>
      </c>
      <c r="AA93" s="49">
        <v>0</v>
      </c>
      <c r="AB93" s="70">
        <v>93</v>
      </c>
      <c r="AC9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3" s="71"/>
      <c r="AE93" s="86">
        <v>276</v>
      </c>
      <c r="AF93" s="86">
        <v>71</v>
      </c>
      <c r="AG93" s="86">
        <v>4964</v>
      </c>
      <c r="AH93" s="86">
        <v>63673</v>
      </c>
      <c r="AI93" s="86"/>
      <c r="AJ93" s="86" t="s">
        <v>994</v>
      </c>
      <c r="AK93" s="86" t="s">
        <v>1122</v>
      </c>
      <c r="AL93" s="93" t="s">
        <v>1189</v>
      </c>
      <c r="AM93" s="86"/>
      <c r="AN93" s="89">
        <v>43460.74667824074</v>
      </c>
      <c r="AO93" s="86" t="s">
        <v>1389</v>
      </c>
      <c r="AP93" s="93" t="s">
        <v>1480</v>
      </c>
      <c r="AQ93" s="86" t="s">
        <v>66</v>
      </c>
      <c r="AR93" s="48"/>
      <c r="AS93" s="48"/>
      <c r="AT93" s="48"/>
      <c r="AU93" s="48"/>
      <c r="AV93" s="48" t="s">
        <v>447</v>
      </c>
      <c r="AW93" s="48" t="s">
        <v>447</v>
      </c>
      <c r="AX93" s="111" t="s">
        <v>1827</v>
      </c>
      <c r="AY93" s="111" t="s">
        <v>1827</v>
      </c>
      <c r="AZ93" s="111" t="s">
        <v>1890</v>
      </c>
      <c r="BA93" s="111" t="s">
        <v>1890</v>
      </c>
      <c r="BB93" s="95"/>
      <c r="BC93" s="2"/>
      <c r="BD93" s="3"/>
      <c r="BE93" s="3"/>
      <c r="BF93" s="3"/>
      <c r="BG93" s="3"/>
    </row>
    <row r="94" spans="1:59" ht="29" customHeight="1">
      <c r="A94" s="63" t="s">
        <v>263</v>
      </c>
      <c r="C94" s="64" t="s">
        <v>2174</v>
      </c>
      <c r="D94" s="64"/>
      <c r="E94" s="65">
        <v>1.725861830792888</v>
      </c>
      <c r="F94" s="67"/>
      <c r="G94" s="106" t="s">
        <v>1308</v>
      </c>
      <c r="H94" s="64"/>
      <c r="I94" s="68" t="s">
        <v>2163</v>
      </c>
      <c r="J94" s="69" t="s">
        <v>2173</v>
      </c>
      <c r="K94" s="69"/>
      <c r="L94" s="50" t="s">
        <v>1657</v>
      </c>
      <c r="M94" s="72"/>
      <c r="N94" s="73">
        <v>1705.205810546875</v>
      </c>
      <c r="O94" s="73">
        <v>1510.1259765625</v>
      </c>
      <c r="P94" s="74" t="s">
        <v>66</v>
      </c>
      <c r="Q94" s="75"/>
      <c r="R94" s="75"/>
      <c r="S94" s="99"/>
      <c r="T94" s="48">
        <v>0</v>
      </c>
      <c r="U94" s="48">
        <v>1</v>
      </c>
      <c r="V94" s="49">
        <v>0</v>
      </c>
      <c r="W94" s="49">
        <v>0.001876</v>
      </c>
      <c r="X94" s="49">
        <v>0.00713</v>
      </c>
      <c r="Y94" s="49">
        <v>0.49583</v>
      </c>
      <c r="Z94" s="49">
        <v>0</v>
      </c>
      <c r="AA94" s="49">
        <v>0</v>
      </c>
      <c r="AB94" s="70">
        <v>94</v>
      </c>
      <c r="AC9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4" s="71"/>
      <c r="AE94" s="86">
        <v>18</v>
      </c>
      <c r="AF94" s="86">
        <v>20</v>
      </c>
      <c r="AG94" s="86">
        <v>14619</v>
      </c>
      <c r="AH94" s="86">
        <v>2193</v>
      </c>
      <c r="AI94" s="86"/>
      <c r="AJ94" s="86"/>
      <c r="AK94" s="86" t="s">
        <v>1123</v>
      </c>
      <c r="AL94" s="86"/>
      <c r="AM94" s="86"/>
      <c r="AN94" s="89">
        <v>41017.68853009259</v>
      </c>
      <c r="AO94" s="86" t="s">
        <v>1389</v>
      </c>
      <c r="AP94" s="93" t="s">
        <v>1481</v>
      </c>
      <c r="AQ94" s="86" t="s">
        <v>66</v>
      </c>
      <c r="AR94" s="48"/>
      <c r="AS94" s="48"/>
      <c r="AT94" s="48"/>
      <c r="AU94" s="48"/>
      <c r="AV94" s="48" t="s">
        <v>447</v>
      </c>
      <c r="AW94" s="48" t="s">
        <v>447</v>
      </c>
      <c r="AX94" s="111" t="s">
        <v>1827</v>
      </c>
      <c r="AY94" s="111" t="s">
        <v>1827</v>
      </c>
      <c r="AZ94" s="111" t="s">
        <v>1890</v>
      </c>
      <c r="BA94" s="111" t="s">
        <v>1890</v>
      </c>
      <c r="BB94" s="95"/>
      <c r="BC94" s="2"/>
      <c r="BD94" s="3"/>
      <c r="BE94" s="3"/>
      <c r="BF94" s="3"/>
      <c r="BG94" s="3"/>
    </row>
    <row r="95" spans="1:59" ht="29" customHeight="1">
      <c r="A95" s="63" t="s">
        <v>264</v>
      </c>
      <c r="C95" s="64" t="s">
        <v>2174</v>
      </c>
      <c r="D95" s="64"/>
      <c r="E95" s="65">
        <v>1.7790248761282959</v>
      </c>
      <c r="F95" s="67"/>
      <c r="G95" s="106" t="s">
        <v>1309</v>
      </c>
      <c r="H95" s="64"/>
      <c r="I95" s="68" t="s">
        <v>2163</v>
      </c>
      <c r="J95" s="69" t="s">
        <v>2173</v>
      </c>
      <c r="K95" s="69"/>
      <c r="L95" s="50" t="s">
        <v>1658</v>
      </c>
      <c r="M95" s="72"/>
      <c r="N95" s="73">
        <v>2818.18896484375</v>
      </c>
      <c r="O95" s="73">
        <v>2767.55078125</v>
      </c>
      <c r="P95" s="74" t="s">
        <v>66</v>
      </c>
      <c r="Q95" s="75"/>
      <c r="R95" s="75"/>
      <c r="S95" s="99"/>
      <c r="T95" s="48">
        <v>0</v>
      </c>
      <c r="U95" s="48">
        <v>1</v>
      </c>
      <c r="V95" s="49">
        <v>0</v>
      </c>
      <c r="W95" s="49">
        <v>0.001876</v>
      </c>
      <c r="X95" s="49">
        <v>0.00713</v>
      </c>
      <c r="Y95" s="49">
        <v>0.49583</v>
      </c>
      <c r="Z95" s="49">
        <v>0</v>
      </c>
      <c r="AA95" s="49">
        <v>0</v>
      </c>
      <c r="AB95" s="70">
        <v>95</v>
      </c>
      <c r="AC9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5" s="71"/>
      <c r="AE95" s="86">
        <v>1608</v>
      </c>
      <c r="AF95" s="86">
        <v>205</v>
      </c>
      <c r="AG95" s="86">
        <v>18060</v>
      </c>
      <c r="AH95" s="86">
        <v>10665</v>
      </c>
      <c r="AI95" s="86"/>
      <c r="AJ95" s="86" t="s">
        <v>995</v>
      </c>
      <c r="AK95" s="86" t="s">
        <v>1124</v>
      </c>
      <c r="AL95" s="86"/>
      <c r="AM95" s="86"/>
      <c r="AN95" s="89">
        <v>39883.00050925926</v>
      </c>
      <c r="AO95" s="86" t="s">
        <v>1389</v>
      </c>
      <c r="AP95" s="93" t="s">
        <v>1482</v>
      </c>
      <c r="AQ95" s="86" t="s">
        <v>66</v>
      </c>
      <c r="AR95" s="48"/>
      <c r="AS95" s="48"/>
      <c r="AT95" s="48"/>
      <c r="AU95" s="48"/>
      <c r="AV95" s="48" t="s">
        <v>447</v>
      </c>
      <c r="AW95" s="48" t="s">
        <v>447</v>
      </c>
      <c r="AX95" s="111" t="s">
        <v>1827</v>
      </c>
      <c r="AY95" s="111" t="s">
        <v>1827</v>
      </c>
      <c r="AZ95" s="111" t="s">
        <v>1890</v>
      </c>
      <c r="BA95" s="111" t="s">
        <v>1890</v>
      </c>
      <c r="BB95" s="95"/>
      <c r="BC95" s="2"/>
      <c r="BD95" s="3"/>
      <c r="BE95" s="3"/>
      <c r="BF95" s="3"/>
      <c r="BG95" s="3"/>
    </row>
    <row r="96" spans="1:59" ht="29" customHeight="1">
      <c r="A96" s="63" t="s">
        <v>266</v>
      </c>
      <c r="C96" s="64" t="s">
        <v>2174</v>
      </c>
      <c r="D96" s="64"/>
      <c r="E96" s="65">
        <v>1.5306371167974757</v>
      </c>
      <c r="F96" s="67"/>
      <c r="G96" s="106" t="s">
        <v>1311</v>
      </c>
      <c r="H96" s="64"/>
      <c r="I96" s="68" t="s">
        <v>2163</v>
      </c>
      <c r="J96" s="69" t="s">
        <v>2173</v>
      </c>
      <c r="K96" s="69"/>
      <c r="L96" s="50" t="s">
        <v>1660</v>
      </c>
      <c r="M96" s="72"/>
      <c r="N96" s="73">
        <v>1122.9051513671875</v>
      </c>
      <c r="O96" s="73">
        <v>3644.583740234375</v>
      </c>
      <c r="P96" s="74" t="s">
        <v>66</v>
      </c>
      <c r="Q96" s="75"/>
      <c r="R96" s="75"/>
      <c r="S96" s="99"/>
      <c r="T96" s="48">
        <v>0</v>
      </c>
      <c r="U96" s="48">
        <v>1</v>
      </c>
      <c r="V96" s="49">
        <v>0</v>
      </c>
      <c r="W96" s="49">
        <v>0.001876</v>
      </c>
      <c r="X96" s="49">
        <v>0.00713</v>
      </c>
      <c r="Y96" s="49">
        <v>0.49583</v>
      </c>
      <c r="Z96" s="49">
        <v>0</v>
      </c>
      <c r="AA96" s="49">
        <v>0</v>
      </c>
      <c r="AB96" s="70">
        <v>96</v>
      </c>
      <c r="AC9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6" s="71"/>
      <c r="AE96" s="86">
        <v>932</v>
      </c>
      <c r="AF96" s="86">
        <v>298</v>
      </c>
      <c r="AG96" s="86">
        <v>1983</v>
      </c>
      <c r="AH96" s="86">
        <v>1965</v>
      </c>
      <c r="AI96" s="86"/>
      <c r="AJ96" s="86" t="s">
        <v>997</v>
      </c>
      <c r="AK96" s="86" t="s">
        <v>1125</v>
      </c>
      <c r="AL96" s="93" t="s">
        <v>1191</v>
      </c>
      <c r="AM96" s="86"/>
      <c r="AN96" s="89">
        <v>44424.518217592595</v>
      </c>
      <c r="AO96" s="86" t="s">
        <v>1389</v>
      </c>
      <c r="AP96" s="93" t="s">
        <v>1484</v>
      </c>
      <c r="AQ96" s="86" t="s">
        <v>66</v>
      </c>
      <c r="AR96" s="48"/>
      <c r="AS96" s="48"/>
      <c r="AT96" s="48"/>
      <c r="AU96" s="48"/>
      <c r="AV96" s="48" t="s">
        <v>447</v>
      </c>
      <c r="AW96" s="48" t="s">
        <v>447</v>
      </c>
      <c r="AX96" s="111" t="s">
        <v>1827</v>
      </c>
      <c r="AY96" s="111" t="s">
        <v>1827</v>
      </c>
      <c r="AZ96" s="111" t="s">
        <v>1890</v>
      </c>
      <c r="BA96" s="111" t="s">
        <v>1890</v>
      </c>
      <c r="BB96" s="95"/>
      <c r="BC96" s="2"/>
      <c r="BD96" s="3"/>
      <c r="BE96" s="3"/>
      <c r="BF96" s="3"/>
      <c r="BG96" s="3"/>
    </row>
    <row r="97" spans="1:59" ht="29" customHeight="1">
      <c r="A97" s="63" t="s">
        <v>267</v>
      </c>
      <c r="C97" s="64" t="s">
        <v>2174</v>
      </c>
      <c r="D97" s="64"/>
      <c r="E97" s="65">
        <v>1.5413129855352747</v>
      </c>
      <c r="F97" s="67"/>
      <c r="G97" s="106" t="s">
        <v>1312</v>
      </c>
      <c r="H97" s="64"/>
      <c r="I97" s="68" t="s">
        <v>2163</v>
      </c>
      <c r="J97" s="69" t="s">
        <v>2173</v>
      </c>
      <c r="K97" s="69"/>
      <c r="L97" s="50" t="s">
        <v>1661</v>
      </c>
      <c r="M97" s="72"/>
      <c r="N97" s="73">
        <v>1455.3172607421875</v>
      </c>
      <c r="O97" s="73">
        <v>1709.3973388671875</v>
      </c>
      <c r="P97" s="74" t="s">
        <v>66</v>
      </c>
      <c r="Q97" s="75"/>
      <c r="R97" s="75"/>
      <c r="S97" s="99"/>
      <c r="T97" s="48">
        <v>0</v>
      </c>
      <c r="U97" s="48">
        <v>1</v>
      </c>
      <c r="V97" s="49">
        <v>0</v>
      </c>
      <c r="W97" s="49">
        <v>0.001876</v>
      </c>
      <c r="X97" s="49">
        <v>0.00713</v>
      </c>
      <c r="Y97" s="49">
        <v>0.49583</v>
      </c>
      <c r="Z97" s="49">
        <v>0</v>
      </c>
      <c r="AA97" s="49">
        <v>0</v>
      </c>
      <c r="AB97" s="70">
        <v>97</v>
      </c>
      <c r="AC9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7" s="71"/>
      <c r="AE97" s="86">
        <v>423</v>
      </c>
      <c r="AF97" s="86">
        <v>39</v>
      </c>
      <c r="AG97" s="86">
        <v>2674</v>
      </c>
      <c r="AH97" s="86">
        <v>4357</v>
      </c>
      <c r="AI97" s="86"/>
      <c r="AJ97" s="86" t="s">
        <v>998</v>
      </c>
      <c r="AK97" s="86"/>
      <c r="AL97" s="86"/>
      <c r="AM97" s="86"/>
      <c r="AN97" s="89">
        <v>44146.34318287037</v>
      </c>
      <c r="AO97" s="86" t="s">
        <v>1389</v>
      </c>
      <c r="AP97" s="93" t="s">
        <v>1485</v>
      </c>
      <c r="AQ97" s="86" t="s">
        <v>66</v>
      </c>
      <c r="AR97" s="48"/>
      <c r="AS97" s="48"/>
      <c r="AT97" s="48"/>
      <c r="AU97" s="48"/>
      <c r="AV97" s="48" t="s">
        <v>447</v>
      </c>
      <c r="AW97" s="48" t="s">
        <v>447</v>
      </c>
      <c r="AX97" s="111" t="s">
        <v>1827</v>
      </c>
      <c r="AY97" s="111" t="s">
        <v>1827</v>
      </c>
      <c r="AZ97" s="111" t="s">
        <v>1890</v>
      </c>
      <c r="BA97" s="111" t="s">
        <v>1890</v>
      </c>
      <c r="BB97" s="95"/>
      <c r="BC97" s="2"/>
      <c r="BD97" s="3"/>
      <c r="BE97" s="3"/>
      <c r="BF97" s="3"/>
      <c r="BG97" s="3"/>
    </row>
    <row r="98" spans="1:59" ht="29" customHeight="1">
      <c r="A98" s="63" t="s">
        <v>268</v>
      </c>
      <c r="C98" s="64" t="s">
        <v>2174</v>
      </c>
      <c r="D98" s="64"/>
      <c r="E98" s="65">
        <v>1.5911543061548696</v>
      </c>
      <c r="F98" s="67"/>
      <c r="G98" s="106" t="s">
        <v>1313</v>
      </c>
      <c r="H98" s="64"/>
      <c r="I98" s="68" t="s">
        <v>2163</v>
      </c>
      <c r="J98" s="69" t="s">
        <v>2173</v>
      </c>
      <c r="K98" s="69"/>
      <c r="L98" s="50" t="s">
        <v>1662</v>
      </c>
      <c r="M98" s="72"/>
      <c r="N98" s="73">
        <v>1453.4088134765625</v>
      </c>
      <c r="O98" s="73">
        <v>4111.45654296875</v>
      </c>
      <c r="P98" s="74" t="s">
        <v>66</v>
      </c>
      <c r="Q98" s="75"/>
      <c r="R98" s="75"/>
      <c r="S98" s="99"/>
      <c r="T98" s="48">
        <v>0</v>
      </c>
      <c r="U98" s="48">
        <v>1</v>
      </c>
      <c r="V98" s="49">
        <v>0</v>
      </c>
      <c r="W98" s="49">
        <v>0.001876</v>
      </c>
      <c r="X98" s="49">
        <v>0.00713</v>
      </c>
      <c r="Y98" s="49">
        <v>0.49583</v>
      </c>
      <c r="Z98" s="49">
        <v>0</v>
      </c>
      <c r="AA98" s="49">
        <v>0</v>
      </c>
      <c r="AB98" s="70">
        <v>98</v>
      </c>
      <c r="AC9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8" s="71"/>
      <c r="AE98" s="86">
        <v>505</v>
      </c>
      <c r="AF98" s="86">
        <v>162</v>
      </c>
      <c r="AG98" s="86">
        <v>5900</v>
      </c>
      <c r="AH98" s="86">
        <v>33930</v>
      </c>
      <c r="AI98" s="86"/>
      <c r="AJ98" s="86" t="s">
        <v>999</v>
      </c>
      <c r="AK98" s="86" t="s">
        <v>1126</v>
      </c>
      <c r="AL98" s="93" t="s">
        <v>1192</v>
      </c>
      <c r="AM98" s="86"/>
      <c r="AN98" s="89">
        <v>44249.96212962963</v>
      </c>
      <c r="AO98" s="86" t="s">
        <v>1389</v>
      </c>
      <c r="AP98" s="93" t="s">
        <v>1486</v>
      </c>
      <c r="AQ98" s="86" t="s">
        <v>66</v>
      </c>
      <c r="AR98" s="48"/>
      <c r="AS98" s="48"/>
      <c r="AT98" s="48"/>
      <c r="AU98" s="48"/>
      <c r="AV98" s="48" t="s">
        <v>447</v>
      </c>
      <c r="AW98" s="48" t="s">
        <v>447</v>
      </c>
      <c r="AX98" s="111" t="s">
        <v>1827</v>
      </c>
      <c r="AY98" s="111" t="s">
        <v>1827</v>
      </c>
      <c r="AZ98" s="111" t="s">
        <v>1890</v>
      </c>
      <c r="BA98" s="111" t="s">
        <v>1890</v>
      </c>
      <c r="BB98" s="95"/>
      <c r="BC98" s="2"/>
      <c r="BD98" s="3"/>
      <c r="BE98" s="3"/>
      <c r="BF98" s="3"/>
      <c r="BG98" s="3"/>
    </row>
    <row r="99" spans="1:59" ht="29" customHeight="1">
      <c r="A99" s="63" t="s">
        <v>269</v>
      </c>
      <c r="C99" s="64" t="s">
        <v>2174</v>
      </c>
      <c r="D99" s="64"/>
      <c r="E99" s="65">
        <v>2.3629840811682294</v>
      </c>
      <c r="F99" s="67"/>
      <c r="G99" s="106" t="s">
        <v>1314</v>
      </c>
      <c r="H99" s="64"/>
      <c r="I99" s="68" t="s">
        <v>2163</v>
      </c>
      <c r="J99" s="69" t="s">
        <v>2173</v>
      </c>
      <c r="K99" s="69"/>
      <c r="L99" s="50" t="s">
        <v>1663</v>
      </c>
      <c r="M99" s="72"/>
      <c r="N99" s="73">
        <v>1389.03125</v>
      </c>
      <c r="O99" s="73">
        <v>3406.008056640625</v>
      </c>
      <c r="P99" s="74" t="s">
        <v>66</v>
      </c>
      <c r="Q99" s="75"/>
      <c r="R99" s="75"/>
      <c r="S99" s="99"/>
      <c r="T99" s="48">
        <v>0</v>
      </c>
      <c r="U99" s="48">
        <v>1</v>
      </c>
      <c r="V99" s="49">
        <v>0</v>
      </c>
      <c r="W99" s="49">
        <v>0.001876</v>
      </c>
      <c r="X99" s="49">
        <v>0.00713</v>
      </c>
      <c r="Y99" s="49">
        <v>0.49583</v>
      </c>
      <c r="Z99" s="49">
        <v>0</v>
      </c>
      <c r="AA99" s="49">
        <v>0</v>
      </c>
      <c r="AB99" s="70">
        <v>99</v>
      </c>
      <c r="AC9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9" s="71"/>
      <c r="AE99" s="86">
        <v>665</v>
      </c>
      <c r="AF99" s="86">
        <v>626</v>
      </c>
      <c r="AG99" s="86">
        <v>55857</v>
      </c>
      <c r="AH99" s="86">
        <v>61003</v>
      </c>
      <c r="AI99" s="86"/>
      <c r="AJ99" s="86" t="s">
        <v>1000</v>
      </c>
      <c r="AK99" s="86" t="s">
        <v>1127</v>
      </c>
      <c r="AL99" s="86"/>
      <c r="AM99" s="86"/>
      <c r="AN99" s="89">
        <v>40100.725335648145</v>
      </c>
      <c r="AO99" s="86" t="s">
        <v>1389</v>
      </c>
      <c r="AP99" s="93" t="s">
        <v>1487</v>
      </c>
      <c r="AQ99" s="86" t="s">
        <v>66</v>
      </c>
      <c r="AR99" s="48"/>
      <c r="AS99" s="48"/>
      <c r="AT99" s="48"/>
      <c r="AU99" s="48"/>
      <c r="AV99" s="48" t="s">
        <v>447</v>
      </c>
      <c r="AW99" s="48" t="s">
        <v>447</v>
      </c>
      <c r="AX99" s="111" t="s">
        <v>1827</v>
      </c>
      <c r="AY99" s="111" t="s">
        <v>1827</v>
      </c>
      <c r="AZ99" s="111" t="s">
        <v>1890</v>
      </c>
      <c r="BA99" s="111" t="s">
        <v>1890</v>
      </c>
      <c r="BB99" s="95"/>
      <c r="BC99" s="2"/>
      <c r="BD99" s="3"/>
      <c r="BE99" s="3"/>
      <c r="BF99" s="3"/>
      <c r="BG99" s="3"/>
    </row>
    <row r="100" spans="1:59" ht="29" customHeight="1">
      <c r="A100" s="63" t="s">
        <v>273</v>
      </c>
      <c r="C100" s="64" t="s">
        <v>2174</v>
      </c>
      <c r="D100" s="64"/>
      <c r="E100" s="65">
        <v>1.5534874928657896</v>
      </c>
      <c r="F100" s="67"/>
      <c r="G100" s="106" t="s">
        <v>1318</v>
      </c>
      <c r="H100" s="64"/>
      <c r="I100" s="68" t="s">
        <v>2163</v>
      </c>
      <c r="J100" s="69" t="s">
        <v>2173</v>
      </c>
      <c r="K100" s="69"/>
      <c r="L100" s="50" t="s">
        <v>1667</v>
      </c>
      <c r="M100" s="72"/>
      <c r="N100" s="73">
        <v>1355.3912353515625</v>
      </c>
      <c r="O100" s="73">
        <v>3711.326171875</v>
      </c>
      <c r="P100" s="74" t="s">
        <v>66</v>
      </c>
      <c r="Q100" s="75"/>
      <c r="R100" s="75"/>
      <c r="S100" s="99"/>
      <c r="T100" s="48">
        <v>0</v>
      </c>
      <c r="U100" s="48">
        <v>1</v>
      </c>
      <c r="V100" s="49">
        <v>0</v>
      </c>
      <c r="W100" s="49">
        <v>0.001876</v>
      </c>
      <c r="X100" s="49">
        <v>0.00713</v>
      </c>
      <c r="Y100" s="49">
        <v>0.49583</v>
      </c>
      <c r="Z100" s="49">
        <v>0</v>
      </c>
      <c r="AA100" s="49">
        <v>0</v>
      </c>
      <c r="AB100" s="70">
        <v>100</v>
      </c>
      <c r="AC10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0" s="71"/>
      <c r="AE100" s="86">
        <v>883</v>
      </c>
      <c r="AF100" s="86">
        <v>541</v>
      </c>
      <c r="AG100" s="86">
        <v>3462</v>
      </c>
      <c r="AH100" s="86">
        <v>3183</v>
      </c>
      <c r="AI100" s="86"/>
      <c r="AJ100" s="86" t="s">
        <v>1004</v>
      </c>
      <c r="AK100" s="86"/>
      <c r="AL100" s="86"/>
      <c r="AM100" s="86"/>
      <c r="AN100" s="89">
        <v>44644.36114583333</v>
      </c>
      <c r="AO100" s="86" t="s">
        <v>1389</v>
      </c>
      <c r="AP100" s="93" t="s">
        <v>1491</v>
      </c>
      <c r="AQ100" s="86" t="s">
        <v>66</v>
      </c>
      <c r="AR100" s="48"/>
      <c r="AS100" s="48"/>
      <c r="AT100" s="48"/>
      <c r="AU100" s="48"/>
      <c r="AV100" s="48" t="s">
        <v>447</v>
      </c>
      <c r="AW100" s="48" t="s">
        <v>447</v>
      </c>
      <c r="AX100" s="111" t="s">
        <v>1827</v>
      </c>
      <c r="AY100" s="111" t="s">
        <v>1827</v>
      </c>
      <c r="AZ100" s="111" t="s">
        <v>1890</v>
      </c>
      <c r="BA100" s="111" t="s">
        <v>1890</v>
      </c>
      <c r="BB100" s="95"/>
      <c r="BC100" s="2"/>
      <c r="BD100" s="3"/>
      <c r="BE100" s="3"/>
      <c r="BF100" s="3"/>
      <c r="BG100" s="3"/>
    </row>
    <row r="101" spans="1:59" ht="29" customHeight="1">
      <c r="A101" s="63" t="s">
        <v>277</v>
      </c>
      <c r="C101" s="64" t="s">
        <v>2174</v>
      </c>
      <c r="D101" s="64"/>
      <c r="E101" s="65">
        <v>1.56609459690348</v>
      </c>
      <c r="F101" s="67"/>
      <c r="G101" s="106" t="s">
        <v>1225</v>
      </c>
      <c r="H101" s="64"/>
      <c r="I101" s="68" t="s">
        <v>2163</v>
      </c>
      <c r="J101" s="69" t="s">
        <v>2173</v>
      </c>
      <c r="K101" s="69"/>
      <c r="L101" s="50" t="s">
        <v>1671</v>
      </c>
      <c r="M101" s="72"/>
      <c r="N101" s="73">
        <v>2743.803466796875</v>
      </c>
      <c r="O101" s="73">
        <v>3524.8720703125</v>
      </c>
      <c r="P101" s="74" t="s">
        <v>66</v>
      </c>
      <c r="Q101" s="75"/>
      <c r="R101" s="75"/>
      <c r="S101" s="99"/>
      <c r="T101" s="48">
        <v>0</v>
      </c>
      <c r="U101" s="48">
        <v>1</v>
      </c>
      <c r="V101" s="49">
        <v>0</v>
      </c>
      <c r="W101" s="49">
        <v>0.001876</v>
      </c>
      <c r="X101" s="49">
        <v>0.00713</v>
      </c>
      <c r="Y101" s="49">
        <v>0.49583</v>
      </c>
      <c r="Z101" s="49">
        <v>0</v>
      </c>
      <c r="AA101" s="49">
        <v>0</v>
      </c>
      <c r="AB101" s="70">
        <v>101</v>
      </c>
      <c r="AC10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1" s="71"/>
      <c r="AE101" s="86">
        <v>43</v>
      </c>
      <c r="AF101" s="86">
        <v>17</v>
      </c>
      <c r="AG101" s="86">
        <v>4278</v>
      </c>
      <c r="AH101" s="86">
        <v>2</v>
      </c>
      <c r="AI101" s="86"/>
      <c r="AJ101" s="86"/>
      <c r="AK101" s="86"/>
      <c r="AL101" s="86"/>
      <c r="AM101" s="86"/>
      <c r="AN101" s="89">
        <v>44383.59289351852</v>
      </c>
      <c r="AO101" s="86" t="s">
        <v>1389</v>
      </c>
      <c r="AP101" s="93" t="s">
        <v>1495</v>
      </c>
      <c r="AQ101" s="86" t="s">
        <v>66</v>
      </c>
      <c r="AR101" s="48"/>
      <c r="AS101" s="48"/>
      <c r="AT101" s="48"/>
      <c r="AU101" s="48"/>
      <c r="AV101" s="48" t="s">
        <v>447</v>
      </c>
      <c r="AW101" s="48" t="s">
        <v>447</v>
      </c>
      <c r="AX101" s="111" t="s">
        <v>1827</v>
      </c>
      <c r="AY101" s="111" t="s">
        <v>1827</v>
      </c>
      <c r="AZ101" s="111" t="s">
        <v>1890</v>
      </c>
      <c r="BA101" s="111" t="s">
        <v>1890</v>
      </c>
      <c r="BB101" s="95"/>
      <c r="BC101" s="2"/>
      <c r="BD101" s="3"/>
      <c r="BE101" s="3"/>
      <c r="BF101" s="3"/>
      <c r="BG101" s="3"/>
    </row>
    <row r="102" spans="1:59" ht="29" customHeight="1">
      <c r="A102" s="63" t="s">
        <v>278</v>
      </c>
      <c r="C102" s="64" t="s">
        <v>2174</v>
      </c>
      <c r="D102" s="64"/>
      <c r="E102" s="65">
        <v>1.830102187339821</v>
      </c>
      <c r="F102" s="67"/>
      <c r="G102" s="106" t="s">
        <v>1322</v>
      </c>
      <c r="H102" s="64"/>
      <c r="I102" s="68" t="s">
        <v>2163</v>
      </c>
      <c r="J102" s="69" t="s">
        <v>2173</v>
      </c>
      <c r="K102" s="69"/>
      <c r="L102" s="50" t="s">
        <v>1672</v>
      </c>
      <c r="M102" s="72"/>
      <c r="N102" s="73">
        <v>1780.831787109375</v>
      </c>
      <c r="O102" s="73">
        <v>4009.26318359375</v>
      </c>
      <c r="P102" s="74" t="s">
        <v>66</v>
      </c>
      <c r="Q102" s="75"/>
      <c r="R102" s="75"/>
      <c r="S102" s="99"/>
      <c r="T102" s="48">
        <v>0</v>
      </c>
      <c r="U102" s="48">
        <v>1</v>
      </c>
      <c r="V102" s="49">
        <v>0</v>
      </c>
      <c r="W102" s="49">
        <v>0.001876</v>
      </c>
      <c r="X102" s="49">
        <v>0.00713</v>
      </c>
      <c r="Y102" s="49">
        <v>0.49583</v>
      </c>
      <c r="Z102" s="49">
        <v>0</v>
      </c>
      <c r="AA102" s="49">
        <v>0</v>
      </c>
      <c r="AB102" s="70">
        <v>102</v>
      </c>
      <c r="AC10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2" s="71"/>
      <c r="AE102" s="86">
        <v>1048</v>
      </c>
      <c r="AF102" s="86">
        <v>196</v>
      </c>
      <c r="AG102" s="86">
        <v>21366</v>
      </c>
      <c r="AH102" s="86">
        <v>52874</v>
      </c>
      <c r="AI102" s="86"/>
      <c r="AJ102" s="86"/>
      <c r="AK102" s="86" t="s">
        <v>1131</v>
      </c>
      <c r="AL102" s="86"/>
      <c r="AM102" s="86"/>
      <c r="AN102" s="89">
        <v>42657.0418287037</v>
      </c>
      <c r="AO102" s="86" t="s">
        <v>1389</v>
      </c>
      <c r="AP102" s="93" t="s">
        <v>1496</v>
      </c>
      <c r="AQ102" s="86" t="s">
        <v>66</v>
      </c>
      <c r="AR102" s="48"/>
      <c r="AS102" s="48"/>
      <c r="AT102" s="48"/>
      <c r="AU102" s="48"/>
      <c r="AV102" s="48" t="s">
        <v>447</v>
      </c>
      <c r="AW102" s="48" t="s">
        <v>447</v>
      </c>
      <c r="AX102" s="111" t="s">
        <v>1827</v>
      </c>
      <c r="AY102" s="111" t="s">
        <v>1827</v>
      </c>
      <c r="AZ102" s="111" t="s">
        <v>1890</v>
      </c>
      <c r="BA102" s="111" t="s">
        <v>1890</v>
      </c>
      <c r="BB102" s="95"/>
      <c r="BC102" s="2"/>
      <c r="BD102" s="3"/>
      <c r="BE102" s="3"/>
      <c r="BF102" s="3"/>
      <c r="BG102" s="3"/>
    </row>
    <row r="103" spans="1:59" ht="29" customHeight="1">
      <c r="A103" s="63" t="s">
        <v>285</v>
      </c>
      <c r="C103" s="64" t="s">
        <v>2174</v>
      </c>
      <c r="D103" s="64"/>
      <c r="E103" s="65">
        <v>1.5486516796748617</v>
      </c>
      <c r="F103" s="67"/>
      <c r="G103" s="106" t="s">
        <v>1329</v>
      </c>
      <c r="H103" s="64"/>
      <c r="I103" s="68" t="s">
        <v>2163</v>
      </c>
      <c r="J103" s="69" t="s">
        <v>2173</v>
      </c>
      <c r="K103" s="69"/>
      <c r="L103" s="50" t="s">
        <v>1679</v>
      </c>
      <c r="M103" s="72"/>
      <c r="N103" s="73">
        <v>1933.4552001953125</v>
      </c>
      <c r="O103" s="73">
        <v>2239.7392578125</v>
      </c>
      <c r="P103" s="74" t="s">
        <v>66</v>
      </c>
      <c r="Q103" s="75"/>
      <c r="R103" s="75"/>
      <c r="S103" s="99"/>
      <c r="T103" s="48">
        <v>0</v>
      </c>
      <c r="U103" s="48">
        <v>1</v>
      </c>
      <c r="V103" s="49">
        <v>0</v>
      </c>
      <c r="W103" s="49">
        <v>0.001876</v>
      </c>
      <c r="X103" s="49">
        <v>0.00713</v>
      </c>
      <c r="Y103" s="49">
        <v>0.49583</v>
      </c>
      <c r="Z103" s="49">
        <v>0</v>
      </c>
      <c r="AA103" s="49">
        <v>0</v>
      </c>
      <c r="AB103" s="70">
        <v>103</v>
      </c>
      <c r="AC10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3" s="71"/>
      <c r="AE103" s="86">
        <v>330</v>
      </c>
      <c r="AF103" s="86">
        <v>47</v>
      </c>
      <c r="AG103" s="86">
        <v>3149</v>
      </c>
      <c r="AH103" s="86">
        <v>16543</v>
      </c>
      <c r="AI103" s="86"/>
      <c r="AJ103" s="86" t="s">
        <v>1013</v>
      </c>
      <c r="AK103" s="86" t="s">
        <v>1134</v>
      </c>
      <c r="AL103" s="86"/>
      <c r="AM103" s="86"/>
      <c r="AN103" s="89">
        <v>42015.05100694444</v>
      </c>
      <c r="AO103" s="86" t="s">
        <v>1389</v>
      </c>
      <c r="AP103" s="93" t="s">
        <v>1503</v>
      </c>
      <c r="AQ103" s="86" t="s">
        <v>66</v>
      </c>
      <c r="AR103" s="48"/>
      <c r="AS103" s="48"/>
      <c r="AT103" s="48"/>
      <c r="AU103" s="48"/>
      <c r="AV103" s="48" t="s">
        <v>447</v>
      </c>
      <c r="AW103" s="48" t="s">
        <v>447</v>
      </c>
      <c r="AX103" s="111" t="s">
        <v>1827</v>
      </c>
      <c r="AY103" s="111" t="s">
        <v>1827</v>
      </c>
      <c r="AZ103" s="111" t="s">
        <v>1890</v>
      </c>
      <c r="BA103" s="111" t="s">
        <v>1890</v>
      </c>
      <c r="BB103" s="95"/>
      <c r="BC103" s="2"/>
      <c r="BD103" s="3"/>
      <c r="BE103" s="3"/>
      <c r="BF103" s="3"/>
      <c r="BG103" s="3"/>
    </row>
    <row r="104" spans="1:59" ht="29" customHeight="1">
      <c r="A104" s="63" t="s">
        <v>286</v>
      </c>
      <c r="C104" s="64" t="s">
        <v>2174</v>
      </c>
      <c r="D104" s="64"/>
      <c r="E104" s="65">
        <v>1.6750935172293453</v>
      </c>
      <c r="F104" s="67"/>
      <c r="G104" s="106" t="s">
        <v>1330</v>
      </c>
      <c r="H104" s="64"/>
      <c r="I104" s="68" t="s">
        <v>2163</v>
      </c>
      <c r="J104" s="69" t="s">
        <v>2173</v>
      </c>
      <c r="K104" s="69"/>
      <c r="L104" s="50" t="s">
        <v>1680</v>
      </c>
      <c r="M104" s="72"/>
      <c r="N104" s="73">
        <v>1812.228515625</v>
      </c>
      <c r="O104" s="73">
        <v>2916.126220703125</v>
      </c>
      <c r="P104" s="74" t="s">
        <v>66</v>
      </c>
      <c r="Q104" s="75"/>
      <c r="R104" s="75"/>
      <c r="S104" s="99"/>
      <c r="T104" s="48">
        <v>0</v>
      </c>
      <c r="U104" s="48">
        <v>1</v>
      </c>
      <c r="V104" s="49">
        <v>0</v>
      </c>
      <c r="W104" s="49">
        <v>0.001876</v>
      </c>
      <c r="X104" s="49">
        <v>0.00713</v>
      </c>
      <c r="Y104" s="49">
        <v>0.49583</v>
      </c>
      <c r="Z104" s="49">
        <v>0</v>
      </c>
      <c r="AA104" s="49">
        <v>0</v>
      </c>
      <c r="AB104" s="70">
        <v>104</v>
      </c>
      <c r="AC10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4" s="71"/>
      <c r="AE104" s="86">
        <v>2918</v>
      </c>
      <c r="AF104" s="86">
        <v>446</v>
      </c>
      <c r="AG104" s="86">
        <v>11333</v>
      </c>
      <c r="AH104" s="86">
        <v>7089</v>
      </c>
      <c r="AI104" s="86"/>
      <c r="AJ104" s="86" t="s">
        <v>1014</v>
      </c>
      <c r="AK104" s="86" t="s">
        <v>1135</v>
      </c>
      <c r="AL104" s="93" t="s">
        <v>1196</v>
      </c>
      <c r="AM104" s="86"/>
      <c r="AN104" s="89">
        <v>40121.28625</v>
      </c>
      <c r="AO104" s="86" t="s">
        <v>1389</v>
      </c>
      <c r="AP104" s="93" t="s">
        <v>1504</v>
      </c>
      <c r="AQ104" s="86" t="s">
        <v>66</v>
      </c>
      <c r="AR104" s="48"/>
      <c r="AS104" s="48"/>
      <c r="AT104" s="48"/>
      <c r="AU104" s="48"/>
      <c r="AV104" s="48" t="s">
        <v>447</v>
      </c>
      <c r="AW104" s="48" t="s">
        <v>447</v>
      </c>
      <c r="AX104" s="111" t="s">
        <v>1827</v>
      </c>
      <c r="AY104" s="111" t="s">
        <v>1827</v>
      </c>
      <c r="AZ104" s="111" t="s">
        <v>1890</v>
      </c>
      <c r="BA104" s="111" t="s">
        <v>1890</v>
      </c>
      <c r="BB104" s="95"/>
      <c r="BC104" s="2"/>
      <c r="BD104" s="3"/>
      <c r="BE104" s="3"/>
      <c r="BF104" s="3"/>
      <c r="BG104" s="3"/>
    </row>
    <row r="105" spans="1:59" ht="29" customHeight="1">
      <c r="A105" s="63" t="s">
        <v>287</v>
      </c>
      <c r="C105" s="64" t="s">
        <v>2174</v>
      </c>
      <c r="D105" s="64"/>
      <c r="E105" s="65">
        <v>1.5060563539004592</v>
      </c>
      <c r="F105" s="67"/>
      <c r="G105" s="106" t="s">
        <v>1331</v>
      </c>
      <c r="H105" s="64"/>
      <c r="I105" s="68" t="s">
        <v>2163</v>
      </c>
      <c r="J105" s="69" t="s">
        <v>2173</v>
      </c>
      <c r="K105" s="69"/>
      <c r="L105" s="50" t="s">
        <v>1681</v>
      </c>
      <c r="M105" s="72"/>
      <c r="N105" s="73">
        <v>1934.060302734375</v>
      </c>
      <c r="O105" s="73">
        <v>3598.755126953125</v>
      </c>
      <c r="P105" s="74" t="s">
        <v>66</v>
      </c>
      <c r="Q105" s="75"/>
      <c r="R105" s="75"/>
      <c r="S105" s="99"/>
      <c r="T105" s="48">
        <v>0</v>
      </c>
      <c r="U105" s="48">
        <v>1</v>
      </c>
      <c r="V105" s="49">
        <v>0</v>
      </c>
      <c r="W105" s="49">
        <v>0.001876</v>
      </c>
      <c r="X105" s="49">
        <v>0.00713</v>
      </c>
      <c r="Y105" s="49">
        <v>0.49583</v>
      </c>
      <c r="Z105" s="49">
        <v>0</v>
      </c>
      <c r="AA105" s="49">
        <v>0</v>
      </c>
      <c r="AB105" s="70">
        <v>105</v>
      </c>
      <c r="AC10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5" s="71"/>
      <c r="AE105" s="86">
        <v>1377</v>
      </c>
      <c r="AF105" s="86">
        <v>640</v>
      </c>
      <c r="AG105" s="86">
        <v>392</v>
      </c>
      <c r="AH105" s="86">
        <v>2687</v>
      </c>
      <c r="AI105" s="86"/>
      <c r="AJ105" s="86" t="s">
        <v>1015</v>
      </c>
      <c r="AK105" s="86"/>
      <c r="AL105" s="86"/>
      <c r="AM105" s="86"/>
      <c r="AN105" s="89">
        <v>44476.3849537037</v>
      </c>
      <c r="AO105" s="86" t="s">
        <v>1389</v>
      </c>
      <c r="AP105" s="93" t="s">
        <v>1505</v>
      </c>
      <c r="AQ105" s="86" t="s">
        <v>66</v>
      </c>
      <c r="AR105" s="48"/>
      <c r="AS105" s="48"/>
      <c r="AT105" s="48"/>
      <c r="AU105" s="48"/>
      <c r="AV105" s="48" t="s">
        <v>447</v>
      </c>
      <c r="AW105" s="48" t="s">
        <v>447</v>
      </c>
      <c r="AX105" s="111" t="s">
        <v>1827</v>
      </c>
      <c r="AY105" s="111" t="s">
        <v>1827</v>
      </c>
      <c r="AZ105" s="111" t="s">
        <v>1890</v>
      </c>
      <c r="BA105" s="111" t="s">
        <v>1890</v>
      </c>
      <c r="BB105" s="95"/>
      <c r="BC105" s="2"/>
      <c r="BD105" s="3"/>
      <c r="BE105" s="3"/>
      <c r="BF105" s="3"/>
      <c r="BG105" s="3"/>
    </row>
    <row r="106" spans="1:59" ht="29" customHeight="1">
      <c r="A106" s="63" t="s">
        <v>292</v>
      </c>
      <c r="C106" s="64" t="s">
        <v>2174</v>
      </c>
      <c r="D106" s="64"/>
      <c r="E106" s="65">
        <v>1.5583387559391166</v>
      </c>
      <c r="F106" s="67"/>
      <c r="G106" s="106" t="s">
        <v>1335</v>
      </c>
      <c r="H106" s="64"/>
      <c r="I106" s="68" t="s">
        <v>2163</v>
      </c>
      <c r="J106" s="69" t="s">
        <v>2173</v>
      </c>
      <c r="K106" s="69"/>
      <c r="L106" s="50" t="s">
        <v>1686</v>
      </c>
      <c r="M106" s="72"/>
      <c r="N106" s="73">
        <v>1688.303466796875</v>
      </c>
      <c r="O106" s="73">
        <v>1767.216064453125</v>
      </c>
      <c r="P106" s="74" t="s">
        <v>66</v>
      </c>
      <c r="Q106" s="75"/>
      <c r="R106" s="75"/>
      <c r="S106" s="99"/>
      <c r="T106" s="48">
        <v>0</v>
      </c>
      <c r="U106" s="48">
        <v>1</v>
      </c>
      <c r="V106" s="49">
        <v>0</v>
      </c>
      <c r="W106" s="49">
        <v>0.001876</v>
      </c>
      <c r="X106" s="49">
        <v>0.00713</v>
      </c>
      <c r="Y106" s="49">
        <v>0.49583</v>
      </c>
      <c r="Z106" s="49">
        <v>0</v>
      </c>
      <c r="AA106" s="49">
        <v>0</v>
      </c>
      <c r="AB106" s="70">
        <v>106</v>
      </c>
      <c r="AC10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6" s="71"/>
      <c r="AE106" s="86">
        <v>1292</v>
      </c>
      <c r="AF106" s="86">
        <v>76</v>
      </c>
      <c r="AG106" s="86">
        <v>3776</v>
      </c>
      <c r="AH106" s="86">
        <v>17509</v>
      </c>
      <c r="AI106" s="86"/>
      <c r="AJ106" s="86" t="s">
        <v>1018</v>
      </c>
      <c r="AK106" s="86" t="s">
        <v>1137</v>
      </c>
      <c r="AL106" s="86"/>
      <c r="AM106" s="86"/>
      <c r="AN106" s="89">
        <v>42064.657534722224</v>
      </c>
      <c r="AO106" s="86" t="s">
        <v>1389</v>
      </c>
      <c r="AP106" s="93" t="s">
        <v>1510</v>
      </c>
      <c r="AQ106" s="86" t="s">
        <v>66</v>
      </c>
      <c r="AR106" s="48"/>
      <c r="AS106" s="48"/>
      <c r="AT106" s="48"/>
      <c r="AU106" s="48"/>
      <c r="AV106" s="48" t="s">
        <v>447</v>
      </c>
      <c r="AW106" s="48" t="s">
        <v>447</v>
      </c>
      <c r="AX106" s="111" t="s">
        <v>1827</v>
      </c>
      <c r="AY106" s="111" t="s">
        <v>1827</v>
      </c>
      <c r="AZ106" s="111" t="s">
        <v>1890</v>
      </c>
      <c r="BA106" s="111" t="s">
        <v>1890</v>
      </c>
      <c r="BB106" s="95"/>
      <c r="BC106" s="2"/>
      <c r="BD106" s="3"/>
      <c r="BE106" s="3"/>
      <c r="BF106" s="3"/>
      <c r="BG106" s="3"/>
    </row>
    <row r="107" spans="1:59" ht="29" customHeight="1">
      <c r="A107" s="63" t="s">
        <v>293</v>
      </c>
      <c r="C107" s="64" t="s">
        <v>2174</v>
      </c>
      <c r="D107" s="64"/>
      <c r="E107" s="65">
        <v>1.5131787496864582</v>
      </c>
      <c r="F107" s="67"/>
      <c r="G107" s="106" t="s">
        <v>1336</v>
      </c>
      <c r="H107" s="64"/>
      <c r="I107" s="68" t="s">
        <v>2163</v>
      </c>
      <c r="J107" s="69" t="s">
        <v>2173</v>
      </c>
      <c r="K107" s="69"/>
      <c r="L107" s="50" t="s">
        <v>1687</v>
      </c>
      <c r="M107" s="72"/>
      <c r="N107" s="73">
        <v>2315.709716796875</v>
      </c>
      <c r="O107" s="73">
        <v>3695.947021484375</v>
      </c>
      <c r="P107" s="74" t="s">
        <v>66</v>
      </c>
      <c r="Q107" s="75"/>
      <c r="R107" s="75"/>
      <c r="S107" s="99"/>
      <c r="T107" s="48">
        <v>0</v>
      </c>
      <c r="U107" s="48">
        <v>1</v>
      </c>
      <c r="V107" s="49">
        <v>0</v>
      </c>
      <c r="W107" s="49">
        <v>0.001876</v>
      </c>
      <c r="X107" s="49">
        <v>0.00713</v>
      </c>
      <c r="Y107" s="49">
        <v>0.49583</v>
      </c>
      <c r="Z107" s="49">
        <v>0</v>
      </c>
      <c r="AA107" s="49">
        <v>0</v>
      </c>
      <c r="AB107" s="70">
        <v>107</v>
      </c>
      <c r="AC10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7" s="71"/>
      <c r="AE107" s="86">
        <v>85</v>
      </c>
      <c r="AF107" s="86">
        <v>266</v>
      </c>
      <c r="AG107" s="86">
        <v>853</v>
      </c>
      <c r="AH107" s="86">
        <v>1864</v>
      </c>
      <c r="AI107" s="86"/>
      <c r="AJ107" s="86" t="s">
        <v>1019</v>
      </c>
      <c r="AK107" s="86"/>
      <c r="AL107" s="86"/>
      <c r="AM107" s="86"/>
      <c r="AN107" s="89">
        <v>44533.402604166666</v>
      </c>
      <c r="AO107" s="86" t="s">
        <v>1389</v>
      </c>
      <c r="AP107" s="93" t="s">
        <v>1511</v>
      </c>
      <c r="AQ107" s="86" t="s">
        <v>66</v>
      </c>
      <c r="AR107" s="48"/>
      <c r="AS107" s="48"/>
      <c r="AT107" s="48"/>
      <c r="AU107" s="48"/>
      <c r="AV107" s="48" t="s">
        <v>447</v>
      </c>
      <c r="AW107" s="48" t="s">
        <v>447</v>
      </c>
      <c r="AX107" s="111" t="s">
        <v>1827</v>
      </c>
      <c r="AY107" s="111" t="s">
        <v>1827</v>
      </c>
      <c r="AZ107" s="111" t="s">
        <v>1890</v>
      </c>
      <c r="BA107" s="111" t="s">
        <v>1890</v>
      </c>
      <c r="BB107" s="95"/>
      <c r="BC107" s="2"/>
      <c r="BD107" s="3"/>
      <c r="BE107" s="3"/>
      <c r="BF107" s="3"/>
      <c r="BG107" s="3"/>
    </row>
    <row r="108" spans="1:59" ht="29" customHeight="1">
      <c r="A108" s="63" t="s">
        <v>294</v>
      </c>
      <c r="C108" s="64" t="s">
        <v>2174</v>
      </c>
      <c r="D108" s="64"/>
      <c r="E108" s="65">
        <v>1.6455378921998087</v>
      </c>
      <c r="F108" s="67"/>
      <c r="G108" s="106" t="s">
        <v>1337</v>
      </c>
      <c r="H108" s="64"/>
      <c r="I108" s="68" t="s">
        <v>2163</v>
      </c>
      <c r="J108" s="69" t="s">
        <v>2173</v>
      </c>
      <c r="K108" s="69"/>
      <c r="L108" s="50" t="s">
        <v>1688</v>
      </c>
      <c r="M108" s="72"/>
      <c r="N108" s="73">
        <v>1230.29443359375</v>
      </c>
      <c r="O108" s="73">
        <v>3182.545166015625</v>
      </c>
      <c r="P108" s="74" t="s">
        <v>66</v>
      </c>
      <c r="Q108" s="75"/>
      <c r="R108" s="75"/>
      <c r="S108" s="99"/>
      <c r="T108" s="48">
        <v>0</v>
      </c>
      <c r="U108" s="48">
        <v>1</v>
      </c>
      <c r="V108" s="49">
        <v>0</v>
      </c>
      <c r="W108" s="49">
        <v>0.001876</v>
      </c>
      <c r="X108" s="49">
        <v>0.00713</v>
      </c>
      <c r="Y108" s="49">
        <v>0.49583</v>
      </c>
      <c r="Z108" s="49">
        <v>0</v>
      </c>
      <c r="AA108" s="49">
        <v>0</v>
      </c>
      <c r="AB108" s="70">
        <v>108</v>
      </c>
      <c r="AC10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8" s="71"/>
      <c r="AE108" s="86">
        <v>1843</v>
      </c>
      <c r="AF108" s="86">
        <v>634</v>
      </c>
      <c r="AG108" s="86">
        <v>9420</v>
      </c>
      <c r="AH108" s="86">
        <v>49377</v>
      </c>
      <c r="AI108" s="86"/>
      <c r="AJ108" s="86" t="s">
        <v>1020</v>
      </c>
      <c r="AK108" s="86" t="s">
        <v>1138</v>
      </c>
      <c r="AL108" s="86"/>
      <c r="AM108" s="86"/>
      <c r="AN108" s="89">
        <v>42205.79418981481</v>
      </c>
      <c r="AO108" s="86" t="s">
        <v>1389</v>
      </c>
      <c r="AP108" s="93" t="s">
        <v>1512</v>
      </c>
      <c r="AQ108" s="86" t="s">
        <v>66</v>
      </c>
      <c r="AR108" s="48"/>
      <c r="AS108" s="48"/>
      <c r="AT108" s="48"/>
      <c r="AU108" s="48"/>
      <c r="AV108" s="48" t="s">
        <v>447</v>
      </c>
      <c r="AW108" s="48" t="s">
        <v>447</v>
      </c>
      <c r="AX108" s="111" t="s">
        <v>1827</v>
      </c>
      <c r="AY108" s="111" t="s">
        <v>1827</v>
      </c>
      <c r="AZ108" s="111" t="s">
        <v>1890</v>
      </c>
      <c r="BA108" s="111" t="s">
        <v>1890</v>
      </c>
      <c r="BB108" s="95"/>
      <c r="BC108" s="2"/>
      <c r="BD108" s="3"/>
      <c r="BE108" s="3"/>
      <c r="BF108" s="3"/>
      <c r="BG108" s="3"/>
    </row>
    <row r="109" spans="1:59" ht="29" customHeight="1">
      <c r="A109" s="63" t="s">
        <v>297</v>
      </c>
      <c r="C109" s="64" t="s">
        <v>2174</v>
      </c>
      <c r="D109" s="64"/>
      <c r="E109" s="65">
        <v>1.501174191062334</v>
      </c>
      <c r="F109" s="67"/>
      <c r="G109" s="106" t="s">
        <v>1342</v>
      </c>
      <c r="H109" s="64"/>
      <c r="I109" s="68" t="s">
        <v>2163</v>
      </c>
      <c r="J109" s="69" t="s">
        <v>2173</v>
      </c>
      <c r="K109" s="69"/>
      <c r="L109" s="50" t="s">
        <v>1693</v>
      </c>
      <c r="M109" s="72"/>
      <c r="N109" s="73">
        <v>1524.787353515625</v>
      </c>
      <c r="O109" s="73">
        <v>3031.671142578125</v>
      </c>
      <c r="P109" s="74" t="s">
        <v>66</v>
      </c>
      <c r="Q109" s="75"/>
      <c r="R109" s="75"/>
      <c r="S109" s="99"/>
      <c r="T109" s="48">
        <v>0</v>
      </c>
      <c r="U109" s="48">
        <v>1</v>
      </c>
      <c r="V109" s="49">
        <v>0</v>
      </c>
      <c r="W109" s="49">
        <v>0.001876</v>
      </c>
      <c r="X109" s="49">
        <v>0.00713</v>
      </c>
      <c r="Y109" s="49">
        <v>0.49583</v>
      </c>
      <c r="Z109" s="49">
        <v>0</v>
      </c>
      <c r="AA109" s="49">
        <v>0</v>
      </c>
      <c r="AB109" s="70">
        <v>109</v>
      </c>
      <c r="AC10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9" s="71"/>
      <c r="AE109" s="86">
        <v>16</v>
      </c>
      <c r="AF109" s="86">
        <v>19</v>
      </c>
      <c r="AG109" s="86">
        <v>76</v>
      </c>
      <c r="AH109" s="86">
        <v>204</v>
      </c>
      <c r="AI109" s="86"/>
      <c r="AJ109" s="86"/>
      <c r="AK109" s="86"/>
      <c r="AL109" s="86"/>
      <c r="AM109" s="86"/>
      <c r="AN109" s="89">
        <v>44587.98342592592</v>
      </c>
      <c r="AO109" s="86" t="s">
        <v>1389</v>
      </c>
      <c r="AP109" s="93" t="s">
        <v>1517</v>
      </c>
      <c r="AQ109" s="86" t="s">
        <v>66</v>
      </c>
      <c r="AR109" s="48"/>
      <c r="AS109" s="48"/>
      <c r="AT109" s="48"/>
      <c r="AU109" s="48"/>
      <c r="AV109" s="48" t="s">
        <v>447</v>
      </c>
      <c r="AW109" s="48" t="s">
        <v>447</v>
      </c>
      <c r="AX109" s="111" t="s">
        <v>1827</v>
      </c>
      <c r="AY109" s="111" t="s">
        <v>1827</v>
      </c>
      <c r="AZ109" s="111" t="s">
        <v>1890</v>
      </c>
      <c r="BA109" s="111" t="s">
        <v>1890</v>
      </c>
      <c r="BB109" s="95"/>
      <c r="BC109" s="2"/>
      <c r="BD109" s="3"/>
      <c r="BE109" s="3"/>
      <c r="BF109" s="3"/>
      <c r="BG109" s="3"/>
    </row>
    <row r="110" spans="1:59" ht="29" customHeight="1">
      <c r="A110" s="63" t="s">
        <v>305</v>
      </c>
      <c r="C110" s="64" t="s">
        <v>2174</v>
      </c>
      <c r="D110" s="64"/>
      <c r="E110" s="65">
        <v>1.54939327403002</v>
      </c>
      <c r="F110" s="67"/>
      <c r="G110" s="106" t="s">
        <v>1354</v>
      </c>
      <c r="H110" s="64"/>
      <c r="I110" s="68" t="s">
        <v>2163</v>
      </c>
      <c r="J110" s="69" t="s">
        <v>2173</v>
      </c>
      <c r="K110" s="69"/>
      <c r="L110" s="50" t="s">
        <v>1705</v>
      </c>
      <c r="M110" s="72"/>
      <c r="N110" s="73">
        <v>1199.3668212890625</v>
      </c>
      <c r="O110" s="73">
        <v>2074.465087890625</v>
      </c>
      <c r="P110" s="74" t="s">
        <v>66</v>
      </c>
      <c r="Q110" s="75"/>
      <c r="R110" s="75"/>
      <c r="S110" s="99"/>
      <c r="T110" s="48">
        <v>0</v>
      </c>
      <c r="U110" s="48">
        <v>1</v>
      </c>
      <c r="V110" s="49">
        <v>0</v>
      </c>
      <c r="W110" s="49">
        <v>0.001876</v>
      </c>
      <c r="X110" s="49">
        <v>0.00713</v>
      </c>
      <c r="Y110" s="49">
        <v>0.49583</v>
      </c>
      <c r="Z110" s="49">
        <v>0</v>
      </c>
      <c r="AA110" s="49">
        <v>0</v>
      </c>
      <c r="AB110" s="70">
        <v>110</v>
      </c>
      <c r="AC11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0" s="71"/>
      <c r="AE110" s="86">
        <v>256</v>
      </c>
      <c r="AF110" s="86">
        <v>149</v>
      </c>
      <c r="AG110" s="86">
        <v>3197</v>
      </c>
      <c r="AH110" s="86">
        <v>3814</v>
      </c>
      <c r="AI110" s="86"/>
      <c r="AJ110" s="86" t="s">
        <v>1033</v>
      </c>
      <c r="AK110" s="86"/>
      <c r="AL110" s="86"/>
      <c r="AM110" s="86"/>
      <c r="AN110" s="89">
        <v>44610.74233796296</v>
      </c>
      <c r="AO110" s="86" t="s">
        <v>1389</v>
      </c>
      <c r="AP110" s="93" t="s">
        <v>1529</v>
      </c>
      <c r="AQ110" s="86" t="s">
        <v>66</v>
      </c>
      <c r="AR110" s="48"/>
      <c r="AS110" s="48"/>
      <c r="AT110" s="48"/>
      <c r="AU110" s="48"/>
      <c r="AV110" s="48" t="s">
        <v>447</v>
      </c>
      <c r="AW110" s="48" t="s">
        <v>447</v>
      </c>
      <c r="AX110" s="111" t="s">
        <v>1827</v>
      </c>
      <c r="AY110" s="111" t="s">
        <v>1827</v>
      </c>
      <c r="AZ110" s="111" t="s">
        <v>1890</v>
      </c>
      <c r="BA110" s="111" t="s">
        <v>1890</v>
      </c>
      <c r="BB110" s="95"/>
      <c r="BC110" s="2"/>
      <c r="BD110" s="3"/>
      <c r="BE110" s="3"/>
      <c r="BF110" s="3"/>
      <c r="BG110" s="3"/>
    </row>
    <row r="111" spans="1:59" ht="29" customHeight="1">
      <c r="A111" s="63" t="s">
        <v>233</v>
      </c>
      <c r="C111" s="64" t="s">
        <v>2174</v>
      </c>
      <c r="D111" s="64"/>
      <c r="E111" s="65">
        <v>1.7666649702089914</v>
      </c>
      <c r="F111" s="67"/>
      <c r="G111" s="106" t="s">
        <v>1269</v>
      </c>
      <c r="H111" s="64"/>
      <c r="I111" s="68" t="s">
        <v>2163</v>
      </c>
      <c r="J111" s="69" t="s">
        <v>2173</v>
      </c>
      <c r="K111" s="69"/>
      <c r="L111" s="50" t="s">
        <v>1618</v>
      </c>
      <c r="M111" s="72"/>
      <c r="N111" s="73">
        <v>3117.515869140625</v>
      </c>
      <c r="O111" s="73">
        <v>9398.8310546875</v>
      </c>
      <c r="P111" s="74" t="s">
        <v>66</v>
      </c>
      <c r="Q111" s="75"/>
      <c r="R111" s="75"/>
      <c r="S111" s="99"/>
      <c r="T111" s="48">
        <v>0</v>
      </c>
      <c r="U111" s="48">
        <v>1</v>
      </c>
      <c r="V111" s="49">
        <v>0</v>
      </c>
      <c r="W111" s="49">
        <v>0.001692</v>
      </c>
      <c r="X111" s="49">
        <v>0.000827</v>
      </c>
      <c r="Y111" s="49">
        <v>0.493315</v>
      </c>
      <c r="Z111" s="49">
        <v>0</v>
      </c>
      <c r="AA111" s="49">
        <v>0</v>
      </c>
      <c r="AB111" s="70">
        <v>111</v>
      </c>
      <c r="AC11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1" s="71"/>
      <c r="AE111" s="86">
        <v>2186</v>
      </c>
      <c r="AF111" s="86">
        <v>427</v>
      </c>
      <c r="AG111" s="86">
        <v>17260</v>
      </c>
      <c r="AH111" s="86">
        <v>21718</v>
      </c>
      <c r="AI111" s="86"/>
      <c r="AJ111" s="86" t="s">
        <v>962</v>
      </c>
      <c r="AK111" s="86" t="s">
        <v>1102</v>
      </c>
      <c r="AL111" s="86"/>
      <c r="AM111" s="86"/>
      <c r="AN111" s="89">
        <v>44360.57982638889</v>
      </c>
      <c r="AO111" s="86" t="s">
        <v>1389</v>
      </c>
      <c r="AP111" s="93" t="s">
        <v>1442</v>
      </c>
      <c r="AQ111" s="86" t="s">
        <v>66</v>
      </c>
      <c r="AR111" s="48"/>
      <c r="AS111" s="48"/>
      <c r="AT111" s="48"/>
      <c r="AU111" s="48"/>
      <c r="AV111" s="48" t="s">
        <v>451</v>
      </c>
      <c r="AW111" s="48" t="s">
        <v>451</v>
      </c>
      <c r="AX111" s="111" t="s">
        <v>1838</v>
      </c>
      <c r="AY111" s="111" t="s">
        <v>1838</v>
      </c>
      <c r="AZ111" s="111" t="s">
        <v>1900</v>
      </c>
      <c r="BA111" s="111" t="s">
        <v>1900</v>
      </c>
      <c r="BB111" s="95"/>
      <c r="BC111" s="2"/>
      <c r="BD111" s="3"/>
      <c r="BE111" s="3"/>
      <c r="BF111" s="3"/>
      <c r="BG111" s="3"/>
    </row>
    <row r="112" spans="1:59" ht="29" customHeight="1">
      <c r="A112" s="63" t="s">
        <v>234</v>
      </c>
      <c r="C112" s="64" t="s">
        <v>2174</v>
      </c>
      <c r="D112" s="64"/>
      <c r="E112" s="65">
        <v>1.596407266170574</v>
      </c>
      <c r="F112" s="67"/>
      <c r="G112" s="106" t="s">
        <v>1271</v>
      </c>
      <c r="H112" s="64"/>
      <c r="I112" s="68" t="s">
        <v>2163</v>
      </c>
      <c r="J112" s="69" t="s">
        <v>2173</v>
      </c>
      <c r="K112" s="69"/>
      <c r="L112" s="50" t="s">
        <v>1620</v>
      </c>
      <c r="M112" s="72"/>
      <c r="N112" s="73">
        <v>2016.2708740234375</v>
      </c>
      <c r="O112" s="73">
        <v>8331.921875</v>
      </c>
      <c r="P112" s="74" t="s">
        <v>66</v>
      </c>
      <c r="Q112" s="75"/>
      <c r="R112" s="75"/>
      <c r="S112" s="99"/>
      <c r="T112" s="48">
        <v>0</v>
      </c>
      <c r="U112" s="48">
        <v>1</v>
      </c>
      <c r="V112" s="49">
        <v>0</v>
      </c>
      <c r="W112" s="49">
        <v>0.001692</v>
      </c>
      <c r="X112" s="49">
        <v>0.000827</v>
      </c>
      <c r="Y112" s="49">
        <v>0.493315</v>
      </c>
      <c r="Z112" s="49">
        <v>0</v>
      </c>
      <c r="AA112" s="49">
        <v>0</v>
      </c>
      <c r="AB112" s="70">
        <v>112</v>
      </c>
      <c r="AC11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2" s="71"/>
      <c r="AE112" s="86">
        <v>779</v>
      </c>
      <c r="AF112" s="86">
        <v>645</v>
      </c>
      <c r="AG112" s="86">
        <v>6240</v>
      </c>
      <c r="AH112" s="86">
        <v>8747</v>
      </c>
      <c r="AI112" s="86"/>
      <c r="AJ112" s="86" t="s">
        <v>964</v>
      </c>
      <c r="AK112" s="86" t="s">
        <v>1073</v>
      </c>
      <c r="AL112" s="86"/>
      <c r="AM112" s="86"/>
      <c r="AN112" s="89">
        <v>41477.55028935185</v>
      </c>
      <c r="AO112" s="86" t="s">
        <v>1389</v>
      </c>
      <c r="AP112" s="93" t="s">
        <v>1444</v>
      </c>
      <c r="AQ112" s="86" t="s">
        <v>66</v>
      </c>
      <c r="AR112" s="48"/>
      <c r="AS112" s="48"/>
      <c r="AT112" s="48"/>
      <c r="AU112" s="48"/>
      <c r="AV112" s="48" t="s">
        <v>451</v>
      </c>
      <c r="AW112" s="48" t="s">
        <v>451</v>
      </c>
      <c r="AX112" s="111" t="s">
        <v>1838</v>
      </c>
      <c r="AY112" s="111" t="s">
        <v>1838</v>
      </c>
      <c r="AZ112" s="111" t="s">
        <v>1900</v>
      </c>
      <c r="BA112" s="111" t="s">
        <v>1900</v>
      </c>
      <c r="BB112" s="95"/>
      <c r="BC112" s="2"/>
      <c r="BD112" s="3"/>
      <c r="BE112" s="3"/>
      <c r="BF112" s="3"/>
      <c r="BG112" s="3"/>
    </row>
    <row r="113" spans="1:59" ht="29" customHeight="1">
      <c r="A113" s="63" t="s">
        <v>235</v>
      </c>
      <c r="C113" s="64" t="s">
        <v>2174</v>
      </c>
      <c r="D113" s="64"/>
      <c r="E113" s="65">
        <v>2.1085090681721517</v>
      </c>
      <c r="F113" s="67"/>
      <c r="G113" s="106" t="s">
        <v>1272</v>
      </c>
      <c r="H113" s="64"/>
      <c r="I113" s="68" t="s">
        <v>2163</v>
      </c>
      <c r="J113" s="69" t="s">
        <v>2173</v>
      </c>
      <c r="K113" s="69"/>
      <c r="L113" s="50" t="s">
        <v>1621</v>
      </c>
      <c r="M113" s="72"/>
      <c r="N113" s="73">
        <v>2817.67431640625</v>
      </c>
      <c r="O113" s="73">
        <v>9065.3916015625</v>
      </c>
      <c r="P113" s="74" t="s">
        <v>66</v>
      </c>
      <c r="Q113" s="75"/>
      <c r="R113" s="75"/>
      <c r="S113" s="99"/>
      <c r="T113" s="48">
        <v>0</v>
      </c>
      <c r="U113" s="48">
        <v>1</v>
      </c>
      <c r="V113" s="49">
        <v>0</v>
      </c>
      <c r="W113" s="49">
        <v>0.001692</v>
      </c>
      <c r="X113" s="49">
        <v>0.000827</v>
      </c>
      <c r="Y113" s="49">
        <v>0.493315</v>
      </c>
      <c r="Z113" s="49">
        <v>0</v>
      </c>
      <c r="AA113" s="49">
        <v>0</v>
      </c>
      <c r="AB113" s="70">
        <v>113</v>
      </c>
      <c r="AC11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3" s="71"/>
      <c r="AE113" s="86">
        <v>2846</v>
      </c>
      <c r="AF113" s="86">
        <v>590</v>
      </c>
      <c r="AG113" s="86">
        <v>39386</v>
      </c>
      <c r="AH113" s="86">
        <v>19018</v>
      </c>
      <c r="AI113" s="86"/>
      <c r="AJ113" s="86" t="s">
        <v>965</v>
      </c>
      <c r="AK113" s="86"/>
      <c r="AL113" s="86"/>
      <c r="AM113" s="86"/>
      <c r="AN113" s="89">
        <v>43641.26179398148</v>
      </c>
      <c r="AO113" s="86" t="s">
        <v>1389</v>
      </c>
      <c r="AP113" s="93" t="s">
        <v>1445</v>
      </c>
      <c r="AQ113" s="86" t="s">
        <v>66</v>
      </c>
      <c r="AR113" s="48"/>
      <c r="AS113" s="48"/>
      <c r="AT113" s="48"/>
      <c r="AU113" s="48"/>
      <c r="AV113" s="48" t="s">
        <v>451</v>
      </c>
      <c r="AW113" s="48" t="s">
        <v>451</v>
      </c>
      <c r="AX113" s="111" t="s">
        <v>1838</v>
      </c>
      <c r="AY113" s="111" t="s">
        <v>1838</v>
      </c>
      <c r="AZ113" s="111" t="s">
        <v>1900</v>
      </c>
      <c r="BA113" s="111" t="s">
        <v>1900</v>
      </c>
      <c r="BB113" s="95"/>
      <c r="BC113" s="2"/>
      <c r="BD113" s="3"/>
      <c r="BE113" s="3"/>
      <c r="BF113" s="3"/>
      <c r="BG113" s="3"/>
    </row>
    <row r="114" spans="1:59" ht="29" customHeight="1">
      <c r="A114" s="63" t="s">
        <v>242</v>
      </c>
      <c r="C114" s="64" t="s">
        <v>2174</v>
      </c>
      <c r="D114" s="64"/>
      <c r="E114" s="65">
        <v>2.098343045553524</v>
      </c>
      <c r="F114" s="67"/>
      <c r="G114" s="106" t="s">
        <v>1279</v>
      </c>
      <c r="H114" s="64"/>
      <c r="I114" s="68" t="s">
        <v>2163</v>
      </c>
      <c r="J114" s="69" t="s">
        <v>2173</v>
      </c>
      <c r="K114" s="69"/>
      <c r="L114" s="50" t="s">
        <v>1628</v>
      </c>
      <c r="M114" s="72"/>
      <c r="N114" s="73">
        <v>2415.43994140625</v>
      </c>
      <c r="O114" s="73">
        <v>9534.2275390625</v>
      </c>
      <c r="P114" s="74" t="s">
        <v>66</v>
      </c>
      <c r="Q114" s="75"/>
      <c r="R114" s="75"/>
      <c r="S114" s="99"/>
      <c r="T114" s="48">
        <v>0</v>
      </c>
      <c r="U114" s="48">
        <v>1</v>
      </c>
      <c r="V114" s="49">
        <v>0</v>
      </c>
      <c r="W114" s="49">
        <v>0.001692</v>
      </c>
      <c r="X114" s="49">
        <v>0.000827</v>
      </c>
      <c r="Y114" s="49">
        <v>0.493315</v>
      </c>
      <c r="Z114" s="49">
        <v>0</v>
      </c>
      <c r="AA114" s="49">
        <v>0</v>
      </c>
      <c r="AB114" s="70">
        <v>114</v>
      </c>
      <c r="AC11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14" s="71"/>
      <c r="AE114" s="86">
        <v>141</v>
      </c>
      <c r="AF114" s="86">
        <v>574</v>
      </c>
      <c r="AG114" s="86">
        <v>38728</v>
      </c>
      <c r="AH114" s="86">
        <v>59100</v>
      </c>
      <c r="AI114" s="86"/>
      <c r="AJ114" s="86"/>
      <c r="AK114" s="86"/>
      <c r="AL114" s="86"/>
      <c r="AM114" s="86"/>
      <c r="AN114" s="89">
        <v>42192.745625</v>
      </c>
      <c r="AO114" s="86" t="s">
        <v>1389</v>
      </c>
      <c r="AP114" s="93" t="s">
        <v>1452</v>
      </c>
      <c r="AQ114" s="86" t="s">
        <v>66</v>
      </c>
      <c r="AR114" s="48"/>
      <c r="AS114" s="48"/>
      <c r="AT114" s="48"/>
      <c r="AU114" s="48"/>
      <c r="AV114" s="48" t="s">
        <v>451</v>
      </c>
      <c r="AW114" s="48" t="s">
        <v>451</v>
      </c>
      <c r="AX114" s="111" t="s">
        <v>1838</v>
      </c>
      <c r="AY114" s="111" t="s">
        <v>1838</v>
      </c>
      <c r="AZ114" s="111" t="s">
        <v>1900</v>
      </c>
      <c r="BA114" s="111" t="s">
        <v>1900</v>
      </c>
      <c r="BB114" s="95"/>
      <c r="BC114" s="2"/>
      <c r="BD114" s="3"/>
      <c r="BE114" s="3"/>
      <c r="BF114" s="3"/>
      <c r="BG114" s="3"/>
    </row>
    <row r="115" spans="1:59" ht="29" customHeight="1">
      <c r="A115" s="63" t="s">
        <v>253</v>
      </c>
      <c r="C115" s="64" t="s">
        <v>2174</v>
      </c>
      <c r="D115" s="64"/>
      <c r="E115" s="65">
        <v>1.5668516411410374</v>
      </c>
      <c r="F115" s="67"/>
      <c r="G115" s="106" t="s">
        <v>1298</v>
      </c>
      <c r="H115" s="64"/>
      <c r="I115" s="68" t="s">
        <v>2163</v>
      </c>
      <c r="J115" s="69" t="s">
        <v>2173</v>
      </c>
      <c r="K115" s="69"/>
      <c r="L115" s="50" t="s">
        <v>1647</v>
      </c>
      <c r="M115" s="72"/>
      <c r="N115" s="73">
        <v>3256.888671875</v>
      </c>
      <c r="O115" s="73">
        <v>8987.5224609375</v>
      </c>
      <c r="P115" s="74" t="s">
        <v>66</v>
      </c>
      <c r="Q115" s="75"/>
      <c r="R115" s="75"/>
      <c r="S115" s="99"/>
      <c r="T115" s="48">
        <v>0</v>
      </c>
      <c r="U115" s="48">
        <v>1</v>
      </c>
      <c r="V115" s="49">
        <v>0</v>
      </c>
      <c r="W115" s="49">
        <v>0.001692</v>
      </c>
      <c r="X115" s="49">
        <v>0.000827</v>
      </c>
      <c r="Y115" s="49">
        <v>0.493315</v>
      </c>
      <c r="Z115" s="49">
        <v>0</v>
      </c>
      <c r="AA115" s="49">
        <v>0</v>
      </c>
      <c r="AB115" s="70">
        <v>115</v>
      </c>
      <c r="AC11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5" s="71"/>
      <c r="AE115" s="86">
        <v>1623</v>
      </c>
      <c r="AF115" s="86">
        <v>1113</v>
      </c>
      <c r="AG115" s="86">
        <v>4327</v>
      </c>
      <c r="AH115" s="86">
        <v>12426</v>
      </c>
      <c r="AI115" s="86"/>
      <c r="AJ115" s="86" t="s">
        <v>986</v>
      </c>
      <c r="AK115" s="86" t="s">
        <v>1116</v>
      </c>
      <c r="AL115" s="86"/>
      <c r="AM115" s="86"/>
      <c r="AN115" s="89">
        <v>43741.56528935185</v>
      </c>
      <c r="AO115" s="86" t="s">
        <v>1389</v>
      </c>
      <c r="AP115" s="93" t="s">
        <v>1471</v>
      </c>
      <c r="AQ115" s="86" t="s">
        <v>66</v>
      </c>
      <c r="AR115" s="48"/>
      <c r="AS115" s="48"/>
      <c r="AT115" s="48"/>
      <c r="AU115" s="48"/>
      <c r="AV115" s="48" t="s">
        <v>451</v>
      </c>
      <c r="AW115" s="48" t="s">
        <v>451</v>
      </c>
      <c r="AX115" s="111" t="s">
        <v>1838</v>
      </c>
      <c r="AY115" s="111" t="s">
        <v>1838</v>
      </c>
      <c r="AZ115" s="111" t="s">
        <v>1900</v>
      </c>
      <c r="BA115" s="111" t="s">
        <v>1900</v>
      </c>
      <c r="BB115" s="95"/>
      <c r="BC115" s="2"/>
      <c r="BD115" s="3"/>
      <c r="BE115" s="3"/>
      <c r="BF115" s="3"/>
      <c r="BG115" s="3"/>
    </row>
    <row r="116" spans="1:59" ht="29" customHeight="1">
      <c r="A116" s="63" t="s">
        <v>255</v>
      </c>
      <c r="C116" s="64" t="s">
        <v>2174</v>
      </c>
      <c r="D116" s="64"/>
      <c r="E116" s="65">
        <v>1.8588544184846028</v>
      </c>
      <c r="F116" s="67"/>
      <c r="G116" s="106" t="s">
        <v>1300</v>
      </c>
      <c r="H116" s="64"/>
      <c r="I116" s="68" t="s">
        <v>2163</v>
      </c>
      <c r="J116" s="69" t="s">
        <v>2173</v>
      </c>
      <c r="K116" s="69"/>
      <c r="L116" s="50" t="s">
        <v>1649</v>
      </c>
      <c r="M116" s="72"/>
      <c r="N116" s="73">
        <v>2908.702880859375</v>
      </c>
      <c r="O116" s="73">
        <v>9542.4541015625</v>
      </c>
      <c r="P116" s="74" t="s">
        <v>66</v>
      </c>
      <c r="Q116" s="75"/>
      <c r="R116" s="75"/>
      <c r="S116" s="99"/>
      <c r="T116" s="48">
        <v>0</v>
      </c>
      <c r="U116" s="48">
        <v>1</v>
      </c>
      <c r="V116" s="49">
        <v>0</v>
      </c>
      <c r="W116" s="49">
        <v>0.001692</v>
      </c>
      <c r="X116" s="49">
        <v>0.000827</v>
      </c>
      <c r="Y116" s="49">
        <v>0.493315</v>
      </c>
      <c r="Z116" s="49">
        <v>0</v>
      </c>
      <c r="AA116" s="49">
        <v>0</v>
      </c>
      <c r="AB116" s="70">
        <v>116</v>
      </c>
      <c r="AC11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16" s="71"/>
      <c r="AE116" s="86">
        <v>1787</v>
      </c>
      <c r="AF116" s="86">
        <v>3170</v>
      </c>
      <c r="AG116" s="86">
        <v>23227</v>
      </c>
      <c r="AH116" s="86">
        <v>10514</v>
      </c>
      <c r="AI116" s="86"/>
      <c r="AJ116" s="86" t="s">
        <v>988</v>
      </c>
      <c r="AK116" s="86"/>
      <c r="AL116" s="86"/>
      <c r="AM116" s="86"/>
      <c r="AN116" s="89">
        <v>40075.53225694445</v>
      </c>
      <c r="AO116" s="86" t="s">
        <v>1389</v>
      </c>
      <c r="AP116" s="93" t="s">
        <v>1473</v>
      </c>
      <c r="AQ116" s="86" t="s">
        <v>66</v>
      </c>
      <c r="AR116" s="48"/>
      <c r="AS116" s="48"/>
      <c r="AT116" s="48"/>
      <c r="AU116" s="48"/>
      <c r="AV116" s="48" t="s">
        <v>451</v>
      </c>
      <c r="AW116" s="48" t="s">
        <v>451</v>
      </c>
      <c r="AX116" s="111" t="s">
        <v>1838</v>
      </c>
      <c r="AY116" s="111" t="s">
        <v>1838</v>
      </c>
      <c r="AZ116" s="111" t="s">
        <v>1900</v>
      </c>
      <c r="BA116" s="111" t="s">
        <v>1900</v>
      </c>
      <c r="BB116" s="95"/>
      <c r="BC116" s="2"/>
      <c r="BD116" s="3"/>
      <c r="BE116" s="3"/>
      <c r="BF116" s="3"/>
      <c r="BG116" s="3"/>
    </row>
    <row r="117" spans="1:59" ht="29" customHeight="1">
      <c r="A117" s="63" t="s">
        <v>272</v>
      </c>
      <c r="C117" s="64" t="s">
        <v>2174</v>
      </c>
      <c r="D117" s="64"/>
      <c r="E117" s="65">
        <v>1.6294082149751166</v>
      </c>
      <c r="F117" s="67"/>
      <c r="G117" s="106" t="s">
        <v>1317</v>
      </c>
      <c r="H117" s="64"/>
      <c r="I117" s="68" t="s">
        <v>2163</v>
      </c>
      <c r="J117" s="69" t="s">
        <v>2173</v>
      </c>
      <c r="K117" s="69"/>
      <c r="L117" s="50" t="s">
        <v>1666</v>
      </c>
      <c r="M117" s="72"/>
      <c r="N117" s="73">
        <v>2534.818359375</v>
      </c>
      <c r="O117" s="73">
        <v>8922.849609375</v>
      </c>
      <c r="P117" s="74" t="s">
        <v>66</v>
      </c>
      <c r="Q117" s="75"/>
      <c r="R117" s="75"/>
      <c r="S117" s="99"/>
      <c r="T117" s="48">
        <v>0</v>
      </c>
      <c r="U117" s="48">
        <v>1</v>
      </c>
      <c r="V117" s="49">
        <v>0</v>
      </c>
      <c r="W117" s="49">
        <v>0.001692</v>
      </c>
      <c r="X117" s="49">
        <v>0.000827</v>
      </c>
      <c r="Y117" s="49">
        <v>0.493315</v>
      </c>
      <c r="Z117" s="49">
        <v>0</v>
      </c>
      <c r="AA117" s="49">
        <v>0</v>
      </c>
      <c r="AB117" s="70">
        <v>117</v>
      </c>
      <c r="AC11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7" s="71"/>
      <c r="AE117" s="86">
        <v>801</v>
      </c>
      <c r="AF117" s="86">
        <v>1173</v>
      </c>
      <c r="AG117" s="86">
        <v>8376</v>
      </c>
      <c r="AH117" s="86">
        <v>43876</v>
      </c>
      <c r="AI117" s="86"/>
      <c r="AJ117" s="86" t="s">
        <v>1003</v>
      </c>
      <c r="AK117" s="86" t="s">
        <v>1129</v>
      </c>
      <c r="AL117" s="93" t="s">
        <v>1194</v>
      </c>
      <c r="AM117" s="86"/>
      <c r="AN117" s="89">
        <v>40059.21414351852</v>
      </c>
      <c r="AO117" s="86" t="s">
        <v>1389</v>
      </c>
      <c r="AP117" s="93" t="s">
        <v>1490</v>
      </c>
      <c r="AQ117" s="86" t="s">
        <v>66</v>
      </c>
      <c r="AR117" s="48"/>
      <c r="AS117" s="48"/>
      <c r="AT117" s="48"/>
      <c r="AU117" s="48"/>
      <c r="AV117" s="48" t="s">
        <v>451</v>
      </c>
      <c r="AW117" s="48" t="s">
        <v>451</v>
      </c>
      <c r="AX117" s="111" t="s">
        <v>1838</v>
      </c>
      <c r="AY117" s="111" t="s">
        <v>1838</v>
      </c>
      <c r="AZ117" s="111" t="s">
        <v>1900</v>
      </c>
      <c r="BA117" s="111" t="s">
        <v>1900</v>
      </c>
      <c r="BB117" s="95"/>
      <c r="BC117" s="2"/>
      <c r="BD117" s="3"/>
      <c r="BE117" s="3"/>
      <c r="BF117" s="3"/>
      <c r="BG117" s="3"/>
    </row>
    <row r="118" spans="1:59" ht="29" customHeight="1">
      <c r="A118" s="63" t="s">
        <v>274</v>
      </c>
      <c r="C118" s="64" t="s">
        <v>2174</v>
      </c>
      <c r="D118" s="64"/>
      <c r="E118" s="65">
        <v>2.0961646121352464</v>
      </c>
      <c r="F118" s="67"/>
      <c r="G118" s="106" t="s">
        <v>1319</v>
      </c>
      <c r="H118" s="64"/>
      <c r="I118" s="68" t="s">
        <v>2163</v>
      </c>
      <c r="J118" s="69" t="s">
        <v>2173</v>
      </c>
      <c r="K118" s="69"/>
      <c r="L118" s="50" t="s">
        <v>1668</v>
      </c>
      <c r="M118" s="72"/>
      <c r="N118" s="73">
        <v>1902.2440185546875</v>
      </c>
      <c r="O118" s="73">
        <v>8879.9951171875</v>
      </c>
      <c r="P118" s="74" t="s">
        <v>66</v>
      </c>
      <c r="Q118" s="75"/>
      <c r="R118" s="75"/>
      <c r="S118" s="99"/>
      <c r="T118" s="48">
        <v>0</v>
      </c>
      <c r="U118" s="48">
        <v>1</v>
      </c>
      <c r="V118" s="49">
        <v>0</v>
      </c>
      <c r="W118" s="49">
        <v>0.001692</v>
      </c>
      <c r="X118" s="49">
        <v>0.000827</v>
      </c>
      <c r="Y118" s="49">
        <v>0.493315</v>
      </c>
      <c r="Z118" s="49">
        <v>0</v>
      </c>
      <c r="AA118" s="49">
        <v>0</v>
      </c>
      <c r="AB118" s="70">
        <v>118</v>
      </c>
      <c r="AC11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8" s="71"/>
      <c r="AE118" s="86">
        <v>133</v>
      </c>
      <c r="AF118" s="86">
        <v>125</v>
      </c>
      <c r="AG118" s="86">
        <v>38587</v>
      </c>
      <c r="AH118" s="86">
        <v>284</v>
      </c>
      <c r="AI118" s="86"/>
      <c r="AJ118" s="86" t="s">
        <v>1005</v>
      </c>
      <c r="AK118" s="86"/>
      <c r="AL118" s="86"/>
      <c r="AM118" s="86"/>
      <c r="AN118" s="89">
        <v>43282.69596064815</v>
      </c>
      <c r="AO118" s="86" t="s">
        <v>1389</v>
      </c>
      <c r="AP118" s="93" t="s">
        <v>1492</v>
      </c>
      <c r="AQ118" s="86" t="s">
        <v>66</v>
      </c>
      <c r="AR118" s="48"/>
      <c r="AS118" s="48"/>
      <c r="AT118" s="48"/>
      <c r="AU118" s="48"/>
      <c r="AV118" s="48" t="s">
        <v>451</v>
      </c>
      <c r="AW118" s="48" t="s">
        <v>451</v>
      </c>
      <c r="AX118" s="111" t="s">
        <v>1838</v>
      </c>
      <c r="AY118" s="111" t="s">
        <v>1838</v>
      </c>
      <c r="AZ118" s="111" t="s">
        <v>1900</v>
      </c>
      <c r="BA118" s="111" t="s">
        <v>1900</v>
      </c>
      <c r="BB118" s="95"/>
      <c r="BC118" s="2"/>
      <c r="BD118" s="3"/>
      <c r="BE118" s="3"/>
      <c r="BF118" s="3"/>
      <c r="BG118" s="3"/>
    </row>
    <row r="119" spans="1:59" ht="29" customHeight="1">
      <c r="A119" s="63" t="s">
        <v>275</v>
      </c>
      <c r="C119" s="64" t="s">
        <v>2174</v>
      </c>
      <c r="D119" s="64"/>
      <c r="E119" s="65">
        <v>3.971749435624884</v>
      </c>
      <c r="F119" s="67"/>
      <c r="G119" s="106" t="s">
        <v>1320</v>
      </c>
      <c r="H119" s="64"/>
      <c r="I119" s="68" t="s">
        <v>2163</v>
      </c>
      <c r="J119" s="69" t="s">
        <v>2173</v>
      </c>
      <c r="K119" s="69"/>
      <c r="L119" s="50" t="s">
        <v>1669</v>
      </c>
      <c r="M119" s="72"/>
      <c r="N119" s="73">
        <v>2187.478271484375</v>
      </c>
      <c r="O119" s="73">
        <v>8895.8876953125</v>
      </c>
      <c r="P119" s="74" t="s">
        <v>66</v>
      </c>
      <c r="Q119" s="75"/>
      <c r="R119" s="75"/>
      <c r="S119" s="99"/>
      <c r="T119" s="48">
        <v>0</v>
      </c>
      <c r="U119" s="48">
        <v>1</v>
      </c>
      <c r="V119" s="49">
        <v>0</v>
      </c>
      <c r="W119" s="49">
        <v>0.001692</v>
      </c>
      <c r="X119" s="49">
        <v>0.000827</v>
      </c>
      <c r="Y119" s="49">
        <v>0.493315</v>
      </c>
      <c r="Z119" s="49">
        <v>0</v>
      </c>
      <c r="AA119" s="49">
        <v>0</v>
      </c>
      <c r="AB119" s="70">
        <v>119</v>
      </c>
      <c r="AC11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9" s="71"/>
      <c r="AE119" s="86">
        <v>2070</v>
      </c>
      <c r="AF119" s="86">
        <v>2247</v>
      </c>
      <c r="AG119" s="86">
        <v>159985</v>
      </c>
      <c r="AH119" s="86">
        <v>1867</v>
      </c>
      <c r="AI119" s="86"/>
      <c r="AJ119" s="86" t="s">
        <v>1006</v>
      </c>
      <c r="AK119" s="86"/>
      <c r="AL119" s="86"/>
      <c r="AM119" s="86"/>
      <c r="AN119" s="89">
        <v>40641.66412037037</v>
      </c>
      <c r="AO119" s="86" t="s">
        <v>1389</v>
      </c>
      <c r="AP119" s="93" t="s">
        <v>1493</v>
      </c>
      <c r="AQ119" s="86" t="s">
        <v>66</v>
      </c>
      <c r="AR119" s="48"/>
      <c r="AS119" s="48"/>
      <c r="AT119" s="48"/>
      <c r="AU119" s="48"/>
      <c r="AV119" s="48" t="s">
        <v>451</v>
      </c>
      <c r="AW119" s="48" t="s">
        <v>451</v>
      </c>
      <c r="AX119" s="111" t="s">
        <v>1838</v>
      </c>
      <c r="AY119" s="111" t="s">
        <v>1838</v>
      </c>
      <c r="AZ119" s="111" t="s">
        <v>1900</v>
      </c>
      <c r="BA119" s="111" t="s">
        <v>1900</v>
      </c>
      <c r="BB119" s="95"/>
      <c r="BC119" s="2"/>
      <c r="BD119" s="3"/>
      <c r="BE119" s="3"/>
      <c r="BF119" s="3"/>
      <c r="BG119" s="3"/>
    </row>
    <row r="120" spans="1:59" ht="29" customHeight="1">
      <c r="A120" s="63" t="s">
        <v>276</v>
      </c>
      <c r="C120" s="64" t="s">
        <v>2174</v>
      </c>
      <c r="D120" s="64"/>
      <c r="E120" s="65">
        <v>1.6818605657201644</v>
      </c>
      <c r="F120" s="67"/>
      <c r="G120" s="106" t="s">
        <v>1321</v>
      </c>
      <c r="H120" s="64"/>
      <c r="I120" s="68" t="s">
        <v>2163</v>
      </c>
      <c r="J120" s="69" t="s">
        <v>2173</v>
      </c>
      <c r="K120" s="69"/>
      <c r="L120" s="50" t="s">
        <v>1670</v>
      </c>
      <c r="M120" s="72"/>
      <c r="N120" s="73">
        <v>1853.0789794921875</v>
      </c>
      <c r="O120" s="73">
        <v>8588.673828125</v>
      </c>
      <c r="P120" s="74" t="s">
        <v>66</v>
      </c>
      <c r="Q120" s="75"/>
      <c r="R120" s="75"/>
      <c r="S120" s="99"/>
      <c r="T120" s="48">
        <v>0</v>
      </c>
      <c r="U120" s="48">
        <v>1</v>
      </c>
      <c r="V120" s="49">
        <v>0</v>
      </c>
      <c r="W120" s="49">
        <v>0.001692</v>
      </c>
      <c r="X120" s="49">
        <v>0.000827</v>
      </c>
      <c r="Y120" s="49">
        <v>0.493315</v>
      </c>
      <c r="Z120" s="49">
        <v>0</v>
      </c>
      <c r="AA120" s="49">
        <v>0</v>
      </c>
      <c r="AB120" s="70">
        <v>120</v>
      </c>
      <c r="AC12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0" s="71"/>
      <c r="AE120" s="86">
        <v>230</v>
      </c>
      <c r="AF120" s="86">
        <v>110</v>
      </c>
      <c r="AG120" s="86">
        <v>11771</v>
      </c>
      <c r="AH120" s="86">
        <v>127</v>
      </c>
      <c r="AI120" s="86"/>
      <c r="AJ120" s="86" t="s">
        <v>1007</v>
      </c>
      <c r="AK120" s="86" t="s">
        <v>1130</v>
      </c>
      <c r="AL120" s="93" t="s">
        <v>1195</v>
      </c>
      <c r="AM120" s="86"/>
      <c r="AN120" s="89">
        <v>40625.0937962963</v>
      </c>
      <c r="AO120" s="86" t="s">
        <v>1389</v>
      </c>
      <c r="AP120" s="93" t="s">
        <v>1494</v>
      </c>
      <c r="AQ120" s="86" t="s">
        <v>66</v>
      </c>
      <c r="AR120" s="48"/>
      <c r="AS120" s="48"/>
      <c r="AT120" s="48"/>
      <c r="AU120" s="48"/>
      <c r="AV120" s="48" t="s">
        <v>451</v>
      </c>
      <c r="AW120" s="48" t="s">
        <v>451</v>
      </c>
      <c r="AX120" s="111" t="s">
        <v>1838</v>
      </c>
      <c r="AY120" s="111" t="s">
        <v>1838</v>
      </c>
      <c r="AZ120" s="111" t="s">
        <v>1900</v>
      </c>
      <c r="BA120" s="111" t="s">
        <v>1900</v>
      </c>
      <c r="BB120" s="95"/>
      <c r="BC120" s="2"/>
      <c r="BD120" s="3"/>
      <c r="BE120" s="3"/>
      <c r="BF120" s="3"/>
      <c r="BG120" s="3"/>
    </row>
    <row r="121" spans="1:59" ht="29" customHeight="1">
      <c r="A121" s="63" t="s">
        <v>279</v>
      </c>
      <c r="C121" s="64" t="s">
        <v>2174</v>
      </c>
      <c r="D121" s="64"/>
      <c r="E121" s="65">
        <v>2.571619293086087</v>
      </c>
      <c r="F121" s="67"/>
      <c r="G121" s="106" t="s">
        <v>1323</v>
      </c>
      <c r="H121" s="64"/>
      <c r="I121" s="68" t="s">
        <v>2163</v>
      </c>
      <c r="J121" s="69" t="s">
        <v>2173</v>
      </c>
      <c r="K121" s="69"/>
      <c r="L121" s="50" t="s">
        <v>1673</v>
      </c>
      <c r="M121" s="72"/>
      <c r="N121" s="73">
        <v>2004.0653076171875</v>
      </c>
      <c r="O121" s="73">
        <v>9156.7099609375</v>
      </c>
      <c r="P121" s="74" t="s">
        <v>66</v>
      </c>
      <c r="Q121" s="75"/>
      <c r="R121" s="75"/>
      <c r="S121" s="99"/>
      <c r="T121" s="48">
        <v>0</v>
      </c>
      <c r="U121" s="48">
        <v>1</v>
      </c>
      <c r="V121" s="49">
        <v>0</v>
      </c>
      <c r="W121" s="49">
        <v>0.001692</v>
      </c>
      <c r="X121" s="49">
        <v>0.000827</v>
      </c>
      <c r="Y121" s="49">
        <v>0.493315</v>
      </c>
      <c r="Z121" s="49">
        <v>0</v>
      </c>
      <c r="AA121" s="49">
        <v>0</v>
      </c>
      <c r="AB121" s="70">
        <v>121</v>
      </c>
      <c r="AC12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1" s="71"/>
      <c r="AE121" s="86">
        <v>4996</v>
      </c>
      <c r="AF121" s="86">
        <v>1006</v>
      </c>
      <c r="AG121" s="86">
        <v>69361</v>
      </c>
      <c r="AH121" s="86">
        <v>5627</v>
      </c>
      <c r="AI121" s="86"/>
      <c r="AJ121" s="86" t="s">
        <v>1008</v>
      </c>
      <c r="AK121" s="86"/>
      <c r="AL121" s="86"/>
      <c r="AM121" s="86"/>
      <c r="AN121" s="89">
        <v>39952.62232638889</v>
      </c>
      <c r="AO121" s="86" t="s">
        <v>1389</v>
      </c>
      <c r="AP121" s="93" t="s">
        <v>1497</v>
      </c>
      <c r="AQ121" s="86" t="s">
        <v>66</v>
      </c>
      <c r="AR121" s="48"/>
      <c r="AS121" s="48"/>
      <c r="AT121" s="48"/>
      <c r="AU121" s="48"/>
      <c r="AV121" s="48" t="s">
        <v>451</v>
      </c>
      <c r="AW121" s="48" t="s">
        <v>451</v>
      </c>
      <c r="AX121" s="111" t="s">
        <v>1838</v>
      </c>
      <c r="AY121" s="111" t="s">
        <v>1838</v>
      </c>
      <c r="AZ121" s="111" t="s">
        <v>1900</v>
      </c>
      <c r="BA121" s="111" t="s">
        <v>1900</v>
      </c>
      <c r="BB121" s="95"/>
      <c r="BC121" s="2"/>
      <c r="BD121" s="3"/>
      <c r="BE121" s="3"/>
      <c r="BF121" s="3"/>
      <c r="BG121" s="3"/>
    </row>
    <row r="122" spans="1:59" ht="29" customHeight="1">
      <c r="A122" s="63" t="s">
        <v>280</v>
      </c>
      <c r="C122" s="64" t="s">
        <v>2174</v>
      </c>
      <c r="D122" s="64"/>
      <c r="E122" s="65">
        <v>1.5321357553901913</v>
      </c>
      <c r="F122" s="67"/>
      <c r="G122" s="106" t="s">
        <v>1324</v>
      </c>
      <c r="H122" s="64"/>
      <c r="I122" s="68" t="s">
        <v>2163</v>
      </c>
      <c r="J122" s="69" t="s">
        <v>2173</v>
      </c>
      <c r="K122" s="69"/>
      <c r="L122" s="50" t="s">
        <v>1674</v>
      </c>
      <c r="M122" s="72"/>
      <c r="N122" s="73">
        <v>2360.072509765625</v>
      </c>
      <c r="O122" s="73">
        <v>9172.5107421875</v>
      </c>
      <c r="P122" s="74" t="s">
        <v>66</v>
      </c>
      <c r="Q122" s="75"/>
      <c r="R122" s="75"/>
      <c r="S122" s="99"/>
      <c r="T122" s="48">
        <v>0</v>
      </c>
      <c r="U122" s="48">
        <v>1</v>
      </c>
      <c r="V122" s="49">
        <v>0</v>
      </c>
      <c r="W122" s="49">
        <v>0.001692</v>
      </c>
      <c r="X122" s="49">
        <v>0.000827</v>
      </c>
      <c r="Y122" s="49">
        <v>0.493315</v>
      </c>
      <c r="Z122" s="49">
        <v>0</v>
      </c>
      <c r="AA122" s="49">
        <v>0</v>
      </c>
      <c r="AB122" s="70">
        <v>122</v>
      </c>
      <c r="AC12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2" s="71"/>
      <c r="AE122" s="86">
        <v>1206</v>
      </c>
      <c r="AF122" s="86">
        <v>1200</v>
      </c>
      <c r="AG122" s="86">
        <v>2080</v>
      </c>
      <c r="AH122" s="86">
        <v>4513</v>
      </c>
      <c r="AI122" s="86"/>
      <c r="AJ122" s="86" t="s">
        <v>1009</v>
      </c>
      <c r="AK122" s="86" t="s">
        <v>1132</v>
      </c>
      <c r="AL122" s="86"/>
      <c r="AM122" s="86"/>
      <c r="AN122" s="89">
        <v>43756.366122685184</v>
      </c>
      <c r="AO122" s="86" t="s">
        <v>1389</v>
      </c>
      <c r="AP122" s="93" t="s">
        <v>1498</v>
      </c>
      <c r="AQ122" s="86" t="s">
        <v>66</v>
      </c>
      <c r="AR122" s="48"/>
      <c r="AS122" s="48"/>
      <c r="AT122" s="48"/>
      <c r="AU122" s="48"/>
      <c r="AV122" s="48" t="s">
        <v>451</v>
      </c>
      <c r="AW122" s="48" t="s">
        <v>451</v>
      </c>
      <c r="AX122" s="111" t="s">
        <v>1838</v>
      </c>
      <c r="AY122" s="111" t="s">
        <v>1838</v>
      </c>
      <c r="AZ122" s="111" t="s">
        <v>1900</v>
      </c>
      <c r="BA122" s="111" t="s">
        <v>1900</v>
      </c>
      <c r="BB122" s="95"/>
      <c r="BC122" s="2"/>
      <c r="BD122" s="3"/>
      <c r="BE122" s="3"/>
      <c r="BF122" s="3"/>
      <c r="BG122" s="3"/>
    </row>
    <row r="123" spans="1:59" ht="29" customHeight="1">
      <c r="A123" s="63" t="s">
        <v>282</v>
      </c>
      <c r="C123" s="64" t="s">
        <v>2174</v>
      </c>
      <c r="D123" s="64"/>
      <c r="E123" s="65">
        <v>1.5002626480007852</v>
      </c>
      <c r="F123" s="67"/>
      <c r="G123" s="106" t="s">
        <v>1326</v>
      </c>
      <c r="H123" s="64"/>
      <c r="I123" s="68" t="s">
        <v>2163</v>
      </c>
      <c r="J123" s="69" t="s">
        <v>2173</v>
      </c>
      <c r="K123" s="69"/>
      <c r="L123" s="50" t="s">
        <v>1676</v>
      </c>
      <c r="M123" s="72"/>
      <c r="N123" s="73">
        <v>2628.052490234375</v>
      </c>
      <c r="O123" s="73">
        <v>9310.4599609375</v>
      </c>
      <c r="P123" s="74" t="s">
        <v>66</v>
      </c>
      <c r="Q123" s="75"/>
      <c r="R123" s="75"/>
      <c r="S123" s="99"/>
      <c r="T123" s="48">
        <v>0</v>
      </c>
      <c r="U123" s="48">
        <v>1</v>
      </c>
      <c r="V123" s="49">
        <v>0</v>
      </c>
      <c r="W123" s="49">
        <v>0.001692</v>
      </c>
      <c r="X123" s="49">
        <v>0.000827</v>
      </c>
      <c r="Y123" s="49">
        <v>0.493315</v>
      </c>
      <c r="Z123" s="49">
        <v>0</v>
      </c>
      <c r="AA123" s="49">
        <v>0</v>
      </c>
      <c r="AB123" s="70">
        <v>123</v>
      </c>
      <c r="AC12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3" s="71"/>
      <c r="AE123" s="86">
        <v>8</v>
      </c>
      <c r="AF123" s="86">
        <v>8</v>
      </c>
      <c r="AG123" s="86">
        <v>17</v>
      </c>
      <c r="AH123" s="86">
        <v>22</v>
      </c>
      <c r="AI123" s="86"/>
      <c r="AJ123" s="86" t="s">
        <v>1010</v>
      </c>
      <c r="AK123" s="86"/>
      <c r="AL123" s="86"/>
      <c r="AM123" s="86"/>
      <c r="AN123" s="89">
        <v>44701.25607638889</v>
      </c>
      <c r="AO123" s="86" t="s">
        <v>1389</v>
      </c>
      <c r="AP123" s="93" t="s">
        <v>1500</v>
      </c>
      <c r="AQ123" s="86" t="s">
        <v>66</v>
      </c>
      <c r="AR123" s="48"/>
      <c r="AS123" s="48"/>
      <c r="AT123" s="48"/>
      <c r="AU123" s="48"/>
      <c r="AV123" s="48" t="s">
        <v>451</v>
      </c>
      <c r="AW123" s="48" t="s">
        <v>451</v>
      </c>
      <c r="AX123" s="111" t="s">
        <v>1838</v>
      </c>
      <c r="AY123" s="111" t="s">
        <v>1838</v>
      </c>
      <c r="AZ123" s="111" t="s">
        <v>1900</v>
      </c>
      <c r="BA123" s="111" t="s">
        <v>1900</v>
      </c>
      <c r="BB123" s="95"/>
      <c r="BC123" s="2"/>
      <c r="BD123" s="3"/>
      <c r="BE123" s="3"/>
      <c r="BF123" s="3"/>
      <c r="BG123" s="3"/>
    </row>
    <row r="124" spans="1:59" ht="29" customHeight="1">
      <c r="A124" s="63" t="s">
        <v>283</v>
      </c>
      <c r="C124" s="64" t="s">
        <v>2174</v>
      </c>
      <c r="D124" s="64"/>
      <c r="E124" s="65">
        <v>2.06376620874427</v>
      </c>
      <c r="F124" s="67"/>
      <c r="G124" s="106" t="s">
        <v>1327</v>
      </c>
      <c r="H124" s="64"/>
      <c r="I124" s="68" t="s">
        <v>2163</v>
      </c>
      <c r="J124" s="69" t="s">
        <v>2173</v>
      </c>
      <c r="K124" s="69"/>
      <c r="L124" s="50" t="s">
        <v>1677</v>
      </c>
      <c r="M124" s="72"/>
      <c r="N124" s="73">
        <v>2264.9560546875</v>
      </c>
      <c r="O124" s="73">
        <v>8573.833984375</v>
      </c>
      <c r="P124" s="74" t="s">
        <v>66</v>
      </c>
      <c r="Q124" s="75"/>
      <c r="R124" s="75"/>
      <c r="S124" s="99"/>
      <c r="T124" s="48">
        <v>0</v>
      </c>
      <c r="U124" s="48">
        <v>1</v>
      </c>
      <c r="V124" s="49">
        <v>0</v>
      </c>
      <c r="W124" s="49">
        <v>0.001692</v>
      </c>
      <c r="X124" s="49">
        <v>0.000827</v>
      </c>
      <c r="Y124" s="49">
        <v>0.493315</v>
      </c>
      <c r="Z124" s="49">
        <v>0</v>
      </c>
      <c r="AA124" s="49">
        <v>0</v>
      </c>
      <c r="AB124" s="70">
        <v>124</v>
      </c>
      <c r="AC12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4" s="71"/>
      <c r="AE124" s="86">
        <v>3273</v>
      </c>
      <c r="AF124" s="86">
        <v>1018</v>
      </c>
      <c r="AG124" s="86">
        <v>36490</v>
      </c>
      <c r="AH124" s="86">
        <v>43174</v>
      </c>
      <c r="AI124" s="86"/>
      <c r="AJ124" s="86" t="s">
        <v>1011</v>
      </c>
      <c r="AK124" s="86" t="s">
        <v>1133</v>
      </c>
      <c r="AL124" s="86"/>
      <c r="AM124" s="86"/>
      <c r="AN124" s="89">
        <v>42576.83908564815</v>
      </c>
      <c r="AO124" s="86" t="s">
        <v>1389</v>
      </c>
      <c r="AP124" s="93" t="s">
        <v>1501</v>
      </c>
      <c r="AQ124" s="86" t="s">
        <v>66</v>
      </c>
      <c r="AR124" s="48"/>
      <c r="AS124" s="48"/>
      <c r="AT124" s="48"/>
      <c r="AU124" s="48"/>
      <c r="AV124" s="48" t="s">
        <v>451</v>
      </c>
      <c r="AW124" s="48" t="s">
        <v>451</v>
      </c>
      <c r="AX124" s="111" t="s">
        <v>1838</v>
      </c>
      <c r="AY124" s="111" t="s">
        <v>1838</v>
      </c>
      <c r="AZ124" s="111" t="s">
        <v>1900</v>
      </c>
      <c r="BA124" s="111" t="s">
        <v>1900</v>
      </c>
      <c r="BB124" s="95"/>
      <c r="BC124" s="2"/>
      <c r="BD124" s="3"/>
      <c r="BE124" s="3"/>
      <c r="BF124" s="3"/>
      <c r="BG124" s="3"/>
    </row>
    <row r="125" spans="1:59" ht="29" customHeight="1">
      <c r="A125" s="63" t="s">
        <v>289</v>
      </c>
      <c r="C125" s="64" t="s">
        <v>2174</v>
      </c>
      <c r="D125" s="64"/>
      <c r="E125" s="65">
        <v>3.021736166902353</v>
      </c>
      <c r="F125" s="67"/>
      <c r="G125" s="106" t="s">
        <v>1333</v>
      </c>
      <c r="H125" s="64"/>
      <c r="I125" s="68" t="s">
        <v>2163</v>
      </c>
      <c r="J125" s="69" t="s">
        <v>2173</v>
      </c>
      <c r="K125" s="69"/>
      <c r="L125" s="50" t="s">
        <v>1683</v>
      </c>
      <c r="M125" s="72"/>
      <c r="N125" s="73">
        <v>2684.608642578125</v>
      </c>
      <c r="O125" s="73">
        <v>9613.076171875</v>
      </c>
      <c r="P125" s="74" t="s">
        <v>66</v>
      </c>
      <c r="Q125" s="75"/>
      <c r="R125" s="75"/>
      <c r="S125" s="99"/>
      <c r="T125" s="48">
        <v>0</v>
      </c>
      <c r="U125" s="48">
        <v>1</v>
      </c>
      <c r="V125" s="49">
        <v>0</v>
      </c>
      <c r="W125" s="49">
        <v>0.001692</v>
      </c>
      <c r="X125" s="49">
        <v>0.000827</v>
      </c>
      <c r="Y125" s="49">
        <v>0.493315</v>
      </c>
      <c r="Z125" s="49">
        <v>0</v>
      </c>
      <c r="AA125" s="49">
        <v>0</v>
      </c>
      <c r="AB125" s="70">
        <v>125</v>
      </c>
      <c r="AC12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25" s="71"/>
      <c r="AE125" s="86">
        <v>1772</v>
      </c>
      <c r="AF125" s="86">
        <v>310</v>
      </c>
      <c r="AG125" s="86">
        <v>98495</v>
      </c>
      <c r="AH125" s="86">
        <v>255710</v>
      </c>
      <c r="AI125" s="86"/>
      <c r="AJ125" s="86"/>
      <c r="AK125" s="86"/>
      <c r="AL125" s="86"/>
      <c r="AM125" s="86"/>
      <c r="AN125" s="89">
        <v>40496.07005787037</v>
      </c>
      <c r="AO125" s="86" t="s">
        <v>1389</v>
      </c>
      <c r="AP125" s="93" t="s">
        <v>1507</v>
      </c>
      <c r="AQ125" s="86" t="s">
        <v>66</v>
      </c>
      <c r="AR125" s="48"/>
      <c r="AS125" s="48"/>
      <c r="AT125" s="48"/>
      <c r="AU125" s="48"/>
      <c r="AV125" s="48" t="s">
        <v>451</v>
      </c>
      <c r="AW125" s="48" t="s">
        <v>451</v>
      </c>
      <c r="AX125" s="111" t="s">
        <v>1838</v>
      </c>
      <c r="AY125" s="111" t="s">
        <v>1838</v>
      </c>
      <c r="AZ125" s="111" t="s">
        <v>1900</v>
      </c>
      <c r="BA125" s="111" t="s">
        <v>1900</v>
      </c>
      <c r="BB125" s="95"/>
      <c r="BC125" s="2"/>
      <c r="BD125" s="3"/>
      <c r="BE125" s="3"/>
      <c r="BF125" s="3"/>
      <c r="BG125" s="3"/>
    </row>
    <row r="126" spans="1:59" ht="29" customHeight="1">
      <c r="A126" s="63" t="s">
        <v>295</v>
      </c>
      <c r="C126" s="64" t="s">
        <v>2174</v>
      </c>
      <c r="D126" s="64"/>
      <c r="E126" s="65">
        <v>1.506983346844407</v>
      </c>
      <c r="F126" s="67"/>
      <c r="G126" s="106" t="s">
        <v>1338</v>
      </c>
      <c r="H126" s="64"/>
      <c r="I126" s="68" t="s">
        <v>2163</v>
      </c>
      <c r="J126" s="69" t="s">
        <v>2173</v>
      </c>
      <c r="K126" s="69"/>
      <c r="L126" s="50" t="s">
        <v>1689</v>
      </c>
      <c r="M126" s="72"/>
      <c r="N126" s="73">
        <v>2179.912109375</v>
      </c>
      <c r="O126" s="73">
        <v>9386.4345703125</v>
      </c>
      <c r="P126" s="74" t="s">
        <v>66</v>
      </c>
      <c r="Q126" s="75"/>
      <c r="R126" s="75"/>
      <c r="S126" s="99"/>
      <c r="T126" s="48">
        <v>0</v>
      </c>
      <c r="U126" s="48">
        <v>1</v>
      </c>
      <c r="V126" s="49">
        <v>0</v>
      </c>
      <c r="W126" s="49">
        <v>0.001692</v>
      </c>
      <c r="X126" s="49">
        <v>0.000827</v>
      </c>
      <c r="Y126" s="49">
        <v>0.493315</v>
      </c>
      <c r="Z126" s="49">
        <v>0</v>
      </c>
      <c r="AA126" s="49">
        <v>0</v>
      </c>
      <c r="AB126" s="70">
        <v>126</v>
      </c>
      <c r="AC12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6" s="71"/>
      <c r="AE126" s="86">
        <v>56</v>
      </c>
      <c r="AF126" s="86">
        <v>39</v>
      </c>
      <c r="AG126" s="86">
        <v>452</v>
      </c>
      <c r="AH126" s="86">
        <v>12</v>
      </c>
      <c r="AI126" s="86"/>
      <c r="AJ126" s="86" t="s">
        <v>1021</v>
      </c>
      <c r="AK126" s="86"/>
      <c r="AL126" s="86"/>
      <c r="AM126" s="86"/>
      <c r="AN126" s="89">
        <v>44678.448379629626</v>
      </c>
      <c r="AO126" s="86" t="s">
        <v>1389</v>
      </c>
      <c r="AP126" s="93" t="s">
        <v>1513</v>
      </c>
      <c r="AQ126" s="86" t="s">
        <v>66</v>
      </c>
      <c r="AR126" s="48"/>
      <c r="AS126" s="48"/>
      <c r="AT126" s="48"/>
      <c r="AU126" s="48"/>
      <c r="AV126" s="48" t="s">
        <v>451</v>
      </c>
      <c r="AW126" s="48" t="s">
        <v>451</v>
      </c>
      <c r="AX126" s="111" t="s">
        <v>1838</v>
      </c>
      <c r="AY126" s="111" t="s">
        <v>1838</v>
      </c>
      <c r="AZ126" s="111" t="s">
        <v>1900</v>
      </c>
      <c r="BA126" s="111" t="s">
        <v>1900</v>
      </c>
      <c r="BB126" s="95"/>
      <c r="BC126" s="2"/>
      <c r="BD126" s="3"/>
      <c r="BE126" s="3"/>
      <c r="BF126" s="3"/>
      <c r="BG126" s="3"/>
    </row>
    <row r="127" spans="1:59" ht="29" customHeight="1">
      <c r="A127" s="63" t="s">
        <v>190</v>
      </c>
      <c r="C127" s="64" t="s">
        <v>2174</v>
      </c>
      <c r="D127" s="64"/>
      <c r="E127" s="65">
        <v>2.6504445930864504</v>
      </c>
      <c r="F127" s="67"/>
      <c r="G127" s="106" t="s">
        <v>1222</v>
      </c>
      <c r="H127" s="64"/>
      <c r="I127" s="68" t="s">
        <v>2163</v>
      </c>
      <c r="J127" s="69" t="s">
        <v>2173</v>
      </c>
      <c r="K127" s="69"/>
      <c r="L127" s="50" t="s">
        <v>1571</v>
      </c>
      <c r="M127" s="72"/>
      <c r="N127" s="73">
        <v>7581.10546875</v>
      </c>
      <c r="O127" s="73">
        <v>1008.093994140625</v>
      </c>
      <c r="P127" s="74" t="s">
        <v>66</v>
      </c>
      <c r="Q127" s="75"/>
      <c r="R127" s="75"/>
      <c r="S127" s="99"/>
      <c r="T127" s="48">
        <v>0</v>
      </c>
      <c r="U127" s="48">
        <v>1</v>
      </c>
      <c r="V127" s="49">
        <v>0</v>
      </c>
      <c r="W127" s="49">
        <v>0.001965</v>
      </c>
      <c r="X127" s="49">
        <v>0.006397</v>
      </c>
      <c r="Y127" s="49">
        <v>0.485214</v>
      </c>
      <c r="Z127" s="49">
        <v>0</v>
      </c>
      <c r="AA127" s="49">
        <v>0</v>
      </c>
      <c r="AB127" s="70">
        <v>127</v>
      </c>
      <c r="AC12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7" s="71"/>
      <c r="AE127" s="86">
        <v>5002</v>
      </c>
      <c r="AF127" s="86">
        <v>1627</v>
      </c>
      <c r="AG127" s="86">
        <v>74463</v>
      </c>
      <c r="AH127" s="86">
        <v>101792</v>
      </c>
      <c r="AI127" s="86"/>
      <c r="AJ127" s="86" t="s">
        <v>919</v>
      </c>
      <c r="AK127" s="86" t="s">
        <v>1071</v>
      </c>
      <c r="AL127" s="86"/>
      <c r="AM127" s="86"/>
      <c r="AN127" s="89">
        <v>44291.0093287037</v>
      </c>
      <c r="AO127" s="86" t="s">
        <v>1389</v>
      </c>
      <c r="AP127" s="93" t="s">
        <v>1395</v>
      </c>
      <c r="AQ127" s="86" t="s">
        <v>66</v>
      </c>
      <c r="AR127" s="48"/>
      <c r="AS127" s="48"/>
      <c r="AT127" s="48"/>
      <c r="AU127" s="48"/>
      <c r="AV127" s="48" t="s">
        <v>448</v>
      </c>
      <c r="AW127" s="48" t="s">
        <v>448</v>
      </c>
      <c r="AX127" s="111" t="s">
        <v>1829</v>
      </c>
      <c r="AY127" s="111" t="s">
        <v>1829</v>
      </c>
      <c r="AZ127" s="111" t="s">
        <v>1892</v>
      </c>
      <c r="BA127" s="111" t="s">
        <v>1892</v>
      </c>
      <c r="BB127" s="95"/>
      <c r="BC127" s="2"/>
      <c r="BD127" s="3"/>
      <c r="BE127" s="3"/>
      <c r="BF127" s="3"/>
      <c r="BG127" s="3"/>
    </row>
    <row r="128" spans="1:59" ht="29" customHeight="1">
      <c r="A128" s="63" t="s">
        <v>192</v>
      </c>
      <c r="C128" s="64" t="s">
        <v>2174</v>
      </c>
      <c r="D128" s="64"/>
      <c r="E128" s="65">
        <v>1.5674387366722045</v>
      </c>
      <c r="F128" s="67"/>
      <c r="G128" s="106" t="s">
        <v>1225</v>
      </c>
      <c r="H128" s="64"/>
      <c r="I128" s="68" t="s">
        <v>2163</v>
      </c>
      <c r="J128" s="69" t="s">
        <v>2173</v>
      </c>
      <c r="K128" s="69"/>
      <c r="L128" s="50" t="s">
        <v>1574</v>
      </c>
      <c r="M128" s="72"/>
      <c r="N128" s="73">
        <v>6786.2353515625</v>
      </c>
      <c r="O128" s="73">
        <v>1568.05517578125</v>
      </c>
      <c r="P128" s="74" t="s">
        <v>66</v>
      </c>
      <c r="Q128" s="75"/>
      <c r="R128" s="75"/>
      <c r="S128" s="99"/>
      <c r="T128" s="48">
        <v>0</v>
      </c>
      <c r="U128" s="48">
        <v>1</v>
      </c>
      <c r="V128" s="49">
        <v>0</v>
      </c>
      <c r="W128" s="49">
        <v>0.001965</v>
      </c>
      <c r="X128" s="49">
        <v>0.006397</v>
      </c>
      <c r="Y128" s="49">
        <v>0.485214</v>
      </c>
      <c r="Z128" s="49">
        <v>0</v>
      </c>
      <c r="AA128" s="49">
        <v>0</v>
      </c>
      <c r="AB128" s="70">
        <v>128</v>
      </c>
      <c r="AC12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8" s="71"/>
      <c r="AE128" s="86">
        <v>1133</v>
      </c>
      <c r="AF128" s="86">
        <v>109</v>
      </c>
      <c r="AG128" s="86">
        <v>4365</v>
      </c>
      <c r="AH128" s="86">
        <v>74</v>
      </c>
      <c r="AI128" s="86"/>
      <c r="AJ128" s="86" t="s">
        <v>922</v>
      </c>
      <c r="AK128" s="86" t="s">
        <v>1072</v>
      </c>
      <c r="AL128" s="86"/>
      <c r="AM128" s="86"/>
      <c r="AN128" s="89">
        <v>43836.971817129626</v>
      </c>
      <c r="AO128" s="86" t="s">
        <v>1389</v>
      </c>
      <c r="AP128" s="93" t="s">
        <v>1398</v>
      </c>
      <c r="AQ128" s="86" t="s">
        <v>66</v>
      </c>
      <c r="AR128" s="48"/>
      <c r="AS128" s="48"/>
      <c r="AT128" s="48"/>
      <c r="AU128" s="48"/>
      <c r="AV128" s="48" t="s">
        <v>448</v>
      </c>
      <c r="AW128" s="48" t="s">
        <v>448</v>
      </c>
      <c r="AX128" s="111" t="s">
        <v>1829</v>
      </c>
      <c r="AY128" s="111" t="s">
        <v>1829</v>
      </c>
      <c r="AZ128" s="111" t="s">
        <v>1892</v>
      </c>
      <c r="BA128" s="111" t="s">
        <v>1892</v>
      </c>
      <c r="BB128" s="95"/>
      <c r="BC128" s="2"/>
      <c r="BD128" s="3"/>
      <c r="BE128" s="3"/>
      <c r="BF128" s="3"/>
      <c r="BG128" s="3"/>
    </row>
    <row r="129" spans="1:59" ht="29" customHeight="1">
      <c r="A129" s="63" t="s">
        <v>193</v>
      </c>
      <c r="C129" s="64" t="s">
        <v>2174</v>
      </c>
      <c r="D129" s="64"/>
      <c r="E129" s="65">
        <v>1.5507219639163452</v>
      </c>
      <c r="F129" s="67"/>
      <c r="G129" s="106" t="s">
        <v>1226</v>
      </c>
      <c r="H129" s="64"/>
      <c r="I129" s="68" t="s">
        <v>2163</v>
      </c>
      <c r="J129" s="69" t="s">
        <v>2173</v>
      </c>
      <c r="K129" s="69"/>
      <c r="L129" s="50" t="s">
        <v>1575</v>
      </c>
      <c r="M129" s="72"/>
      <c r="N129" s="73">
        <v>7948.958984375</v>
      </c>
      <c r="O129" s="73">
        <v>949.9683227539062</v>
      </c>
      <c r="P129" s="74" t="s">
        <v>66</v>
      </c>
      <c r="Q129" s="75"/>
      <c r="R129" s="75"/>
      <c r="S129" s="99"/>
      <c r="T129" s="48">
        <v>0</v>
      </c>
      <c r="U129" s="48">
        <v>1</v>
      </c>
      <c r="V129" s="49">
        <v>0</v>
      </c>
      <c r="W129" s="49">
        <v>0.001965</v>
      </c>
      <c r="X129" s="49">
        <v>0.006397</v>
      </c>
      <c r="Y129" s="49">
        <v>0.485214</v>
      </c>
      <c r="Z129" s="49">
        <v>0</v>
      </c>
      <c r="AA129" s="49">
        <v>0</v>
      </c>
      <c r="AB129" s="70">
        <v>129</v>
      </c>
      <c r="AC12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9" s="71"/>
      <c r="AE129" s="86">
        <v>628</v>
      </c>
      <c r="AF129" s="86">
        <v>283</v>
      </c>
      <c r="AG129" s="86">
        <v>3283</v>
      </c>
      <c r="AH129" s="86">
        <v>1959</v>
      </c>
      <c r="AI129" s="86"/>
      <c r="AJ129" s="86" t="s">
        <v>923</v>
      </c>
      <c r="AK129" s="86" t="s">
        <v>1073</v>
      </c>
      <c r="AL129" s="86"/>
      <c r="AM129" s="86"/>
      <c r="AN129" s="89">
        <v>44269.732407407406</v>
      </c>
      <c r="AO129" s="86" t="s">
        <v>1389</v>
      </c>
      <c r="AP129" s="93" t="s">
        <v>1399</v>
      </c>
      <c r="AQ129" s="86" t="s">
        <v>66</v>
      </c>
      <c r="AR129" s="48"/>
      <c r="AS129" s="48"/>
      <c r="AT129" s="48"/>
      <c r="AU129" s="48"/>
      <c r="AV129" s="48" t="s">
        <v>448</v>
      </c>
      <c r="AW129" s="48" t="s">
        <v>448</v>
      </c>
      <c r="AX129" s="111" t="s">
        <v>1829</v>
      </c>
      <c r="AY129" s="111" t="s">
        <v>1829</v>
      </c>
      <c r="AZ129" s="111" t="s">
        <v>1892</v>
      </c>
      <c r="BA129" s="111" t="s">
        <v>1892</v>
      </c>
      <c r="BB129" s="95"/>
      <c r="BC129" s="2"/>
      <c r="BD129" s="3"/>
      <c r="BE129" s="3"/>
      <c r="BF129" s="3"/>
      <c r="BG129" s="3"/>
    </row>
    <row r="130" spans="1:59" ht="29" customHeight="1">
      <c r="A130" s="63" t="s">
        <v>194</v>
      </c>
      <c r="C130" s="64" t="s">
        <v>2174</v>
      </c>
      <c r="D130" s="64"/>
      <c r="E130" s="65">
        <v>1.5511545606235209</v>
      </c>
      <c r="F130" s="67"/>
      <c r="G130" s="106" t="s">
        <v>1227</v>
      </c>
      <c r="H130" s="64"/>
      <c r="I130" s="68" t="s">
        <v>2163</v>
      </c>
      <c r="J130" s="69" t="s">
        <v>2173</v>
      </c>
      <c r="K130" s="69"/>
      <c r="L130" s="50" t="s">
        <v>1576</v>
      </c>
      <c r="M130" s="72"/>
      <c r="N130" s="73">
        <v>8208.4462890625</v>
      </c>
      <c r="O130" s="73">
        <v>1770.0625</v>
      </c>
      <c r="P130" s="74" t="s">
        <v>66</v>
      </c>
      <c r="Q130" s="75"/>
      <c r="R130" s="75"/>
      <c r="S130" s="99"/>
      <c r="T130" s="48">
        <v>0</v>
      </c>
      <c r="U130" s="48">
        <v>1</v>
      </c>
      <c r="V130" s="49">
        <v>0</v>
      </c>
      <c r="W130" s="49">
        <v>0.001965</v>
      </c>
      <c r="X130" s="49">
        <v>0.006397</v>
      </c>
      <c r="Y130" s="49">
        <v>0.485214</v>
      </c>
      <c r="Z130" s="49">
        <v>0</v>
      </c>
      <c r="AA130" s="49">
        <v>0</v>
      </c>
      <c r="AB130" s="70">
        <v>130</v>
      </c>
      <c r="AC13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0" s="71"/>
      <c r="AE130" s="86">
        <v>755</v>
      </c>
      <c r="AF130" s="86">
        <v>413</v>
      </c>
      <c r="AG130" s="86">
        <v>3311</v>
      </c>
      <c r="AH130" s="86">
        <v>4274</v>
      </c>
      <c r="AI130" s="86"/>
      <c r="AJ130" s="86"/>
      <c r="AK130" s="86" t="s">
        <v>1074</v>
      </c>
      <c r="AL130" s="93" t="s">
        <v>1169</v>
      </c>
      <c r="AM130" s="86"/>
      <c r="AN130" s="89">
        <v>40316.93407407407</v>
      </c>
      <c r="AO130" s="86" t="s">
        <v>1389</v>
      </c>
      <c r="AP130" s="93" t="s">
        <v>1400</v>
      </c>
      <c r="AQ130" s="86" t="s">
        <v>66</v>
      </c>
      <c r="AR130" s="48"/>
      <c r="AS130" s="48"/>
      <c r="AT130" s="48"/>
      <c r="AU130" s="48"/>
      <c r="AV130" s="48" t="s">
        <v>448</v>
      </c>
      <c r="AW130" s="48" t="s">
        <v>448</v>
      </c>
      <c r="AX130" s="111" t="s">
        <v>1829</v>
      </c>
      <c r="AY130" s="111" t="s">
        <v>1829</v>
      </c>
      <c r="AZ130" s="111" t="s">
        <v>1892</v>
      </c>
      <c r="BA130" s="111" t="s">
        <v>1892</v>
      </c>
      <c r="BB130" s="95"/>
      <c r="BC130" s="2"/>
      <c r="BD130" s="3"/>
      <c r="BE130" s="3"/>
      <c r="BF130" s="3"/>
      <c r="BG130" s="3"/>
    </row>
    <row r="131" spans="1:59" ht="29" customHeight="1">
      <c r="A131" s="63" t="s">
        <v>195</v>
      </c>
      <c r="C131" s="64" t="s">
        <v>2174</v>
      </c>
      <c r="D131" s="64"/>
      <c r="E131" s="65">
        <v>1.9949524325385428</v>
      </c>
      <c r="F131" s="67"/>
      <c r="G131" s="106" t="s">
        <v>1228</v>
      </c>
      <c r="H131" s="64"/>
      <c r="I131" s="68" t="s">
        <v>2163</v>
      </c>
      <c r="J131" s="69" t="s">
        <v>2173</v>
      </c>
      <c r="K131" s="69"/>
      <c r="L131" s="50" t="s">
        <v>1577</v>
      </c>
      <c r="M131" s="72"/>
      <c r="N131" s="73">
        <v>7704.90576171875</v>
      </c>
      <c r="O131" s="73">
        <v>1242.9146728515625</v>
      </c>
      <c r="P131" s="74" t="s">
        <v>66</v>
      </c>
      <c r="Q131" s="75"/>
      <c r="R131" s="75"/>
      <c r="S131" s="99"/>
      <c r="T131" s="48">
        <v>0</v>
      </c>
      <c r="U131" s="48">
        <v>1</v>
      </c>
      <c r="V131" s="49">
        <v>0</v>
      </c>
      <c r="W131" s="49">
        <v>0.001965</v>
      </c>
      <c r="X131" s="49">
        <v>0.006397</v>
      </c>
      <c r="Y131" s="49">
        <v>0.485214</v>
      </c>
      <c r="Z131" s="49">
        <v>0</v>
      </c>
      <c r="AA131" s="49">
        <v>0</v>
      </c>
      <c r="AB131" s="70">
        <v>131</v>
      </c>
      <c r="AC13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1" s="71"/>
      <c r="AE131" s="86">
        <v>1387</v>
      </c>
      <c r="AF131" s="86">
        <v>409</v>
      </c>
      <c r="AG131" s="86">
        <v>32036</v>
      </c>
      <c r="AH131" s="86">
        <v>32883</v>
      </c>
      <c r="AI131" s="86"/>
      <c r="AJ131" s="86" t="s">
        <v>924</v>
      </c>
      <c r="AK131" s="86" t="s">
        <v>1075</v>
      </c>
      <c r="AL131" s="86"/>
      <c r="AM131" s="86"/>
      <c r="AN131" s="89">
        <v>43014.410266203704</v>
      </c>
      <c r="AO131" s="86" t="s">
        <v>1389</v>
      </c>
      <c r="AP131" s="93" t="s">
        <v>1401</v>
      </c>
      <c r="AQ131" s="86" t="s">
        <v>66</v>
      </c>
      <c r="AR131" s="48"/>
      <c r="AS131" s="48"/>
      <c r="AT131" s="48"/>
      <c r="AU131" s="48"/>
      <c r="AV131" s="48" t="s">
        <v>448</v>
      </c>
      <c r="AW131" s="48" t="s">
        <v>448</v>
      </c>
      <c r="AX131" s="111" t="s">
        <v>1829</v>
      </c>
      <c r="AY131" s="111" t="s">
        <v>1829</v>
      </c>
      <c r="AZ131" s="111" t="s">
        <v>1892</v>
      </c>
      <c r="BA131" s="111" t="s">
        <v>1892</v>
      </c>
      <c r="BB131" s="95"/>
      <c r="BC131" s="2"/>
      <c r="BD131" s="3"/>
      <c r="BE131" s="3"/>
      <c r="BF131" s="3"/>
      <c r="BG131" s="3"/>
    </row>
    <row r="132" spans="1:59" ht="29" customHeight="1">
      <c r="A132" s="63" t="s">
        <v>196</v>
      </c>
      <c r="C132" s="64" t="s">
        <v>2174</v>
      </c>
      <c r="D132" s="64"/>
      <c r="E132" s="65">
        <v>1.6881486678566104</v>
      </c>
      <c r="F132" s="67"/>
      <c r="G132" s="106" t="s">
        <v>1229</v>
      </c>
      <c r="H132" s="64"/>
      <c r="I132" s="68" t="s">
        <v>2163</v>
      </c>
      <c r="J132" s="69" t="s">
        <v>2173</v>
      </c>
      <c r="K132" s="69"/>
      <c r="L132" s="50" t="s">
        <v>1578</v>
      </c>
      <c r="M132" s="72"/>
      <c r="N132" s="73">
        <v>7666.24755859375</v>
      </c>
      <c r="O132" s="73">
        <v>3292.04833984375</v>
      </c>
      <c r="P132" s="74" t="s">
        <v>66</v>
      </c>
      <c r="Q132" s="75"/>
      <c r="R132" s="75"/>
      <c r="S132" s="99"/>
      <c r="T132" s="48">
        <v>0</v>
      </c>
      <c r="U132" s="48">
        <v>1</v>
      </c>
      <c r="V132" s="49">
        <v>0</v>
      </c>
      <c r="W132" s="49">
        <v>0.001965</v>
      </c>
      <c r="X132" s="49">
        <v>0.006397</v>
      </c>
      <c r="Y132" s="49">
        <v>0.485214</v>
      </c>
      <c r="Z132" s="49">
        <v>0</v>
      </c>
      <c r="AA132" s="49">
        <v>0</v>
      </c>
      <c r="AB132" s="70">
        <v>132</v>
      </c>
      <c r="AC13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2" s="71"/>
      <c r="AE132" s="86">
        <v>4968</v>
      </c>
      <c r="AF132" s="86">
        <v>1954</v>
      </c>
      <c r="AG132" s="86">
        <v>12178</v>
      </c>
      <c r="AH132" s="86">
        <v>1249</v>
      </c>
      <c r="AI132" s="86"/>
      <c r="AJ132" s="86" t="s">
        <v>925</v>
      </c>
      <c r="AK132" s="86" t="s">
        <v>1076</v>
      </c>
      <c r="AL132" s="86"/>
      <c r="AM132" s="86"/>
      <c r="AN132" s="89">
        <v>40787.926145833335</v>
      </c>
      <c r="AO132" s="86" t="s">
        <v>1389</v>
      </c>
      <c r="AP132" s="93" t="s">
        <v>1402</v>
      </c>
      <c r="AQ132" s="86" t="s">
        <v>66</v>
      </c>
      <c r="AR132" s="48"/>
      <c r="AS132" s="48"/>
      <c r="AT132" s="48"/>
      <c r="AU132" s="48"/>
      <c r="AV132" s="48" t="s">
        <v>448</v>
      </c>
      <c r="AW132" s="48" t="s">
        <v>448</v>
      </c>
      <c r="AX132" s="111" t="s">
        <v>1829</v>
      </c>
      <c r="AY132" s="111" t="s">
        <v>1829</v>
      </c>
      <c r="AZ132" s="111" t="s">
        <v>1892</v>
      </c>
      <c r="BA132" s="111" t="s">
        <v>1892</v>
      </c>
      <c r="BB132" s="95"/>
      <c r="BC132" s="2"/>
      <c r="BD132" s="3"/>
      <c r="BE132" s="3"/>
      <c r="BF132" s="3"/>
      <c r="BG132" s="3"/>
    </row>
    <row r="133" spans="1:59" ht="29" customHeight="1">
      <c r="A133" s="63" t="s">
        <v>197</v>
      </c>
      <c r="C133" s="64" t="s">
        <v>2174</v>
      </c>
      <c r="D133" s="64"/>
      <c r="E133" s="65">
        <v>1.5403396429441296</v>
      </c>
      <c r="F133" s="67"/>
      <c r="G133" s="106" t="s">
        <v>1230</v>
      </c>
      <c r="H133" s="64"/>
      <c r="I133" s="68" t="s">
        <v>2163</v>
      </c>
      <c r="J133" s="69" t="s">
        <v>2173</v>
      </c>
      <c r="K133" s="69"/>
      <c r="L133" s="50" t="s">
        <v>1579</v>
      </c>
      <c r="M133" s="72"/>
      <c r="N133" s="73">
        <v>8425.2568359375</v>
      </c>
      <c r="O133" s="73">
        <v>2230.942138671875</v>
      </c>
      <c r="P133" s="74" t="s">
        <v>66</v>
      </c>
      <c r="Q133" s="75"/>
      <c r="R133" s="75"/>
      <c r="S133" s="99"/>
      <c r="T133" s="48">
        <v>0</v>
      </c>
      <c r="U133" s="48">
        <v>1</v>
      </c>
      <c r="V133" s="49">
        <v>0</v>
      </c>
      <c r="W133" s="49">
        <v>0.001965</v>
      </c>
      <c r="X133" s="49">
        <v>0.006397</v>
      </c>
      <c r="Y133" s="49">
        <v>0.485214</v>
      </c>
      <c r="Z133" s="49">
        <v>0</v>
      </c>
      <c r="AA133" s="49">
        <v>0</v>
      </c>
      <c r="AB133" s="70">
        <v>133</v>
      </c>
      <c r="AC13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3" s="71"/>
      <c r="AE133" s="86">
        <v>70</v>
      </c>
      <c r="AF133" s="86">
        <v>34</v>
      </c>
      <c r="AG133" s="86">
        <v>2611</v>
      </c>
      <c r="AH133" s="86">
        <v>1282</v>
      </c>
      <c r="AI133" s="86"/>
      <c r="AJ133" s="86"/>
      <c r="AK133" s="86"/>
      <c r="AL133" s="93" t="s">
        <v>1170</v>
      </c>
      <c r="AM133" s="86"/>
      <c r="AN133" s="89">
        <v>42555.41967592593</v>
      </c>
      <c r="AO133" s="86" t="s">
        <v>1389</v>
      </c>
      <c r="AP133" s="93" t="s">
        <v>1403</v>
      </c>
      <c r="AQ133" s="86" t="s">
        <v>66</v>
      </c>
      <c r="AR133" s="48"/>
      <c r="AS133" s="48"/>
      <c r="AT133" s="48"/>
      <c r="AU133" s="48"/>
      <c r="AV133" s="48" t="s">
        <v>448</v>
      </c>
      <c r="AW133" s="48" t="s">
        <v>448</v>
      </c>
      <c r="AX133" s="111" t="s">
        <v>1829</v>
      </c>
      <c r="AY133" s="111" t="s">
        <v>1829</v>
      </c>
      <c r="AZ133" s="111" t="s">
        <v>1892</v>
      </c>
      <c r="BA133" s="111" t="s">
        <v>1892</v>
      </c>
      <c r="BB133" s="95"/>
      <c r="BC133" s="2"/>
      <c r="BD133" s="3"/>
      <c r="BE133" s="3"/>
      <c r="BF133" s="3"/>
      <c r="BG133" s="3"/>
    </row>
    <row r="134" spans="1:59" ht="29" customHeight="1">
      <c r="A134" s="63" t="s">
        <v>199</v>
      </c>
      <c r="C134" s="64" t="s">
        <v>2174</v>
      </c>
      <c r="D134" s="64"/>
      <c r="E134" s="65">
        <v>4.63490473784276</v>
      </c>
      <c r="F134" s="67"/>
      <c r="G134" s="106" t="s">
        <v>1233</v>
      </c>
      <c r="H134" s="64"/>
      <c r="I134" s="68" t="s">
        <v>2163</v>
      </c>
      <c r="J134" s="69" t="s">
        <v>2173</v>
      </c>
      <c r="K134" s="69"/>
      <c r="L134" s="50" t="s">
        <v>1582</v>
      </c>
      <c r="M134" s="72"/>
      <c r="N134" s="73">
        <v>7786.791015625</v>
      </c>
      <c r="O134" s="73">
        <v>2265.241455078125</v>
      </c>
      <c r="P134" s="74" t="s">
        <v>66</v>
      </c>
      <c r="Q134" s="75"/>
      <c r="R134" s="75"/>
      <c r="S134" s="99"/>
      <c r="T134" s="48">
        <v>0</v>
      </c>
      <c r="U134" s="48">
        <v>1</v>
      </c>
      <c r="V134" s="49">
        <v>0</v>
      </c>
      <c r="W134" s="49">
        <v>0.001965</v>
      </c>
      <c r="X134" s="49">
        <v>0.006397</v>
      </c>
      <c r="Y134" s="49">
        <v>0.485214</v>
      </c>
      <c r="Z134" s="49">
        <v>0</v>
      </c>
      <c r="AA134" s="49">
        <v>0</v>
      </c>
      <c r="AB134" s="70">
        <v>134</v>
      </c>
      <c r="AC13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4" s="71"/>
      <c r="AE134" s="86">
        <v>4118</v>
      </c>
      <c r="AF134" s="86">
        <v>2856</v>
      </c>
      <c r="AG134" s="86">
        <v>202908</v>
      </c>
      <c r="AH134" s="86">
        <v>74475</v>
      </c>
      <c r="AI134" s="86"/>
      <c r="AJ134" s="86" t="s">
        <v>928</v>
      </c>
      <c r="AK134" s="86" t="s">
        <v>1079</v>
      </c>
      <c r="AL134" s="93" t="s">
        <v>1171</v>
      </c>
      <c r="AM134" s="86"/>
      <c r="AN134" s="89">
        <v>39907.87017361111</v>
      </c>
      <c r="AO134" s="86" t="s">
        <v>1389</v>
      </c>
      <c r="AP134" s="93" t="s">
        <v>1406</v>
      </c>
      <c r="AQ134" s="86" t="s">
        <v>66</v>
      </c>
      <c r="AR134" s="48"/>
      <c r="AS134" s="48"/>
      <c r="AT134" s="48"/>
      <c r="AU134" s="48"/>
      <c r="AV134" s="48" t="s">
        <v>448</v>
      </c>
      <c r="AW134" s="48" t="s">
        <v>448</v>
      </c>
      <c r="AX134" s="111" t="s">
        <v>1829</v>
      </c>
      <c r="AY134" s="111" t="s">
        <v>1829</v>
      </c>
      <c r="AZ134" s="111" t="s">
        <v>1892</v>
      </c>
      <c r="BA134" s="111" t="s">
        <v>1892</v>
      </c>
      <c r="BB134" s="95"/>
      <c r="BC134" s="2"/>
      <c r="BD134" s="3"/>
      <c r="BE134" s="3"/>
      <c r="BF134" s="3"/>
      <c r="BG134" s="3"/>
    </row>
    <row r="135" spans="1:59" ht="29" customHeight="1">
      <c r="A135" s="63" t="s">
        <v>200</v>
      </c>
      <c r="C135" s="64" t="s">
        <v>2174</v>
      </c>
      <c r="D135" s="64"/>
      <c r="E135" s="65">
        <v>1.617017409291014</v>
      </c>
      <c r="F135" s="67"/>
      <c r="G135" s="106" t="s">
        <v>1234</v>
      </c>
      <c r="H135" s="64"/>
      <c r="I135" s="68" t="s">
        <v>2163</v>
      </c>
      <c r="J135" s="69" t="s">
        <v>2173</v>
      </c>
      <c r="K135" s="69"/>
      <c r="L135" s="50" t="s">
        <v>1583</v>
      </c>
      <c r="M135" s="72"/>
      <c r="N135" s="73">
        <v>8165.5810546875</v>
      </c>
      <c r="O135" s="73">
        <v>1149.033935546875</v>
      </c>
      <c r="P135" s="74" t="s">
        <v>66</v>
      </c>
      <c r="Q135" s="75"/>
      <c r="R135" s="75"/>
      <c r="S135" s="99"/>
      <c r="T135" s="48">
        <v>0</v>
      </c>
      <c r="U135" s="48">
        <v>1</v>
      </c>
      <c r="V135" s="49">
        <v>0</v>
      </c>
      <c r="W135" s="49">
        <v>0.001965</v>
      </c>
      <c r="X135" s="49">
        <v>0.006397</v>
      </c>
      <c r="Y135" s="49">
        <v>0.485214</v>
      </c>
      <c r="Z135" s="49">
        <v>0</v>
      </c>
      <c r="AA135" s="49">
        <v>0</v>
      </c>
      <c r="AB135" s="70">
        <v>135</v>
      </c>
      <c r="AC13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5" s="71"/>
      <c r="AE135" s="86">
        <v>660</v>
      </c>
      <c r="AF135" s="86">
        <v>172</v>
      </c>
      <c r="AG135" s="86">
        <v>7574</v>
      </c>
      <c r="AH135" s="86">
        <v>31258</v>
      </c>
      <c r="AI135" s="86"/>
      <c r="AJ135" s="86" t="s">
        <v>929</v>
      </c>
      <c r="AK135" s="86" t="s">
        <v>1080</v>
      </c>
      <c r="AL135" s="86"/>
      <c r="AM135" s="86"/>
      <c r="AN135" s="89">
        <v>44481.5809375</v>
      </c>
      <c r="AO135" s="86" t="s">
        <v>1389</v>
      </c>
      <c r="AP135" s="93" t="s">
        <v>1407</v>
      </c>
      <c r="AQ135" s="86" t="s">
        <v>66</v>
      </c>
      <c r="AR135" s="48"/>
      <c r="AS135" s="48"/>
      <c r="AT135" s="48"/>
      <c r="AU135" s="48"/>
      <c r="AV135" s="48" t="s">
        <v>448</v>
      </c>
      <c r="AW135" s="48" t="s">
        <v>448</v>
      </c>
      <c r="AX135" s="111" t="s">
        <v>1829</v>
      </c>
      <c r="AY135" s="111" t="s">
        <v>1829</v>
      </c>
      <c r="AZ135" s="111" t="s">
        <v>1892</v>
      </c>
      <c r="BA135" s="111" t="s">
        <v>1892</v>
      </c>
      <c r="BB135" s="95"/>
      <c r="BC135" s="2"/>
      <c r="BD135" s="3"/>
      <c r="BE135" s="3"/>
      <c r="BF135" s="3"/>
      <c r="BG135" s="3"/>
    </row>
    <row r="136" spans="1:59" ht="29" customHeight="1">
      <c r="A136" s="63" t="s">
        <v>201</v>
      </c>
      <c r="C136" s="64" t="s">
        <v>2174</v>
      </c>
      <c r="D136" s="64"/>
      <c r="E136" s="65">
        <v>2.356201582795011</v>
      </c>
      <c r="F136" s="67"/>
      <c r="G136" s="106" t="s">
        <v>1235</v>
      </c>
      <c r="H136" s="64"/>
      <c r="I136" s="68" t="s">
        <v>2163</v>
      </c>
      <c r="J136" s="69" t="s">
        <v>2173</v>
      </c>
      <c r="K136" s="69"/>
      <c r="L136" s="50" t="s">
        <v>1584</v>
      </c>
      <c r="M136" s="72"/>
      <c r="N136" s="73">
        <v>7427.66796875</v>
      </c>
      <c r="O136" s="73">
        <v>3090.436767578125</v>
      </c>
      <c r="P136" s="74" t="s">
        <v>66</v>
      </c>
      <c r="Q136" s="75"/>
      <c r="R136" s="75"/>
      <c r="S136" s="99"/>
      <c r="T136" s="48">
        <v>0</v>
      </c>
      <c r="U136" s="48">
        <v>1</v>
      </c>
      <c r="V136" s="49">
        <v>0</v>
      </c>
      <c r="W136" s="49">
        <v>0.001965</v>
      </c>
      <c r="X136" s="49">
        <v>0.006397</v>
      </c>
      <c r="Y136" s="49">
        <v>0.485214</v>
      </c>
      <c r="Z136" s="49">
        <v>0</v>
      </c>
      <c r="AA136" s="49">
        <v>0</v>
      </c>
      <c r="AB136" s="70">
        <v>136</v>
      </c>
      <c r="AC13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6" s="71"/>
      <c r="AE136" s="86">
        <v>4155</v>
      </c>
      <c r="AF136" s="86">
        <v>1909</v>
      </c>
      <c r="AG136" s="86">
        <v>55418</v>
      </c>
      <c r="AH136" s="86">
        <v>43364</v>
      </c>
      <c r="AI136" s="86"/>
      <c r="AJ136" s="86" t="s">
        <v>930</v>
      </c>
      <c r="AK136" s="86" t="s">
        <v>1081</v>
      </c>
      <c r="AL136" s="86"/>
      <c r="AM136" s="86"/>
      <c r="AN136" s="89">
        <v>39785.56738425926</v>
      </c>
      <c r="AO136" s="86" t="s">
        <v>1389</v>
      </c>
      <c r="AP136" s="93" t="s">
        <v>1408</v>
      </c>
      <c r="AQ136" s="86" t="s">
        <v>66</v>
      </c>
      <c r="AR136" s="48"/>
      <c r="AS136" s="48"/>
      <c r="AT136" s="48"/>
      <c r="AU136" s="48"/>
      <c r="AV136" s="48" t="s">
        <v>448</v>
      </c>
      <c r="AW136" s="48" t="s">
        <v>448</v>
      </c>
      <c r="AX136" s="111" t="s">
        <v>1829</v>
      </c>
      <c r="AY136" s="111" t="s">
        <v>1829</v>
      </c>
      <c r="AZ136" s="111" t="s">
        <v>1892</v>
      </c>
      <c r="BA136" s="111" t="s">
        <v>1892</v>
      </c>
      <c r="BB136" s="95"/>
      <c r="BC136" s="2"/>
      <c r="BD136" s="3"/>
      <c r="BE136" s="3"/>
      <c r="BF136" s="3"/>
      <c r="BG136" s="3"/>
    </row>
    <row r="137" spans="1:59" ht="29" customHeight="1">
      <c r="A137" s="63" t="s">
        <v>202</v>
      </c>
      <c r="C137" s="64" t="s">
        <v>2174</v>
      </c>
      <c r="D137" s="64"/>
      <c r="E137" s="65">
        <v>10</v>
      </c>
      <c r="F137" s="67"/>
      <c r="G137" s="106" t="s">
        <v>1236</v>
      </c>
      <c r="H137" s="64"/>
      <c r="I137" s="68" t="s">
        <v>2163</v>
      </c>
      <c r="J137" s="69" t="s">
        <v>2173</v>
      </c>
      <c r="K137" s="69"/>
      <c r="L137" s="50" t="s">
        <v>1585</v>
      </c>
      <c r="M137" s="72"/>
      <c r="N137" s="73">
        <v>6821.0400390625</v>
      </c>
      <c r="O137" s="73">
        <v>856.1651000976562</v>
      </c>
      <c r="P137" s="74" t="s">
        <v>66</v>
      </c>
      <c r="Q137" s="75"/>
      <c r="R137" s="75"/>
      <c r="S137" s="99"/>
      <c r="T137" s="48">
        <v>0</v>
      </c>
      <c r="U137" s="48">
        <v>1</v>
      </c>
      <c r="V137" s="49">
        <v>0</v>
      </c>
      <c r="W137" s="49">
        <v>0.001965</v>
      </c>
      <c r="X137" s="49">
        <v>0.006397</v>
      </c>
      <c r="Y137" s="49">
        <v>0.485214</v>
      </c>
      <c r="Z137" s="49">
        <v>0</v>
      </c>
      <c r="AA137" s="49">
        <v>0</v>
      </c>
      <c r="AB137" s="70">
        <v>137</v>
      </c>
      <c r="AC13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7" s="71"/>
      <c r="AE137" s="86">
        <v>7229</v>
      </c>
      <c r="AF137" s="86">
        <v>6579</v>
      </c>
      <c r="AG137" s="86">
        <v>550166</v>
      </c>
      <c r="AH137" s="86">
        <v>358011</v>
      </c>
      <c r="AI137" s="86"/>
      <c r="AJ137" s="86" t="s">
        <v>931</v>
      </c>
      <c r="AK137" s="86" t="s">
        <v>1082</v>
      </c>
      <c r="AL137" s="86"/>
      <c r="AM137" s="86"/>
      <c r="AN137" s="89">
        <v>39930.29790509259</v>
      </c>
      <c r="AO137" s="86" t="s">
        <v>1389</v>
      </c>
      <c r="AP137" s="93" t="s">
        <v>1409</v>
      </c>
      <c r="AQ137" s="86" t="s">
        <v>66</v>
      </c>
      <c r="AR137" s="48"/>
      <c r="AS137" s="48"/>
      <c r="AT137" s="48"/>
      <c r="AU137" s="48"/>
      <c r="AV137" s="48" t="s">
        <v>448</v>
      </c>
      <c r="AW137" s="48" t="s">
        <v>448</v>
      </c>
      <c r="AX137" s="111" t="s">
        <v>1829</v>
      </c>
      <c r="AY137" s="111" t="s">
        <v>1829</v>
      </c>
      <c r="AZ137" s="111" t="s">
        <v>1892</v>
      </c>
      <c r="BA137" s="111" t="s">
        <v>1892</v>
      </c>
      <c r="BB137" s="95"/>
      <c r="BC137" s="2"/>
      <c r="BD137" s="3"/>
      <c r="BE137" s="3"/>
      <c r="BF137" s="3"/>
      <c r="BG137" s="3"/>
    </row>
    <row r="138" spans="1:59" ht="29" customHeight="1">
      <c r="A138" s="63" t="s">
        <v>203</v>
      </c>
      <c r="C138" s="64" t="s">
        <v>2174</v>
      </c>
      <c r="D138" s="64"/>
      <c r="E138" s="65">
        <v>1.5486207799100635</v>
      </c>
      <c r="F138" s="67"/>
      <c r="G138" s="106" t="s">
        <v>1237</v>
      </c>
      <c r="H138" s="64"/>
      <c r="I138" s="68" t="s">
        <v>2163</v>
      </c>
      <c r="J138" s="69" t="s">
        <v>2173</v>
      </c>
      <c r="K138" s="69"/>
      <c r="L138" s="50" t="s">
        <v>1586</v>
      </c>
      <c r="M138" s="72"/>
      <c r="N138" s="73">
        <v>6509.7958984375</v>
      </c>
      <c r="O138" s="73">
        <v>1670.8065185546875</v>
      </c>
      <c r="P138" s="74" t="s">
        <v>66</v>
      </c>
      <c r="Q138" s="75"/>
      <c r="R138" s="75"/>
      <c r="S138" s="99"/>
      <c r="T138" s="48">
        <v>0</v>
      </c>
      <c r="U138" s="48">
        <v>1</v>
      </c>
      <c r="V138" s="49">
        <v>0</v>
      </c>
      <c r="W138" s="49">
        <v>0.001965</v>
      </c>
      <c r="X138" s="49">
        <v>0.006397</v>
      </c>
      <c r="Y138" s="49">
        <v>0.485214</v>
      </c>
      <c r="Z138" s="49">
        <v>0</v>
      </c>
      <c r="AA138" s="49">
        <v>0</v>
      </c>
      <c r="AB138" s="70">
        <v>138</v>
      </c>
      <c r="AC13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8" s="71"/>
      <c r="AE138" s="86">
        <v>218</v>
      </c>
      <c r="AF138" s="86">
        <v>39</v>
      </c>
      <c r="AG138" s="86">
        <v>3147</v>
      </c>
      <c r="AH138" s="86">
        <v>2485</v>
      </c>
      <c r="AI138" s="86"/>
      <c r="AJ138" s="86" t="s">
        <v>932</v>
      </c>
      <c r="AK138" s="86" t="s">
        <v>1083</v>
      </c>
      <c r="AL138" s="86"/>
      <c r="AM138" s="86"/>
      <c r="AN138" s="89">
        <v>40780.94530092592</v>
      </c>
      <c r="AO138" s="86" t="s">
        <v>1389</v>
      </c>
      <c r="AP138" s="93" t="s">
        <v>1410</v>
      </c>
      <c r="AQ138" s="86" t="s">
        <v>66</v>
      </c>
      <c r="AR138" s="48"/>
      <c r="AS138" s="48"/>
      <c r="AT138" s="48"/>
      <c r="AU138" s="48"/>
      <c r="AV138" s="48" t="s">
        <v>448</v>
      </c>
      <c r="AW138" s="48" t="s">
        <v>448</v>
      </c>
      <c r="AX138" s="111" t="s">
        <v>1829</v>
      </c>
      <c r="AY138" s="111" t="s">
        <v>1829</v>
      </c>
      <c r="AZ138" s="111" t="s">
        <v>1892</v>
      </c>
      <c r="BA138" s="111" t="s">
        <v>1892</v>
      </c>
      <c r="BB138" s="95"/>
      <c r="BC138" s="2"/>
      <c r="BD138" s="3"/>
      <c r="BE138" s="3"/>
      <c r="BF138" s="3"/>
      <c r="BG138" s="3"/>
    </row>
    <row r="139" spans="1:59" ht="29" customHeight="1">
      <c r="A139" s="63" t="s">
        <v>211</v>
      </c>
      <c r="C139" s="64" t="s">
        <v>2174</v>
      </c>
      <c r="D139" s="64"/>
      <c r="E139" s="65">
        <v>1.5685047785577444</v>
      </c>
      <c r="F139" s="67"/>
      <c r="G139" s="106" t="s">
        <v>1245</v>
      </c>
      <c r="H139" s="64"/>
      <c r="I139" s="68" t="s">
        <v>2163</v>
      </c>
      <c r="J139" s="69" t="s">
        <v>2173</v>
      </c>
      <c r="K139" s="69"/>
      <c r="L139" s="50" t="s">
        <v>1594</v>
      </c>
      <c r="M139" s="72"/>
      <c r="N139" s="73">
        <v>7949.564453125</v>
      </c>
      <c r="O139" s="73">
        <v>3273.14208984375</v>
      </c>
      <c r="P139" s="74" t="s">
        <v>66</v>
      </c>
      <c r="Q139" s="75"/>
      <c r="R139" s="75"/>
      <c r="S139" s="99"/>
      <c r="T139" s="48">
        <v>0</v>
      </c>
      <c r="U139" s="48">
        <v>1</v>
      </c>
      <c r="V139" s="49">
        <v>0</v>
      </c>
      <c r="W139" s="49">
        <v>0.001965</v>
      </c>
      <c r="X139" s="49">
        <v>0.006397</v>
      </c>
      <c r="Y139" s="49">
        <v>0.485214</v>
      </c>
      <c r="Z139" s="49">
        <v>0</v>
      </c>
      <c r="AA139" s="49">
        <v>0</v>
      </c>
      <c r="AB139" s="70">
        <v>139</v>
      </c>
      <c r="AC13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9" s="71"/>
      <c r="AE139" s="86">
        <v>44</v>
      </c>
      <c r="AF139" s="86">
        <v>96</v>
      </c>
      <c r="AG139" s="86">
        <v>4434</v>
      </c>
      <c r="AH139" s="86">
        <v>20714</v>
      </c>
      <c r="AI139" s="86"/>
      <c r="AJ139" s="86" t="s">
        <v>940</v>
      </c>
      <c r="AK139" s="86" t="s">
        <v>1088</v>
      </c>
      <c r="AL139" s="86"/>
      <c r="AM139" s="86"/>
      <c r="AN139" s="89">
        <v>44029.25951388889</v>
      </c>
      <c r="AO139" s="86" t="s">
        <v>1389</v>
      </c>
      <c r="AP139" s="93" t="s">
        <v>1418</v>
      </c>
      <c r="AQ139" s="86" t="s">
        <v>66</v>
      </c>
      <c r="AR139" s="48"/>
      <c r="AS139" s="48"/>
      <c r="AT139" s="48"/>
      <c r="AU139" s="48"/>
      <c r="AV139" s="48" t="s">
        <v>448</v>
      </c>
      <c r="AW139" s="48" t="s">
        <v>448</v>
      </c>
      <c r="AX139" s="111" t="s">
        <v>1829</v>
      </c>
      <c r="AY139" s="111" t="s">
        <v>1829</v>
      </c>
      <c r="AZ139" s="111" t="s">
        <v>1892</v>
      </c>
      <c r="BA139" s="111" t="s">
        <v>1892</v>
      </c>
      <c r="BB139" s="95"/>
      <c r="BC139" s="2"/>
      <c r="BD139" s="3"/>
      <c r="BE139" s="3"/>
      <c r="BF139" s="3"/>
      <c r="BG139" s="3"/>
    </row>
    <row r="140" spans="1:59" ht="29" customHeight="1">
      <c r="A140" s="63" t="s">
        <v>212</v>
      </c>
      <c r="C140" s="64" t="s">
        <v>2174</v>
      </c>
      <c r="D140" s="64"/>
      <c r="E140" s="65">
        <v>1.7487431066260002</v>
      </c>
      <c r="F140" s="67"/>
      <c r="G140" s="106" t="s">
        <v>1246</v>
      </c>
      <c r="H140" s="64"/>
      <c r="I140" s="68" t="s">
        <v>2163</v>
      </c>
      <c r="J140" s="69" t="s">
        <v>2173</v>
      </c>
      <c r="K140" s="69"/>
      <c r="L140" s="50" t="s">
        <v>1595</v>
      </c>
      <c r="M140" s="72"/>
      <c r="N140" s="73">
        <v>8414.1728515625</v>
      </c>
      <c r="O140" s="73">
        <v>2518.7265625</v>
      </c>
      <c r="P140" s="74" t="s">
        <v>66</v>
      </c>
      <c r="Q140" s="75"/>
      <c r="R140" s="75"/>
      <c r="S140" s="99"/>
      <c r="T140" s="48">
        <v>0</v>
      </c>
      <c r="U140" s="48">
        <v>1</v>
      </c>
      <c r="V140" s="49">
        <v>0</v>
      </c>
      <c r="W140" s="49">
        <v>0.001965</v>
      </c>
      <c r="X140" s="49">
        <v>0.006397</v>
      </c>
      <c r="Y140" s="49">
        <v>0.485214</v>
      </c>
      <c r="Z140" s="49">
        <v>0</v>
      </c>
      <c r="AA140" s="49">
        <v>0</v>
      </c>
      <c r="AB140" s="70">
        <v>140</v>
      </c>
      <c r="AC14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0" s="71"/>
      <c r="AE140" s="86">
        <v>258</v>
      </c>
      <c r="AF140" s="86">
        <v>254</v>
      </c>
      <c r="AG140" s="86">
        <v>16100</v>
      </c>
      <c r="AH140" s="86">
        <v>13063</v>
      </c>
      <c r="AI140" s="86"/>
      <c r="AJ140" s="86" t="s">
        <v>941</v>
      </c>
      <c r="AK140" s="86" t="s">
        <v>1089</v>
      </c>
      <c r="AL140" s="93" t="s">
        <v>1172</v>
      </c>
      <c r="AM140" s="86"/>
      <c r="AN140" s="89">
        <v>40691.87217592593</v>
      </c>
      <c r="AO140" s="86" t="s">
        <v>1389</v>
      </c>
      <c r="AP140" s="93" t="s">
        <v>1419</v>
      </c>
      <c r="AQ140" s="86" t="s">
        <v>66</v>
      </c>
      <c r="AR140" s="48"/>
      <c r="AS140" s="48"/>
      <c r="AT140" s="48"/>
      <c r="AU140" s="48"/>
      <c r="AV140" s="48" t="s">
        <v>448</v>
      </c>
      <c r="AW140" s="48" t="s">
        <v>448</v>
      </c>
      <c r="AX140" s="111" t="s">
        <v>1829</v>
      </c>
      <c r="AY140" s="111" t="s">
        <v>1829</v>
      </c>
      <c r="AZ140" s="111" t="s">
        <v>1892</v>
      </c>
      <c r="BA140" s="111" t="s">
        <v>1892</v>
      </c>
      <c r="BB140" s="95"/>
      <c r="BC140" s="2"/>
      <c r="BD140" s="3"/>
      <c r="BE140" s="3"/>
      <c r="BF140" s="3"/>
      <c r="BG140" s="3"/>
    </row>
    <row r="141" spans="1:59" ht="29" customHeight="1">
      <c r="A141" s="63" t="s">
        <v>215</v>
      </c>
      <c r="C141" s="64" t="s">
        <v>2174</v>
      </c>
      <c r="D141" s="64"/>
      <c r="E141" s="65">
        <v>1.7294616533918854</v>
      </c>
      <c r="F141" s="67"/>
      <c r="G141" s="106" t="s">
        <v>1249</v>
      </c>
      <c r="H141" s="64"/>
      <c r="I141" s="68" t="s">
        <v>2163</v>
      </c>
      <c r="J141" s="69" t="s">
        <v>2173</v>
      </c>
      <c r="K141" s="69"/>
      <c r="L141" s="50" t="s">
        <v>1598</v>
      </c>
      <c r="M141" s="72"/>
      <c r="N141" s="73">
        <v>8704.935546875</v>
      </c>
      <c r="O141" s="73">
        <v>2082.306884765625</v>
      </c>
      <c r="P141" s="74" t="s">
        <v>66</v>
      </c>
      <c r="Q141" s="75"/>
      <c r="R141" s="75"/>
      <c r="S141" s="99"/>
      <c r="T141" s="48">
        <v>0</v>
      </c>
      <c r="U141" s="48">
        <v>1</v>
      </c>
      <c r="V141" s="49">
        <v>0</v>
      </c>
      <c r="W141" s="49">
        <v>0.001965</v>
      </c>
      <c r="X141" s="49">
        <v>0.006397</v>
      </c>
      <c r="Y141" s="49">
        <v>0.485214</v>
      </c>
      <c r="Z141" s="49">
        <v>0</v>
      </c>
      <c r="AA141" s="49">
        <v>0</v>
      </c>
      <c r="AB141" s="70">
        <v>141</v>
      </c>
      <c r="AC14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1" s="71"/>
      <c r="AE141" s="86">
        <v>80</v>
      </c>
      <c r="AF141" s="86">
        <v>348</v>
      </c>
      <c r="AG141" s="86">
        <v>14852</v>
      </c>
      <c r="AH141" s="86">
        <v>51009</v>
      </c>
      <c r="AI141" s="86"/>
      <c r="AJ141" s="86"/>
      <c r="AK141" s="86"/>
      <c r="AL141" s="93" t="s">
        <v>1173</v>
      </c>
      <c r="AM141" s="86"/>
      <c r="AN141" s="89">
        <v>44361.11686342592</v>
      </c>
      <c r="AO141" s="86" t="s">
        <v>1389</v>
      </c>
      <c r="AP141" s="93" t="s">
        <v>1422</v>
      </c>
      <c r="AQ141" s="86" t="s">
        <v>66</v>
      </c>
      <c r="AR141" s="48"/>
      <c r="AS141" s="48"/>
      <c r="AT141" s="48"/>
      <c r="AU141" s="48"/>
      <c r="AV141" s="48" t="s">
        <v>448</v>
      </c>
      <c r="AW141" s="48" t="s">
        <v>448</v>
      </c>
      <c r="AX141" s="111" t="s">
        <v>1829</v>
      </c>
      <c r="AY141" s="111" t="s">
        <v>1829</v>
      </c>
      <c r="AZ141" s="111" t="s">
        <v>1892</v>
      </c>
      <c r="BA141" s="111" t="s">
        <v>1892</v>
      </c>
      <c r="BB141" s="95"/>
      <c r="BC141" s="2"/>
      <c r="BD141" s="3"/>
      <c r="BE141" s="3"/>
      <c r="BF141" s="3"/>
      <c r="BG141" s="3"/>
    </row>
    <row r="142" spans="1:59" ht="29" customHeight="1">
      <c r="A142" s="63" t="s">
        <v>217</v>
      </c>
      <c r="C142" s="64" t="s">
        <v>2174</v>
      </c>
      <c r="D142" s="64"/>
      <c r="E142" s="65">
        <v>1.7756259020004872</v>
      </c>
      <c r="F142" s="67"/>
      <c r="G142" s="106" t="s">
        <v>1251</v>
      </c>
      <c r="H142" s="64"/>
      <c r="I142" s="68" t="s">
        <v>2163</v>
      </c>
      <c r="J142" s="69" t="s">
        <v>2173</v>
      </c>
      <c r="K142" s="69"/>
      <c r="L142" s="50" t="s">
        <v>1600</v>
      </c>
      <c r="M142" s="72"/>
      <c r="N142" s="73">
        <v>7773.4326171875</v>
      </c>
      <c r="O142" s="73">
        <v>803.0010986328125</v>
      </c>
      <c r="P142" s="74" t="s">
        <v>66</v>
      </c>
      <c r="Q142" s="75"/>
      <c r="R142" s="75"/>
      <c r="S142" s="99"/>
      <c r="T142" s="48">
        <v>0</v>
      </c>
      <c r="U142" s="48">
        <v>1</v>
      </c>
      <c r="V142" s="49">
        <v>0</v>
      </c>
      <c r="W142" s="49">
        <v>0.001965</v>
      </c>
      <c r="X142" s="49">
        <v>0.006397</v>
      </c>
      <c r="Y142" s="49">
        <v>0.485214</v>
      </c>
      <c r="Z142" s="49">
        <v>0</v>
      </c>
      <c r="AA142" s="49">
        <v>0</v>
      </c>
      <c r="AB142" s="70">
        <v>142</v>
      </c>
      <c r="AC14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2" s="71"/>
      <c r="AE142" s="86">
        <v>179</v>
      </c>
      <c r="AF142" s="86">
        <v>55</v>
      </c>
      <c r="AG142" s="86">
        <v>17840</v>
      </c>
      <c r="AH142" s="86">
        <v>60932</v>
      </c>
      <c r="AI142" s="86"/>
      <c r="AJ142" s="86" t="s">
        <v>945</v>
      </c>
      <c r="AK142" s="86"/>
      <c r="AL142" s="86"/>
      <c r="AM142" s="86"/>
      <c r="AN142" s="89">
        <v>44453.20431712963</v>
      </c>
      <c r="AO142" s="86" t="s">
        <v>1389</v>
      </c>
      <c r="AP142" s="93" t="s">
        <v>1424</v>
      </c>
      <c r="AQ142" s="86" t="s">
        <v>66</v>
      </c>
      <c r="AR142" s="48"/>
      <c r="AS142" s="48"/>
      <c r="AT142" s="48"/>
      <c r="AU142" s="48"/>
      <c r="AV142" s="48" t="s">
        <v>448</v>
      </c>
      <c r="AW142" s="48" t="s">
        <v>448</v>
      </c>
      <c r="AX142" s="111" t="s">
        <v>1829</v>
      </c>
      <c r="AY142" s="111" t="s">
        <v>1829</v>
      </c>
      <c r="AZ142" s="111" t="s">
        <v>1892</v>
      </c>
      <c r="BA142" s="111" t="s">
        <v>1892</v>
      </c>
      <c r="BB142" s="95"/>
      <c r="BC142" s="2"/>
      <c r="BD142" s="3"/>
      <c r="BE142" s="3"/>
      <c r="BF142" s="3"/>
      <c r="BG142" s="3"/>
    </row>
    <row r="143" spans="1:59" ht="29" customHeight="1">
      <c r="A143" s="63" t="s">
        <v>221</v>
      </c>
      <c r="C143" s="64" t="s">
        <v>2174</v>
      </c>
      <c r="D143" s="64"/>
      <c r="E143" s="65">
        <v>6.667923862979537</v>
      </c>
      <c r="F143" s="67"/>
      <c r="G143" s="106" t="s">
        <v>1257</v>
      </c>
      <c r="H143" s="64"/>
      <c r="I143" s="68" t="s">
        <v>2163</v>
      </c>
      <c r="J143" s="69" t="s">
        <v>2173</v>
      </c>
      <c r="K143" s="69"/>
      <c r="L143" s="50" t="s">
        <v>1606</v>
      </c>
      <c r="M143" s="72"/>
      <c r="N143" s="73">
        <v>8077.5009765625</v>
      </c>
      <c r="O143" s="73">
        <v>2286.443359375</v>
      </c>
      <c r="P143" s="74" t="s">
        <v>66</v>
      </c>
      <c r="Q143" s="75"/>
      <c r="R143" s="75"/>
      <c r="S143" s="99"/>
      <c r="T143" s="48">
        <v>0</v>
      </c>
      <c r="U143" s="48">
        <v>1</v>
      </c>
      <c r="V143" s="49">
        <v>0</v>
      </c>
      <c r="W143" s="49">
        <v>0.001965</v>
      </c>
      <c r="X143" s="49">
        <v>0.006397</v>
      </c>
      <c r="Y143" s="49">
        <v>0.485214</v>
      </c>
      <c r="Z143" s="49">
        <v>0</v>
      </c>
      <c r="AA143" s="49">
        <v>0</v>
      </c>
      <c r="AB143" s="70">
        <v>143</v>
      </c>
      <c r="AC14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3" s="71"/>
      <c r="AE143" s="86">
        <v>49446</v>
      </c>
      <c r="AF143" s="86">
        <v>50491</v>
      </c>
      <c r="AG143" s="86">
        <v>334496</v>
      </c>
      <c r="AH143" s="86">
        <v>1000</v>
      </c>
      <c r="AI143" s="86"/>
      <c r="AJ143" s="86" t="s">
        <v>951</v>
      </c>
      <c r="AK143" s="86" t="s">
        <v>1098</v>
      </c>
      <c r="AL143" s="86"/>
      <c r="AM143" s="86"/>
      <c r="AN143" s="89">
        <v>39890.60591435185</v>
      </c>
      <c r="AO143" s="86" t="s">
        <v>1389</v>
      </c>
      <c r="AP143" s="93" t="s">
        <v>1430</v>
      </c>
      <c r="AQ143" s="86" t="s">
        <v>66</v>
      </c>
      <c r="AR143" s="48"/>
      <c r="AS143" s="48"/>
      <c r="AT143" s="48"/>
      <c r="AU143" s="48"/>
      <c r="AV143" s="48" t="s">
        <v>448</v>
      </c>
      <c r="AW143" s="48" t="s">
        <v>448</v>
      </c>
      <c r="AX143" s="111" t="s">
        <v>1829</v>
      </c>
      <c r="AY143" s="111" t="s">
        <v>1829</v>
      </c>
      <c r="AZ143" s="111" t="s">
        <v>1892</v>
      </c>
      <c r="BA143" s="111" t="s">
        <v>1892</v>
      </c>
      <c r="BB143" s="95"/>
      <c r="BC143" s="2"/>
      <c r="BD143" s="3"/>
      <c r="BE143" s="3"/>
      <c r="BF143" s="3"/>
      <c r="BG143" s="3"/>
    </row>
    <row r="144" spans="1:59" ht="29" customHeight="1">
      <c r="A144" s="63" t="s">
        <v>222</v>
      </c>
      <c r="C144" s="64" t="s">
        <v>2174</v>
      </c>
      <c r="D144" s="64"/>
      <c r="E144" s="65">
        <v>1.7215358637211313</v>
      </c>
      <c r="F144" s="67"/>
      <c r="G144" s="106" t="s">
        <v>1258</v>
      </c>
      <c r="H144" s="64"/>
      <c r="I144" s="68" t="s">
        <v>2163</v>
      </c>
      <c r="J144" s="69" t="s">
        <v>2173</v>
      </c>
      <c r="K144" s="69"/>
      <c r="L144" s="50" t="s">
        <v>1607</v>
      </c>
      <c r="M144" s="72"/>
      <c r="N144" s="73">
        <v>7531.25</v>
      </c>
      <c r="O144" s="73">
        <v>1551.9215087890625</v>
      </c>
      <c r="P144" s="74" t="s">
        <v>66</v>
      </c>
      <c r="Q144" s="75"/>
      <c r="R144" s="75"/>
      <c r="S144" s="99"/>
      <c r="T144" s="48">
        <v>0</v>
      </c>
      <c r="U144" s="48">
        <v>1</v>
      </c>
      <c r="V144" s="49">
        <v>0</v>
      </c>
      <c r="W144" s="49">
        <v>0.001965</v>
      </c>
      <c r="X144" s="49">
        <v>0.006397</v>
      </c>
      <c r="Y144" s="49">
        <v>0.485214</v>
      </c>
      <c r="Z144" s="49">
        <v>0</v>
      </c>
      <c r="AA144" s="49">
        <v>0</v>
      </c>
      <c r="AB144" s="70">
        <v>144</v>
      </c>
      <c r="AC14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4" s="71"/>
      <c r="AE144" s="86">
        <v>2759</v>
      </c>
      <c r="AF144" s="86">
        <v>1016</v>
      </c>
      <c r="AG144" s="86">
        <v>14339</v>
      </c>
      <c r="AH144" s="86">
        <v>57935</v>
      </c>
      <c r="AI144" s="86"/>
      <c r="AJ144" s="86" t="s">
        <v>952</v>
      </c>
      <c r="AK144" s="86" t="s">
        <v>1099</v>
      </c>
      <c r="AL144" s="86"/>
      <c r="AM144" s="86"/>
      <c r="AN144" s="89">
        <v>42590.96288194445</v>
      </c>
      <c r="AO144" s="86" t="s">
        <v>1389</v>
      </c>
      <c r="AP144" s="93" t="s">
        <v>1431</v>
      </c>
      <c r="AQ144" s="86" t="s">
        <v>66</v>
      </c>
      <c r="AR144" s="48"/>
      <c r="AS144" s="48"/>
      <c r="AT144" s="48"/>
      <c r="AU144" s="48"/>
      <c r="AV144" s="48" t="s">
        <v>448</v>
      </c>
      <c r="AW144" s="48" t="s">
        <v>448</v>
      </c>
      <c r="AX144" s="111" t="s">
        <v>1829</v>
      </c>
      <c r="AY144" s="111" t="s">
        <v>1829</v>
      </c>
      <c r="AZ144" s="111" t="s">
        <v>1892</v>
      </c>
      <c r="BA144" s="111" t="s">
        <v>1892</v>
      </c>
      <c r="BB144" s="95"/>
      <c r="BC144" s="2"/>
      <c r="BD144" s="3"/>
      <c r="BE144" s="3"/>
      <c r="BF144" s="3"/>
      <c r="BG144" s="3"/>
    </row>
    <row r="145" spans="1:59" ht="29" customHeight="1">
      <c r="A145" s="63" t="s">
        <v>225</v>
      </c>
      <c r="C145" s="64" t="s">
        <v>2174</v>
      </c>
      <c r="D145" s="64"/>
      <c r="E145" s="65">
        <v>1.5071841953155956</v>
      </c>
      <c r="F145" s="67"/>
      <c r="G145" s="106" t="s">
        <v>1261</v>
      </c>
      <c r="H145" s="64"/>
      <c r="I145" s="68" t="s">
        <v>2163</v>
      </c>
      <c r="J145" s="69" t="s">
        <v>2173</v>
      </c>
      <c r="K145" s="69"/>
      <c r="L145" s="50" t="s">
        <v>1610</v>
      </c>
      <c r="M145" s="72"/>
      <c r="N145" s="73">
        <v>6964.32177734375</v>
      </c>
      <c r="O145" s="73">
        <v>652.6577758789062</v>
      </c>
      <c r="P145" s="74" t="s">
        <v>66</v>
      </c>
      <c r="Q145" s="75"/>
      <c r="R145" s="75"/>
      <c r="S145" s="99"/>
      <c r="T145" s="48">
        <v>0</v>
      </c>
      <c r="U145" s="48">
        <v>1</v>
      </c>
      <c r="V145" s="49">
        <v>0</v>
      </c>
      <c r="W145" s="49">
        <v>0.001965</v>
      </c>
      <c r="X145" s="49">
        <v>0.006397</v>
      </c>
      <c r="Y145" s="49">
        <v>0.485214</v>
      </c>
      <c r="Z145" s="49">
        <v>0</v>
      </c>
      <c r="AA145" s="49">
        <v>0</v>
      </c>
      <c r="AB145" s="70">
        <v>145</v>
      </c>
      <c r="AC14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5" s="71"/>
      <c r="AE145" s="86">
        <v>93</v>
      </c>
      <c r="AF145" s="86">
        <v>6</v>
      </c>
      <c r="AG145" s="86">
        <v>465</v>
      </c>
      <c r="AH145" s="86">
        <v>115</v>
      </c>
      <c r="AI145" s="86"/>
      <c r="AJ145" s="86" t="s">
        <v>955</v>
      </c>
      <c r="AK145" s="86"/>
      <c r="AL145" s="86"/>
      <c r="AM145" s="86"/>
      <c r="AN145" s="89">
        <v>44355.6743287037</v>
      </c>
      <c r="AO145" s="86" t="s">
        <v>1389</v>
      </c>
      <c r="AP145" s="93" t="s">
        <v>1434</v>
      </c>
      <c r="AQ145" s="86" t="s">
        <v>66</v>
      </c>
      <c r="AR145" s="48"/>
      <c r="AS145" s="48"/>
      <c r="AT145" s="48"/>
      <c r="AU145" s="48"/>
      <c r="AV145" s="48" t="s">
        <v>448</v>
      </c>
      <c r="AW145" s="48" t="s">
        <v>448</v>
      </c>
      <c r="AX145" s="111" t="s">
        <v>1829</v>
      </c>
      <c r="AY145" s="111" t="s">
        <v>1829</v>
      </c>
      <c r="AZ145" s="111" t="s">
        <v>1892</v>
      </c>
      <c r="BA145" s="111" t="s">
        <v>1892</v>
      </c>
      <c r="BB145" s="95"/>
      <c r="BC145" s="2"/>
      <c r="BD145" s="3"/>
      <c r="BE145" s="3"/>
      <c r="BF145" s="3"/>
      <c r="BG145" s="3"/>
    </row>
    <row r="146" spans="1:59" ht="29" customHeight="1">
      <c r="A146" s="63" t="s">
        <v>228</v>
      </c>
      <c r="C146" s="64" t="s">
        <v>2174</v>
      </c>
      <c r="D146" s="64"/>
      <c r="E146" s="65">
        <v>3.9474931202582493</v>
      </c>
      <c r="F146" s="67"/>
      <c r="G146" s="106" t="s">
        <v>1264</v>
      </c>
      <c r="H146" s="64"/>
      <c r="I146" s="68" t="s">
        <v>2163</v>
      </c>
      <c r="J146" s="69" t="s">
        <v>2173</v>
      </c>
      <c r="K146" s="69"/>
      <c r="L146" s="50" t="s">
        <v>1613</v>
      </c>
      <c r="M146" s="72"/>
      <c r="N146" s="73">
        <v>8215.822265625</v>
      </c>
      <c r="O146" s="73">
        <v>2618.86083984375</v>
      </c>
      <c r="P146" s="74" t="s">
        <v>66</v>
      </c>
      <c r="Q146" s="75"/>
      <c r="R146" s="75"/>
      <c r="S146" s="99"/>
      <c r="T146" s="48">
        <v>0</v>
      </c>
      <c r="U146" s="48">
        <v>1</v>
      </c>
      <c r="V146" s="49">
        <v>0</v>
      </c>
      <c r="W146" s="49">
        <v>0.001965</v>
      </c>
      <c r="X146" s="49">
        <v>0.006397</v>
      </c>
      <c r="Y146" s="49">
        <v>0.485214</v>
      </c>
      <c r="Z146" s="49">
        <v>0</v>
      </c>
      <c r="AA146" s="49">
        <v>0</v>
      </c>
      <c r="AB146" s="70">
        <v>146</v>
      </c>
      <c r="AC14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6" s="71"/>
      <c r="AE146" s="86">
        <v>123</v>
      </c>
      <c r="AF146" s="86">
        <v>406</v>
      </c>
      <c r="AG146" s="86">
        <v>158415</v>
      </c>
      <c r="AH146" s="86">
        <v>82683</v>
      </c>
      <c r="AI146" s="86"/>
      <c r="AJ146" s="86" t="s">
        <v>957</v>
      </c>
      <c r="AK146" s="86"/>
      <c r="AL146" s="86"/>
      <c r="AM146" s="86"/>
      <c r="AN146" s="89">
        <v>43134.84724537037</v>
      </c>
      <c r="AO146" s="86" t="s">
        <v>1389</v>
      </c>
      <c r="AP146" s="93" t="s">
        <v>1437</v>
      </c>
      <c r="AQ146" s="86" t="s">
        <v>66</v>
      </c>
      <c r="AR146" s="48"/>
      <c r="AS146" s="48"/>
      <c r="AT146" s="48"/>
      <c r="AU146" s="48"/>
      <c r="AV146" s="48" t="s">
        <v>448</v>
      </c>
      <c r="AW146" s="48" t="s">
        <v>448</v>
      </c>
      <c r="AX146" s="111" t="s">
        <v>1829</v>
      </c>
      <c r="AY146" s="111" t="s">
        <v>1829</v>
      </c>
      <c r="AZ146" s="111" t="s">
        <v>1892</v>
      </c>
      <c r="BA146" s="111" t="s">
        <v>1892</v>
      </c>
      <c r="BB146" s="95"/>
      <c r="BC146" s="2"/>
      <c r="BD146" s="3"/>
      <c r="BE146" s="3"/>
      <c r="BF146" s="3"/>
      <c r="BG146" s="3"/>
    </row>
    <row r="147" spans="1:59" ht="29" customHeight="1">
      <c r="A147" s="63" t="s">
        <v>229</v>
      </c>
      <c r="C147" s="64" t="s">
        <v>2174</v>
      </c>
      <c r="D147" s="64"/>
      <c r="E147" s="65">
        <v>1.5091772301450834</v>
      </c>
      <c r="F147" s="67"/>
      <c r="G147" s="106" t="s">
        <v>1265</v>
      </c>
      <c r="H147" s="64"/>
      <c r="I147" s="68" t="s">
        <v>2163</v>
      </c>
      <c r="J147" s="69" t="s">
        <v>2173</v>
      </c>
      <c r="K147" s="69"/>
      <c r="L147" s="50" t="s">
        <v>1614</v>
      </c>
      <c r="M147" s="72"/>
      <c r="N147" s="73">
        <v>8435.1640625</v>
      </c>
      <c r="O147" s="73">
        <v>1910.3057861328125</v>
      </c>
      <c r="P147" s="74" t="s">
        <v>66</v>
      </c>
      <c r="Q147" s="75"/>
      <c r="R147" s="75"/>
      <c r="S147" s="99"/>
      <c r="T147" s="48">
        <v>0</v>
      </c>
      <c r="U147" s="48">
        <v>1</v>
      </c>
      <c r="V147" s="49">
        <v>0</v>
      </c>
      <c r="W147" s="49">
        <v>0.001965</v>
      </c>
      <c r="X147" s="49">
        <v>0.006397</v>
      </c>
      <c r="Y147" s="49">
        <v>0.485214</v>
      </c>
      <c r="Z147" s="49">
        <v>0</v>
      </c>
      <c r="AA147" s="49">
        <v>0</v>
      </c>
      <c r="AB147" s="70">
        <v>147</v>
      </c>
      <c r="AC14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7" s="71"/>
      <c r="AE147" s="86">
        <v>13</v>
      </c>
      <c r="AF147" s="86">
        <v>71</v>
      </c>
      <c r="AG147" s="86">
        <v>594</v>
      </c>
      <c r="AH147" s="86">
        <v>423</v>
      </c>
      <c r="AI147" s="86"/>
      <c r="AJ147" s="86" t="s">
        <v>958</v>
      </c>
      <c r="AK147" s="86"/>
      <c r="AL147" s="86"/>
      <c r="AM147" s="86"/>
      <c r="AN147" s="89">
        <v>43734.29517361111</v>
      </c>
      <c r="AO147" s="86" t="s">
        <v>1389</v>
      </c>
      <c r="AP147" s="93" t="s">
        <v>1438</v>
      </c>
      <c r="AQ147" s="86" t="s">
        <v>66</v>
      </c>
      <c r="AR147" s="48"/>
      <c r="AS147" s="48"/>
      <c r="AT147" s="48"/>
      <c r="AU147" s="48"/>
      <c r="AV147" s="48" t="s">
        <v>448</v>
      </c>
      <c r="AW147" s="48" t="s">
        <v>448</v>
      </c>
      <c r="AX147" s="111" t="s">
        <v>1829</v>
      </c>
      <c r="AY147" s="111" t="s">
        <v>1829</v>
      </c>
      <c r="AZ147" s="111" t="s">
        <v>1892</v>
      </c>
      <c r="BA147" s="111" t="s">
        <v>1892</v>
      </c>
      <c r="BB147" s="95"/>
      <c r="BC147" s="2"/>
      <c r="BD147" s="3"/>
      <c r="BE147" s="3"/>
      <c r="BF147" s="3"/>
      <c r="BG147" s="3"/>
    </row>
    <row r="148" spans="1:59" ht="29" customHeight="1">
      <c r="A148" s="63" t="s">
        <v>238</v>
      </c>
      <c r="C148" s="64" t="s">
        <v>2174</v>
      </c>
      <c r="D148" s="64"/>
      <c r="E148" s="65">
        <v>1.503074526597427</v>
      </c>
      <c r="F148" s="67"/>
      <c r="G148" s="106" t="s">
        <v>1275</v>
      </c>
      <c r="H148" s="64"/>
      <c r="I148" s="68" t="s">
        <v>2163</v>
      </c>
      <c r="J148" s="69" t="s">
        <v>2173</v>
      </c>
      <c r="K148" s="69"/>
      <c r="L148" s="50" t="s">
        <v>1624</v>
      </c>
      <c r="M148" s="72"/>
      <c r="N148" s="73">
        <v>7960.2626953125</v>
      </c>
      <c r="O148" s="73">
        <v>1256.5894775390625</v>
      </c>
      <c r="P148" s="74" t="s">
        <v>66</v>
      </c>
      <c r="Q148" s="75"/>
      <c r="R148" s="75"/>
      <c r="S148" s="99"/>
      <c r="T148" s="48">
        <v>0</v>
      </c>
      <c r="U148" s="48">
        <v>1</v>
      </c>
      <c r="V148" s="49">
        <v>0</v>
      </c>
      <c r="W148" s="49">
        <v>0.001965</v>
      </c>
      <c r="X148" s="49">
        <v>0.006397</v>
      </c>
      <c r="Y148" s="49">
        <v>0.485214</v>
      </c>
      <c r="Z148" s="49">
        <v>0</v>
      </c>
      <c r="AA148" s="49">
        <v>0</v>
      </c>
      <c r="AB148" s="70">
        <v>148</v>
      </c>
      <c r="AC14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8" s="71"/>
      <c r="AE148" s="86">
        <v>27</v>
      </c>
      <c r="AF148" s="86">
        <v>6</v>
      </c>
      <c r="AG148" s="86">
        <v>199</v>
      </c>
      <c r="AH148" s="86">
        <v>1311</v>
      </c>
      <c r="AI148" s="86"/>
      <c r="AJ148" s="86" t="s">
        <v>967</v>
      </c>
      <c r="AK148" s="86"/>
      <c r="AL148" s="86"/>
      <c r="AM148" s="86"/>
      <c r="AN148" s="89">
        <v>44539.98001157407</v>
      </c>
      <c r="AO148" s="86" t="s">
        <v>1389</v>
      </c>
      <c r="AP148" s="93" t="s">
        <v>1448</v>
      </c>
      <c r="AQ148" s="86" t="s">
        <v>66</v>
      </c>
      <c r="AR148" s="48"/>
      <c r="AS148" s="48"/>
      <c r="AT148" s="48"/>
      <c r="AU148" s="48"/>
      <c r="AV148" s="48" t="s">
        <v>448</v>
      </c>
      <c r="AW148" s="48" t="s">
        <v>448</v>
      </c>
      <c r="AX148" s="111" t="s">
        <v>1829</v>
      </c>
      <c r="AY148" s="111" t="s">
        <v>1829</v>
      </c>
      <c r="AZ148" s="111" t="s">
        <v>1892</v>
      </c>
      <c r="BA148" s="111" t="s">
        <v>1892</v>
      </c>
      <c r="BB148" s="95"/>
      <c r="BC148" s="2"/>
      <c r="BD148" s="3"/>
      <c r="BE148" s="3"/>
      <c r="BF148" s="3"/>
      <c r="BG148" s="3"/>
    </row>
    <row r="149" spans="1:59" ht="29" customHeight="1">
      <c r="A149" s="63" t="s">
        <v>240</v>
      </c>
      <c r="C149" s="64" t="s">
        <v>2174</v>
      </c>
      <c r="D149" s="64"/>
      <c r="E149" s="65">
        <v>1.676576705939662</v>
      </c>
      <c r="F149" s="67"/>
      <c r="G149" s="106" t="s">
        <v>1277</v>
      </c>
      <c r="H149" s="64"/>
      <c r="I149" s="68" t="s">
        <v>2163</v>
      </c>
      <c r="J149" s="69" t="s">
        <v>2173</v>
      </c>
      <c r="K149" s="69"/>
      <c r="L149" s="50" t="s">
        <v>1626</v>
      </c>
      <c r="M149" s="72"/>
      <c r="N149" s="73">
        <v>8172.14697265625</v>
      </c>
      <c r="O149" s="73">
        <v>1435.068603515625</v>
      </c>
      <c r="P149" s="74" t="s">
        <v>66</v>
      </c>
      <c r="Q149" s="75"/>
      <c r="R149" s="75"/>
      <c r="S149" s="99"/>
      <c r="T149" s="48">
        <v>0</v>
      </c>
      <c r="U149" s="48">
        <v>1</v>
      </c>
      <c r="V149" s="49">
        <v>0</v>
      </c>
      <c r="W149" s="49">
        <v>0.001965</v>
      </c>
      <c r="X149" s="49">
        <v>0.006397</v>
      </c>
      <c r="Y149" s="49">
        <v>0.485214</v>
      </c>
      <c r="Z149" s="49">
        <v>0</v>
      </c>
      <c r="AA149" s="49">
        <v>0</v>
      </c>
      <c r="AB149" s="70">
        <v>149</v>
      </c>
      <c r="AC14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9" s="71"/>
      <c r="AE149" s="86">
        <v>601</v>
      </c>
      <c r="AF149" s="86">
        <v>789</v>
      </c>
      <c r="AG149" s="86">
        <v>11429</v>
      </c>
      <c r="AH149" s="86">
        <v>22248</v>
      </c>
      <c r="AI149" s="86"/>
      <c r="AJ149" s="86" t="s">
        <v>969</v>
      </c>
      <c r="AK149" s="86" t="s">
        <v>1105</v>
      </c>
      <c r="AL149" s="86"/>
      <c r="AM149" s="86"/>
      <c r="AN149" s="89">
        <v>40259.78331018519</v>
      </c>
      <c r="AO149" s="86" t="s">
        <v>1389</v>
      </c>
      <c r="AP149" s="93" t="s">
        <v>1450</v>
      </c>
      <c r="AQ149" s="86" t="s">
        <v>66</v>
      </c>
      <c r="AR149" s="48"/>
      <c r="AS149" s="48"/>
      <c r="AT149" s="48"/>
      <c r="AU149" s="48"/>
      <c r="AV149" s="48" t="s">
        <v>448</v>
      </c>
      <c r="AW149" s="48" t="s">
        <v>448</v>
      </c>
      <c r="AX149" s="111" t="s">
        <v>1829</v>
      </c>
      <c r="AY149" s="111" t="s">
        <v>1829</v>
      </c>
      <c r="AZ149" s="111" t="s">
        <v>1892</v>
      </c>
      <c r="BA149" s="111" t="s">
        <v>1892</v>
      </c>
      <c r="BB149" s="95"/>
      <c r="BC149" s="2"/>
      <c r="BD149" s="3"/>
      <c r="BE149" s="3"/>
      <c r="BF149" s="3"/>
      <c r="BG149" s="3"/>
    </row>
    <row r="150" spans="1:59" ht="29" customHeight="1">
      <c r="A150" s="63" t="s">
        <v>241</v>
      </c>
      <c r="C150" s="64" t="s">
        <v>2174</v>
      </c>
      <c r="D150" s="64"/>
      <c r="E150" s="65">
        <v>1.5353493309292106</v>
      </c>
      <c r="F150" s="67"/>
      <c r="G150" s="106" t="s">
        <v>1278</v>
      </c>
      <c r="H150" s="64"/>
      <c r="I150" s="68" t="s">
        <v>2163</v>
      </c>
      <c r="J150" s="69" t="s">
        <v>2173</v>
      </c>
      <c r="K150" s="69"/>
      <c r="L150" s="50" t="s">
        <v>1627</v>
      </c>
      <c r="M150" s="72"/>
      <c r="N150" s="73">
        <v>7827.69287109375</v>
      </c>
      <c r="O150" s="73">
        <v>2966.66943359375</v>
      </c>
      <c r="P150" s="74" t="s">
        <v>66</v>
      </c>
      <c r="Q150" s="75"/>
      <c r="R150" s="75"/>
      <c r="S150" s="99"/>
      <c r="T150" s="48">
        <v>0</v>
      </c>
      <c r="U150" s="48">
        <v>1</v>
      </c>
      <c r="V150" s="49">
        <v>0</v>
      </c>
      <c r="W150" s="49">
        <v>0.001965</v>
      </c>
      <c r="X150" s="49">
        <v>0.006397</v>
      </c>
      <c r="Y150" s="49">
        <v>0.485214</v>
      </c>
      <c r="Z150" s="49">
        <v>0</v>
      </c>
      <c r="AA150" s="49">
        <v>0</v>
      </c>
      <c r="AB150" s="70">
        <v>150</v>
      </c>
      <c r="AC15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0" s="71"/>
      <c r="AE150" s="86">
        <v>159</v>
      </c>
      <c r="AF150" s="86">
        <v>43</v>
      </c>
      <c r="AG150" s="86">
        <v>2288</v>
      </c>
      <c r="AH150" s="86">
        <v>2429</v>
      </c>
      <c r="AI150" s="86"/>
      <c r="AJ150" s="86"/>
      <c r="AK150" s="86"/>
      <c r="AL150" s="86"/>
      <c r="AM150" s="86"/>
      <c r="AN150" s="89">
        <v>44635.36101851852</v>
      </c>
      <c r="AO150" s="86" t="s">
        <v>1389</v>
      </c>
      <c r="AP150" s="93" t="s">
        <v>1451</v>
      </c>
      <c r="AQ150" s="86" t="s">
        <v>66</v>
      </c>
      <c r="AR150" s="48"/>
      <c r="AS150" s="48"/>
      <c r="AT150" s="48"/>
      <c r="AU150" s="48"/>
      <c r="AV150" s="48" t="s">
        <v>448</v>
      </c>
      <c r="AW150" s="48" t="s">
        <v>448</v>
      </c>
      <c r="AX150" s="111" t="s">
        <v>1829</v>
      </c>
      <c r="AY150" s="111" t="s">
        <v>1829</v>
      </c>
      <c r="AZ150" s="111" t="s">
        <v>1892</v>
      </c>
      <c r="BA150" s="111" t="s">
        <v>1892</v>
      </c>
      <c r="BB150" s="95"/>
      <c r="BC150" s="2"/>
      <c r="BD150" s="3"/>
      <c r="BE150" s="3"/>
      <c r="BF150" s="3"/>
      <c r="BG150" s="3"/>
    </row>
    <row r="151" spans="1:59" ht="29" customHeight="1">
      <c r="A151" s="63" t="s">
        <v>243</v>
      </c>
      <c r="C151" s="64" t="s">
        <v>2174</v>
      </c>
      <c r="D151" s="64"/>
      <c r="E151" s="65">
        <v>1.5897174670917504</v>
      </c>
      <c r="F151" s="67"/>
      <c r="G151" s="106" t="s">
        <v>1280</v>
      </c>
      <c r="H151" s="64"/>
      <c r="I151" s="68" t="s">
        <v>2163</v>
      </c>
      <c r="J151" s="69" t="s">
        <v>2173</v>
      </c>
      <c r="K151" s="69"/>
      <c r="L151" s="50" t="s">
        <v>1629</v>
      </c>
      <c r="M151" s="72"/>
      <c r="N151" s="73">
        <v>7839.3408203125</v>
      </c>
      <c r="O151" s="73">
        <v>1534.122802734375</v>
      </c>
      <c r="P151" s="74" t="s">
        <v>66</v>
      </c>
      <c r="Q151" s="75"/>
      <c r="R151" s="75"/>
      <c r="S151" s="99"/>
      <c r="T151" s="48">
        <v>0</v>
      </c>
      <c r="U151" s="48">
        <v>1</v>
      </c>
      <c r="V151" s="49">
        <v>0</v>
      </c>
      <c r="W151" s="49">
        <v>0.001965</v>
      </c>
      <c r="X151" s="49">
        <v>0.006397</v>
      </c>
      <c r="Y151" s="49">
        <v>0.485214</v>
      </c>
      <c r="Z151" s="49">
        <v>0</v>
      </c>
      <c r="AA151" s="49">
        <v>0</v>
      </c>
      <c r="AB151" s="70">
        <v>151</v>
      </c>
      <c r="AC15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1" s="71"/>
      <c r="AE151" s="86">
        <v>1348</v>
      </c>
      <c r="AF151" s="86">
        <v>163</v>
      </c>
      <c r="AG151" s="86">
        <v>5807</v>
      </c>
      <c r="AH151" s="86">
        <v>20061</v>
      </c>
      <c r="AI151" s="86"/>
      <c r="AJ151" s="86" t="s">
        <v>970</v>
      </c>
      <c r="AK151" s="86"/>
      <c r="AL151" s="86"/>
      <c r="AM151" s="86"/>
      <c r="AN151" s="89">
        <v>39944.78695601852</v>
      </c>
      <c r="AO151" s="86" t="s">
        <v>1389</v>
      </c>
      <c r="AP151" s="93" t="s">
        <v>1453</v>
      </c>
      <c r="AQ151" s="86" t="s">
        <v>66</v>
      </c>
      <c r="AR151" s="48"/>
      <c r="AS151" s="48"/>
      <c r="AT151" s="48"/>
      <c r="AU151" s="48"/>
      <c r="AV151" s="48" t="s">
        <v>448</v>
      </c>
      <c r="AW151" s="48" t="s">
        <v>448</v>
      </c>
      <c r="AX151" s="111" t="s">
        <v>1829</v>
      </c>
      <c r="AY151" s="111" t="s">
        <v>1829</v>
      </c>
      <c r="AZ151" s="111" t="s">
        <v>1892</v>
      </c>
      <c r="BA151" s="111" t="s">
        <v>1892</v>
      </c>
      <c r="BB151" s="95"/>
      <c r="BC151" s="2"/>
      <c r="BD151" s="3"/>
      <c r="BE151" s="3"/>
      <c r="BF151" s="3"/>
      <c r="BG151" s="3"/>
    </row>
    <row r="152" spans="1:59" ht="29" customHeight="1">
      <c r="A152" s="63" t="s">
        <v>265</v>
      </c>
      <c r="C152" s="64" t="s">
        <v>2174</v>
      </c>
      <c r="D152" s="64"/>
      <c r="E152" s="65">
        <v>1.7215204138387323</v>
      </c>
      <c r="F152" s="67"/>
      <c r="G152" s="106" t="s">
        <v>1310</v>
      </c>
      <c r="H152" s="64"/>
      <c r="I152" s="68" t="s">
        <v>2163</v>
      </c>
      <c r="J152" s="69" t="s">
        <v>2173</v>
      </c>
      <c r="K152" s="69"/>
      <c r="L152" s="50" t="s">
        <v>1659</v>
      </c>
      <c r="M152" s="72"/>
      <c r="N152" s="73">
        <v>6660.2138671875</v>
      </c>
      <c r="O152" s="73">
        <v>345.88720703125</v>
      </c>
      <c r="P152" s="74" t="s">
        <v>66</v>
      </c>
      <c r="Q152" s="75"/>
      <c r="R152" s="75"/>
      <c r="S152" s="99"/>
      <c r="T152" s="48">
        <v>0</v>
      </c>
      <c r="U152" s="48">
        <v>1</v>
      </c>
      <c r="V152" s="49">
        <v>0</v>
      </c>
      <c r="W152" s="49">
        <v>0.001965</v>
      </c>
      <c r="X152" s="49">
        <v>0.006397</v>
      </c>
      <c r="Y152" s="49">
        <v>0.485214</v>
      </c>
      <c r="Z152" s="49">
        <v>0</v>
      </c>
      <c r="AA152" s="49">
        <v>0</v>
      </c>
      <c r="AB152" s="70">
        <v>152</v>
      </c>
      <c r="AC15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52" s="71"/>
      <c r="AE152" s="86">
        <v>2401</v>
      </c>
      <c r="AF152" s="86">
        <v>192</v>
      </c>
      <c r="AG152" s="86">
        <v>14338</v>
      </c>
      <c r="AH152" s="86">
        <v>16358</v>
      </c>
      <c r="AI152" s="86"/>
      <c r="AJ152" s="86" t="s">
        <v>996</v>
      </c>
      <c r="AK152" s="86"/>
      <c r="AL152" s="93" t="s">
        <v>1190</v>
      </c>
      <c r="AM152" s="86"/>
      <c r="AN152" s="89">
        <v>44491.450590277775</v>
      </c>
      <c r="AO152" s="86" t="s">
        <v>1389</v>
      </c>
      <c r="AP152" s="93" t="s">
        <v>1483</v>
      </c>
      <c r="AQ152" s="86" t="s">
        <v>66</v>
      </c>
      <c r="AR152" s="48"/>
      <c r="AS152" s="48"/>
      <c r="AT152" s="48"/>
      <c r="AU152" s="48"/>
      <c r="AV152" s="48" t="s">
        <v>448</v>
      </c>
      <c r="AW152" s="48" t="s">
        <v>448</v>
      </c>
      <c r="AX152" s="111" t="s">
        <v>1829</v>
      </c>
      <c r="AY152" s="111" t="s">
        <v>1829</v>
      </c>
      <c r="AZ152" s="111" t="s">
        <v>1892</v>
      </c>
      <c r="BA152" s="111" t="s">
        <v>1892</v>
      </c>
      <c r="BB152" s="95"/>
      <c r="BC152" s="2"/>
      <c r="BD152" s="3"/>
      <c r="BE152" s="3"/>
      <c r="BF152" s="3"/>
      <c r="BG152" s="3"/>
    </row>
    <row r="153" spans="1:59" ht="29" customHeight="1">
      <c r="A153" s="63" t="s">
        <v>270</v>
      </c>
      <c r="C153" s="64" t="s">
        <v>2174</v>
      </c>
      <c r="D153" s="64"/>
      <c r="E153" s="65">
        <v>3.933742724923023</v>
      </c>
      <c r="F153" s="67"/>
      <c r="G153" s="106" t="s">
        <v>1315</v>
      </c>
      <c r="H153" s="64"/>
      <c r="I153" s="68" t="s">
        <v>2163</v>
      </c>
      <c r="J153" s="69" t="s">
        <v>2173</v>
      </c>
      <c r="K153" s="69"/>
      <c r="L153" s="50" t="s">
        <v>1664</v>
      </c>
      <c r="M153" s="72"/>
      <c r="N153" s="73">
        <v>7372.35107421875</v>
      </c>
      <c r="O153" s="73">
        <v>722.5140380859375</v>
      </c>
      <c r="P153" s="74" t="s">
        <v>66</v>
      </c>
      <c r="Q153" s="75"/>
      <c r="R153" s="75"/>
      <c r="S153" s="99"/>
      <c r="T153" s="48">
        <v>0</v>
      </c>
      <c r="U153" s="48">
        <v>1</v>
      </c>
      <c r="V153" s="49">
        <v>0</v>
      </c>
      <c r="W153" s="49">
        <v>0.001965</v>
      </c>
      <c r="X153" s="49">
        <v>0.006397</v>
      </c>
      <c r="Y153" s="49">
        <v>0.485214</v>
      </c>
      <c r="Z153" s="49">
        <v>0</v>
      </c>
      <c r="AA153" s="49">
        <v>0</v>
      </c>
      <c r="AB153" s="70">
        <v>153</v>
      </c>
      <c r="AC15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3" s="71"/>
      <c r="AE153" s="86">
        <v>203</v>
      </c>
      <c r="AF153" s="86">
        <v>409</v>
      </c>
      <c r="AG153" s="86">
        <v>157525</v>
      </c>
      <c r="AH153" s="86">
        <v>123874</v>
      </c>
      <c r="AI153" s="86"/>
      <c r="AJ153" s="86" t="s">
        <v>1001</v>
      </c>
      <c r="AK153" s="86" t="s">
        <v>1128</v>
      </c>
      <c r="AL153" s="86"/>
      <c r="AM153" s="86"/>
      <c r="AN153" s="89">
        <v>42969.81428240741</v>
      </c>
      <c r="AO153" s="86" t="s">
        <v>1389</v>
      </c>
      <c r="AP153" s="93" t="s">
        <v>1488</v>
      </c>
      <c r="AQ153" s="86" t="s">
        <v>66</v>
      </c>
      <c r="AR153" s="48"/>
      <c r="AS153" s="48"/>
      <c r="AT153" s="48"/>
      <c r="AU153" s="48"/>
      <c r="AV153" s="48" t="s">
        <v>448</v>
      </c>
      <c r="AW153" s="48" t="s">
        <v>448</v>
      </c>
      <c r="AX153" s="111" t="s">
        <v>1829</v>
      </c>
      <c r="AY153" s="111" t="s">
        <v>1829</v>
      </c>
      <c r="AZ153" s="111" t="s">
        <v>1892</v>
      </c>
      <c r="BA153" s="111" t="s">
        <v>1892</v>
      </c>
      <c r="BB153" s="95"/>
      <c r="BC153" s="2"/>
      <c r="BD153" s="3"/>
      <c r="BE153" s="3"/>
      <c r="BF153" s="3"/>
      <c r="BG153" s="3"/>
    </row>
    <row r="154" spans="1:59" ht="29" customHeight="1">
      <c r="A154" s="63" t="s">
        <v>271</v>
      </c>
      <c r="C154" s="64" t="s">
        <v>2174</v>
      </c>
      <c r="D154" s="64"/>
      <c r="E154" s="65">
        <v>3.3911892047127594</v>
      </c>
      <c r="F154" s="67"/>
      <c r="G154" s="106" t="s">
        <v>1316</v>
      </c>
      <c r="H154" s="64"/>
      <c r="I154" s="68" t="s">
        <v>2163</v>
      </c>
      <c r="J154" s="69" t="s">
        <v>2173</v>
      </c>
      <c r="K154" s="69"/>
      <c r="L154" s="50" t="s">
        <v>1665</v>
      </c>
      <c r="M154" s="72"/>
      <c r="N154" s="73">
        <v>8294.900390625</v>
      </c>
      <c r="O154" s="73">
        <v>2891.48974609375</v>
      </c>
      <c r="P154" s="74" t="s">
        <v>66</v>
      </c>
      <c r="Q154" s="75"/>
      <c r="R154" s="75"/>
      <c r="S154" s="99"/>
      <c r="T154" s="48">
        <v>0</v>
      </c>
      <c r="U154" s="48">
        <v>1</v>
      </c>
      <c r="V154" s="49">
        <v>0</v>
      </c>
      <c r="W154" s="49">
        <v>0.001965</v>
      </c>
      <c r="X154" s="49">
        <v>0.006397</v>
      </c>
      <c r="Y154" s="49">
        <v>0.485214</v>
      </c>
      <c r="Z154" s="49">
        <v>0</v>
      </c>
      <c r="AA154" s="49">
        <v>0</v>
      </c>
      <c r="AB154" s="70">
        <v>154</v>
      </c>
      <c r="AC15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4" s="71"/>
      <c r="AE154" s="86">
        <v>184</v>
      </c>
      <c r="AF154" s="86">
        <v>486</v>
      </c>
      <c r="AG154" s="86">
        <v>122408</v>
      </c>
      <c r="AH154" s="86">
        <v>84451</v>
      </c>
      <c r="AI154" s="86"/>
      <c r="AJ154" s="86" t="s">
        <v>1002</v>
      </c>
      <c r="AK154" s="86"/>
      <c r="AL154" s="93" t="s">
        <v>1193</v>
      </c>
      <c r="AM154" s="86"/>
      <c r="AN154" s="89">
        <v>43015.89847222222</v>
      </c>
      <c r="AO154" s="86" t="s">
        <v>1389</v>
      </c>
      <c r="AP154" s="93" t="s">
        <v>1489</v>
      </c>
      <c r="AQ154" s="86" t="s">
        <v>66</v>
      </c>
      <c r="AR154" s="48"/>
      <c r="AS154" s="48"/>
      <c r="AT154" s="48"/>
      <c r="AU154" s="48"/>
      <c r="AV154" s="48" t="s">
        <v>448</v>
      </c>
      <c r="AW154" s="48" t="s">
        <v>448</v>
      </c>
      <c r="AX154" s="111" t="s">
        <v>1829</v>
      </c>
      <c r="AY154" s="111" t="s">
        <v>1829</v>
      </c>
      <c r="AZ154" s="111" t="s">
        <v>1892</v>
      </c>
      <c r="BA154" s="111" t="s">
        <v>1892</v>
      </c>
      <c r="BB154" s="95"/>
      <c r="BC154" s="2"/>
      <c r="BD154" s="3"/>
      <c r="BE154" s="3"/>
      <c r="BF154" s="3"/>
      <c r="BG154" s="3"/>
    </row>
    <row r="155" spans="1:59" ht="29" customHeight="1">
      <c r="A155" s="63" t="s">
        <v>281</v>
      </c>
      <c r="C155" s="64" t="s">
        <v>2174</v>
      </c>
      <c r="D155" s="64"/>
      <c r="E155" s="65">
        <v>1.7420687574295757</v>
      </c>
      <c r="F155" s="67"/>
      <c r="G155" s="106" t="s">
        <v>1325</v>
      </c>
      <c r="H155" s="64"/>
      <c r="I155" s="68" t="s">
        <v>2163</v>
      </c>
      <c r="J155" s="69" t="s">
        <v>2173</v>
      </c>
      <c r="K155" s="69"/>
      <c r="L155" s="50" t="s">
        <v>1675</v>
      </c>
      <c r="M155" s="72"/>
      <c r="N155" s="73">
        <v>7281.58984375</v>
      </c>
      <c r="O155" s="73">
        <v>1440.6392822265625</v>
      </c>
      <c r="P155" s="74" t="s">
        <v>66</v>
      </c>
      <c r="Q155" s="75"/>
      <c r="R155" s="75"/>
      <c r="S155" s="99"/>
      <c r="T155" s="48">
        <v>0</v>
      </c>
      <c r="U155" s="48">
        <v>1</v>
      </c>
      <c r="V155" s="49">
        <v>0</v>
      </c>
      <c r="W155" s="49">
        <v>0.001965</v>
      </c>
      <c r="X155" s="49">
        <v>0.006397</v>
      </c>
      <c r="Y155" s="49">
        <v>0.485214</v>
      </c>
      <c r="Z155" s="49">
        <v>0</v>
      </c>
      <c r="AA155" s="49">
        <v>0</v>
      </c>
      <c r="AB155" s="70">
        <v>155</v>
      </c>
      <c r="AC15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5" s="71"/>
      <c r="AE155" s="86">
        <v>300</v>
      </c>
      <c r="AF155" s="86">
        <v>165</v>
      </c>
      <c r="AG155" s="86">
        <v>15668</v>
      </c>
      <c r="AH155" s="86">
        <v>7633</v>
      </c>
      <c r="AI155" s="86"/>
      <c r="AJ155" s="86"/>
      <c r="AK155" s="86"/>
      <c r="AL155" s="86"/>
      <c r="AM155" s="86"/>
      <c r="AN155" s="89">
        <v>43973.09951388889</v>
      </c>
      <c r="AO155" s="86" t="s">
        <v>1389</v>
      </c>
      <c r="AP155" s="93" t="s">
        <v>1499</v>
      </c>
      <c r="AQ155" s="86" t="s">
        <v>66</v>
      </c>
      <c r="AR155" s="48"/>
      <c r="AS155" s="48"/>
      <c r="AT155" s="48"/>
      <c r="AU155" s="48"/>
      <c r="AV155" s="48" t="s">
        <v>448</v>
      </c>
      <c r="AW155" s="48" t="s">
        <v>448</v>
      </c>
      <c r="AX155" s="111" t="s">
        <v>1829</v>
      </c>
      <c r="AY155" s="111" t="s">
        <v>1829</v>
      </c>
      <c r="AZ155" s="111" t="s">
        <v>1892</v>
      </c>
      <c r="BA155" s="111" t="s">
        <v>1892</v>
      </c>
      <c r="BB155" s="95"/>
      <c r="BC155" s="2"/>
      <c r="BD155" s="3"/>
      <c r="BE155" s="3"/>
      <c r="BF155" s="3"/>
      <c r="BG155" s="3"/>
    </row>
    <row r="156" spans="1:59" ht="29" customHeight="1">
      <c r="A156" s="63" t="s">
        <v>284</v>
      </c>
      <c r="C156" s="64" t="s">
        <v>2174</v>
      </c>
      <c r="D156" s="64"/>
      <c r="E156" s="65">
        <v>1.5431669714231704</v>
      </c>
      <c r="F156" s="67"/>
      <c r="G156" s="106" t="s">
        <v>1328</v>
      </c>
      <c r="H156" s="64"/>
      <c r="I156" s="68" t="s">
        <v>2163</v>
      </c>
      <c r="J156" s="69" t="s">
        <v>2173</v>
      </c>
      <c r="K156" s="69"/>
      <c r="L156" s="50" t="s">
        <v>1678</v>
      </c>
      <c r="M156" s="72"/>
      <c r="N156" s="73">
        <v>6468.02734375</v>
      </c>
      <c r="O156" s="73">
        <v>1278.3997802734375</v>
      </c>
      <c r="P156" s="74" t="s">
        <v>66</v>
      </c>
      <c r="Q156" s="75"/>
      <c r="R156" s="75"/>
      <c r="S156" s="99"/>
      <c r="T156" s="48">
        <v>0</v>
      </c>
      <c r="U156" s="48">
        <v>1</v>
      </c>
      <c r="V156" s="49">
        <v>0</v>
      </c>
      <c r="W156" s="49">
        <v>0.001965</v>
      </c>
      <c r="X156" s="49">
        <v>0.006397</v>
      </c>
      <c r="Y156" s="49">
        <v>0.485214</v>
      </c>
      <c r="Z156" s="49">
        <v>0</v>
      </c>
      <c r="AA156" s="49">
        <v>0</v>
      </c>
      <c r="AB156" s="70">
        <v>156</v>
      </c>
      <c r="AC15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6" s="71"/>
      <c r="AE156" s="86">
        <v>759</v>
      </c>
      <c r="AF156" s="86">
        <v>53</v>
      </c>
      <c r="AG156" s="86">
        <v>2794</v>
      </c>
      <c r="AH156" s="86">
        <v>6754</v>
      </c>
      <c r="AI156" s="86"/>
      <c r="AJ156" s="86" t="s">
        <v>1012</v>
      </c>
      <c r="AK156" s="86"/>
      <c r="AL156" s="86"/>
      <c r="AM156" s="86"/>
      <c r="AN156" s="89">
        <v>43738.72185185185</v>
      </c>
      <c r="AO156" s="86" t="s">
        <v>1389</v>
      </c>
      <c r="AP156" s="93" t="s">
        <v>1502</v>
      </c>
      <c r="AQ156" s="86" t="s">
        <v>66</v>
      </c>
      <c r="AR156" s="48"/>
      <c r="AS156" s="48"/>
      <c r="AT156" s="48"/>
      <c r="AU156" s="48"/>
      <c r="AV156" s="48" t="s">
        <v>448</v>
      </c>
      <c r="AW156" s="48" t="s">
        <v>448</v>
      </c>
      <c r="AX156" s="111" t="s">
        <v>1829</v>
      </c>
      <c r="AY156" s="111" t="s">
        <v>1829</v>
      </c>
      <c r="AZ156" s="111" t="s">
        <v>1892</v>
      </c>
      <c r="BA156" s="111" t="s">
        <v>1892</v>
      </c>
      <c r="BB156" s="95"/>
      <c r="BC156" s="2"/>
      <c r="BD156" s="3"/>
      <c r="BE156" s="3"/>
      <c r="BF156" s="3"/>
      <c r="BG156" s="3"/>
    </row>
    <row r="157" spans="1:59" ht="29" customHeight="1">
      <c r="A157" s="63" t="s">
        <v>288</v>
      </c>
      <c r="C157" s="64" t="s">
        <v>2174</v>
      </c>
      <c r="D157" s="64"/>
      <c r="E157" s="65">
        <v>1.528999429263168</v>
      </c>
      <c r="F157" s="67"/>
      <c r="G157" s="106" t="s">
        <v>1332</v>
      </c>
      <c r="H157" s="64"/>
      <c r="I157" s="68" t="s">
        <v>2163</v>
      </c>
      <c r="J157" s="69" t="s">
        <v>2173</v>
      </c>
      <c r="K157" s="69"/>
      <c r="L157" s="50" t="s">
        <v>1682</v>
      </c>
      <c r="M157" s="72"/>
      <c r="N157" s="73">
        <v>7193.4814453125</v>
      </c>
      <c r="O157" s="73">
        <v>609.2730102539062</v>
      </c>
      <c r="P157" s="74" t="s">
        <v>66</v>
      </c>
      <c r="Q157" s="75"/>
      <c r="R157" s="75"/>
      <c r="S157" s="99"/>
      <c r="T157" s="48">
        <v>0</v>
      </c>
      <c r="U157" s="48">
        <v>1</v>
      </c>
      <c r="V157" s="49">
        <v>0</v>
      </c>
      <c r="W157" s="49">
        <v>0.001965</v>
      </c>
      <c r="X157" s="49">
        <v>0.006397</v>
      </c>
      <c r="Y157" s="49">
        <v>0.485214</v>
      </c>
      <c r="Z157" s="49">
        <v>0</v>
      </c>
      <c r="AA157" s="49">
        <v>0</v>
      </c>
      <c r="AB157" s="70">
        <v>157</v>
      </c>
      <c r="AC15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7" s="71"/>
      <c r="AE157" s="86">
        <v>151</v>
      </c>
      <c r="AF157" s="86">
        <v>37</v>
      </c>
      <c r="AG157" s="86">
        <v>1877</v>
      </c>
      <c r="AH157" s="86">
        <v>2764</v>
      </c>
      <c r="AI157" s="86"/>
      <c r="AJ157" s="86" t="s">
        <v>1016</v>
      </c>
      <c r="AK157" s="86"/>
      <c r="AL157" s="86"/>
      <c r="AM157" s="86"/>
      <c r="AN157" s="89">
        <v>43991.740208333336</v>
      </c>
      <c r="AO157" s="86" t="s">
        <v>1389</v>
      </c>
      <c r="AP157" s="93" t="s">
        <v>1506</v>
      </c>
      <c r="AQ157" s="86" t="s">
        <v>66</v>
      </c>
      <c r="AR157" s="48"/>
      <c r="AS157" s="48"/>
      <c r="AT157" s="48"/>
      <c r="AU157" s="48"/>
      <c r="AV157" s="48" t="s">
        <v>448</v>
      </c>
      <c r="AW157" s="48" t="s">
        <v>448</v>
      </c>
      <c r="AX157" s="111" t="s">
        <v>1829</v>
      </c>
      <c r="AY157" s="111" t="s">
        <v>1829</v>
      </c>
      <c r="AZ157" s="111" t="s">
        <v>1892</v>
      </c>
      <c r="BA157" s="111" t="s">
        <v>1892</v>
      </c>
      <c r="BB157" s="95"/>
      <c r="BC157" s="2"/>
      <c r="BD157" s="3"/>
      <c r="BE157" s="3"/>
      <c r="BF157" s="3"/>
      <c r="BG157" s="3"/>
    </row>
    <row r="158" spans="1:59" ht="29" customHeight="1">
      <c r="A158" s="63" t="s">
        <v>290</v>
      </c>
      <c r="C158" s="64" t="s">
        <v>2174</v>
      </c>
      <c r="D158" s="64"/>
      <c r="E158" s="65">
        <v>2.0970761551967954</v>
      </c>
      <c r="F158" s="67"/>
      <c r="G158" s="106" t="s">
        <v>1334</v>
      </c>
      <c r="H158" s="64"/>
      <c r="I158" s="68" t="s">
        <v>2163</v>
      </c>
      <c r="J158" s="69" t="s">
        <v>2173</v>
      </c>
      <c r="K158" s="69"/>
      <c r="L158" s="50" t="s">
        <v>1684</v>
      </c>
      <c r="M158" s="72"/>
      <c r="N158" s="73">
        <v>6594.2861328125</v>
      </c>
      <c r="O158" s="73">
        <v>946.49951171875</v>
      </c>
      <c r="P158" s="74" t="s">
        <v>66</v>
      </c>
      <c r="Q158" s="75"/>
      <c r="R158" s="75"/>
      <c r="S158" s="99"/>
      <c r="T158" s="48">
        <v>0</v>
      </c>
      <c r="U158" s="48">
        <v>1</v>
      </c>
      <c r="V158" s="49">
        <v>0</v>
      </c>
      <c r="W158" s="49">
        <v>0.001965</v>
      </c>
      <c r="X158" s="49">
        <v>0.006397</v>
      </c>
      <c r="Y158" s="49">
        <v>0.485214</v>
      </c>
      <c r="Z158" s="49">
        <v>0</v>
      </c>
      <c r="AA158" s="49">
        <v>0</v>
      </c>
      <c r="AB158" s="70">
        <v>158</v>
      </c>
      <c r="AC15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8" s="71"/>
      <c r="AE158" s="86">
        <v>7211</v>
      </c>
      <c r="AF158" s="86">
        <v>6557</v>
      </c>
      <c r="AG158" s="86">
        <v>38646</v>
      </c>
      <c r="AH158" s="86">
        <v>48017</v>
      </c>
      <c r="AI158" s="86"/>
      <c r="AJ158" s="86" t="s">
        <v>1017</v>
      </c>
      <c r="AK158" s="86" t="s">
        <v>1136</v>
      </c>
      <c r="AL158" s="93" t="s">
        <v>1197</v>
      </c>
      <c r="AM158" s="86"/>
      <c r="AN158" s="89">
        <v>39692.56612268519</v>
      </c>
      <c r="AO158" s="86" t="s">
        <v>1389</v>
      </c>
      <c r="AP158" s="93" t="s">
        <v>1508</v>
      </c>
      <c r="AQ158" s="86" t="s">
        <v>66</v>
      </c>
      <c r="AR158" s="48"/>
      <c r="AS158" s="48"/>
      <c r="AT158" s="48"/>
      <c r="AU158" s="48"/>
      <c r="AV158" s="48" t="s">
        <v>448</v>
      </c>
      <c r="AW158" s="48" t="s">
        <v>448</v>
      </c>
      <c r="AX158" s="111" t="s">
        <v>1829</v>
      </c>
      <c r="AY158" s="111" t="s">
        <v>1829</v>
      </c>
      <c r="AZ158" s="111" t="s">
        <v>1892</v>
      </c>
      <c r="BA158" s="111" t="s">
        <v>1892</v>
      </c>
      <c r="BB158" s="95"/>
      <c r="BC158" s="2"/>
      <c r="BD158" s="3"/>
      <c r="BE158" s="3"/>
      <c r="BF158" s="3"/>
      <c r="BG158" s="3"/>
    </row>
    <row r="159" spans="1:59" ht="29" customHeight="1">
      <c r="A159" s="63" t="s">
        <v>291</v>
      </c>
      <c r="C159" s="64" t="s">
        <v>2174</v>
      </c>
      <c r="D159" s="64"/>
      <c r="E159" s="65">
        <v>1.5199457981772775</v>
      </c>
      <c r="F159" s="67"/>
      <c r="G159" s="106" t="s">
        <v>1225</v>
      </c>
      <c r="H159" s="64"/>
      <c r="I159" s="68" t="s">
        <v>2163</v>
      </c>
      <c r="J159" s="69" t="s">
        <v>2173</v>
      </c>
      <c r="K159" s="69"/>
      <c r="L159" s="50" t="s">
        <v>1685</v>
      </c>
      <c r="M159" s="72"/>
      <c r="N159" s="73">
        <v>7974.8671875</v>
      </c>
      <c r="O159" s="73">
        <v>2608.794189453125</v>
      </c>
      <c r="P159" s="74" t="s">
        <v>66</v>
      </c>
      <c r="Q159" s="75"/>
      <c r="R159" s="75"/>
      <c r="S159" s="99"/>
      <c r="T159" s="48">
        <v>0</v>
      </c>
      <c r="U159" s="48">
        <v>1</v>
      </c>
      <c r="V159" s="49">
        <v>0</v>
      </c>
      <c r="W159" s="49">
        <v>0.001965</v>
      </c>
      <c r="X159" s="49">
        <v>0.006397</v>
      </c>
      <c r="Y159" s="49">
        <v>0.485214</v>
      </c>
      <c r="Z159" s="49">
        <v>0</v>
      </c>
      <c r="AA159" s="49">
        <v>0</v>
      </c>
      <c r="AB159" s="70">
        <v>159</v>
      </c>
      <c r="AC15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9" s="71"/>
      <c r="AE159" s="86">
        <v>92</v>
      </c>
      <c r="AF159" s="86">
        <v>18</v>
      </c>
      <c r="AG159" s="86">
        <v>1291</v>
      </c>
      <c r="AH159" s="86">
        <v>6398</v>
      </c>
      <c r="AI159" s="86"/>
      <c r="AJ159" s="86"/>
      <c r="AK159" s="86"/>
      <c r="AL159" s="86"/>
      <c r="AM159" s="86"/>
      <c r="AN159" s="89">
        <v>41429.00922453704</v>
      </c>
      <c r="AO159" s="86" t="s">
        <v>1389</v>
      </c>
      <c r="AP159" s="93" t="s">
        <v>1509</v>
      </c>
      <c r="AQ159" s="86" t="s">
        <v>66</v>
      </c>
      <c r="AR159" s="48"/>
      <c r="AS159" s="48"/>
      <c r="AT159" s="48"/>
      <c r="AU159" s="48"/>
      <c r="AV159" s="48" t="s">
        <v>448</v>
      </c>
      <c r="AW159" s="48" t="s">
        <v>448</v>
      </c>
      <c r="AX159" s="111" t="s">
        <v>1829</v>
      </c>
      <c r="AY159" s="111" t="s">
        <v>1829</v>
      </c>
      <c r="AZ159" s="111" t="s">
        <v>1892</v>
      </c>
      <c r="BA159" s="111" t="s">
        <v>1892</v>
      </c>
      <c r="BB159" s="95"/>
      <c r="BC159" s="2"/>
      <c r="BD159" s="3"/>
      <c r="BE159" s="3"/>
      <c r="BF159" s="3"/>
      <c r="BG159" s="3"/>
    </row>
    <row r="160" spans="1:59" ht="29" customHeight="1">
      <c r="A160" s="63" t="s">
        <v>306</v>
      </c>
      <c r="C160" s="64" t="s">
        <v>2174</v>
      </c>
      <c r="D160" s="64"/>
      <c r="E160" s="65">
        <v>2.60424944471305</v>
      </c>
      <c r="F160" s="67"/>
      <c r="G160" s="106" t="s">
        <v>1355</v>
      </c>
      <c r="H160" s="64"/>
      <c r="I160" s="68" t="s">
        <v>2163</v>
      </c>
      <c r="J160" s="69" t="s">
        <v>2173</v>
      </c>
      <c r="K160" s="69"/>
      <c r="L160" s="50" t="s">
        <v>1706</v>
      </c>
      <c r="M160" s="72"/>
      <c r="N160" s="73">
        <v>7574.51025390625</v>
      </c>
      <c r="O160" s="73">
        <v>665.712890625</v>
      </c>
      <c r="P160" s="74" t="s">
        <v>66</v>
      </c>
      <c r="Q160" s="75"/>
      <c r="R160" s="75"/>
      <c r="S160" s="99"/>
      <c r="T160" s="48">
        <v>0</v>
      </c>
      <c r="U160" s="48">
        <v>1</v>
      </c>
      <c r="V160" s="49">
        <v>0</v>
      </c>
      <c r="W160" s="49">
        <v>0.001965</v>
      </c>
      <c r="X160" s="49">
        <v>0.006397</v>
      </c>
      <c r="Y160" s="49">
        <v>0.485214</v>
      </c>
      <c r="Z160" s="49">
        <v>0</v>
      </c>
      <c r="AA160" s="49">
        <v>0</v>
      </c>
      <c r="AB160" s="70">
        <v>160</v>
      </c>
      <c r="AC16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0" s="71"/>
      <c r="AE160" s="86">
        <v>5000</v>
      </c>
      <c r="AF160" s="86">
        <v>997</v>
      </c>
      <c r="AG160" s="86">
        <v>71473</v>
      </c>
      <c r="AH160" s="86">
        <v>12557</v>
      </c>
      <c r="AI160" s="86"/>
      <c r="AJ160" s="86" t="s">
        <v>1034</v>
      </c>
      <c r="AK160" s="86" t="s">
        <v>1146</v>
      </c>
      <c r="AL160" s="86"/>
      <c r="AM160" s="86"/>
      <c r="AN160" s="89">
        <v>41566.81675925926</v>
      </c>
      <c r="AO160" s="86" t="s">
        <v>1389</v>
      </c>
      <c r="AP160" s="93" t="s">
        <v>1530</v>
      </c>
      <c r="AQ160" s="86" t="s">
        <v>66</v>
      </c>
      <c r="AR160" s="48"/>
      <c r="AS160" s="48"/>
      <c r="AT160" s="48"/>
      <c r="AU160" s="48"/>
      <c r="AV160" s="48" t="s">
        <v>448</v>
      </c>
      <c r="AW160" s="48" t="s">
        <v>448</v>
      </c>
      <c r="AX160" s="111" t="s">
        <v>1829</v>
      </c>
      <c r="AY160" s="111" t="s">
        <v>1829</v>
      </c>
      <c r="AZ160" s="111" t="s">
        <v>1892</v>
      </c>
      <c r="BA160" s="111" t="s">
        <v>1892</v>
      </c>
      <c r="BB160" s="95"/>
      <c r="BC160" s="2"/>
      <c r="BD160" s="3"/>
      <c r="BE160" s="3"/>
      <c r="BF160" s="3"/>
      <c r="BG160" s="3"/>
    </row>
    <row r="161" spans="1:59" ht="29" customHeight="1">
      <c r="A161" s="63" t="s">
        <v>312</v>
      </c>
      <c r="C161" s="64" t="s">
        <v>2174</v>
      </c>
      <c r="D161" s="64"/>
      <c r="E161" s="65">
        <v>2.200451318329377</v>
      </c>
      <c r="F161" s="67"/>
      <c r="G161" s="106" t="s">
        <v>1362</v>
      </c>
      <c r="H161" s="64"/>
      <c r="I161" s="68" t="s">
        <v>2163</v>
      </c>
      <c r="J161" s="69" t="s">
        <v>2173</v>
      </c>
      <c r="K161" s="69"/>
      <c r="L161" s="50" t="s">
        <v>1713</v>
      </c>
      <c r="M161" s="72"/>
      <c r="N161" s="73">
        <v>7182.07177734375</v>
      </c>
      <c r="O161" s="73">
        <v>2742.89453125</v>
      </c>
      <c r="P161" s="74" t="s">
        <v>66</v>
      </c>
      <c r="Q161" s="75"/>
      <c r="R161" s="75"/>
      <c r="S161" s="99"/>
      <c r="T161" s="48">
        <v>0</v>
      </c>
      <c r="U161" s="48">
        <v>1</v>
      </c>
      <c r="V161" s="49">
        <v>0</v>
      </c>
      <c r="W161" s="49">
        <v>0.001965</v>
      </c>
      <c r="X161" s="49">
        <v>0.006397</v>
      </c>
      <c r="Y161" s="49">
        <v>0.485214</v>
      </c>
      <c r="Z161" s="49">
        <v>0</v>
      </c>
      <c r="AA161" s="49">
        <v>0</v>
      </c>
      <c r="AB161" s="70">
        <v>161</v>
      </c>
      <c r="AC16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1" s="71"/>
      <c r="AE161" s="86">
        <v>137</v>
      </c>
      <c r="AF161" s="86">
        <v>151</v>
      </c>
      <c r="AG161" s="86">
        <v>45337</v>
      </c>
      <c r="AH161" s="86">
        <v>26354</v>
      </c>
      <c r="AI161" s="86"/>
      <c r="AJ161" s="86" t="s">
        <v>1041</v>
      </c>
      <c r="AK161" s="86"/>
      <c r="AL161" s="86"/>
      <c r="AM161" s="86"/>
      <c r="AN161" s="89">
        <v>42097.310891203706</v>
      </c>
      <c r="AO161" s="86" t="s">
        <v>1389</v>
      </c>
      <c r="AP161" s="93" t="s">
        <v>1537</v>
      </c>
      <c r="AQ161" s="86" t="s">
        <v>66</v>
      </c>
      <c r="AR161" s="48"/>
      <c r="AS161" s="48"/>
      <c r="AT161" s="48"/>
      <c r="AU161" s="48"/>
      <c r="AV161" s="48" t="s">
        <v>448</v>
      </c>
      <c r="AW161" s="48" t="s">
        <v>448</v>
      </c>
      <c r="AX161" s="111" t="s">
        <v>1857</v>
      </c>
      <c r="AY161" s="111" t="s">
        <v>1883</v>
      </c>
      <c r="AZ161" s="111" t="s">
        <v>1918</v>
      </c>
      <c r="BA161" s="111" t="s">
        <v>1934</v>
      </c>
      <c r="BB161" s="95"/>
      <c r="BC161" s="2"/>
      <c r="BD161" s="3"/>
      <c r="BE161" s="3"/>
      <c r="BF161" s="3"/>
      <c r="BG161" s="3"/>
    </row>
    <row r="162" spans="1:59" ht="29" customHeight="1">
      <c r="A162" s="63" t="s">
        <v>316</v>
      </c>
      <c r="C162" s="64" t="s">
        <v>2174</v>
      </c>
      <c r="D162" s="64"/>
      <c r="E162" s="65">
        <v>1.5317649582126123</v>
      </c>
      <c r="F162" s="67"/>
      <c r="G162" s="106" t="s">
        <v>1366</v>
      </c>
      <c r="H162" s="64"/>
      <c r="I162" s="68" t="s">
        <v>2163</v>
      </c>
      <c r="J162" s="69" t="s">
        <v>2173</v>
      </c>
      <c r="K162" s="69"/>
      <c r="L162" s="50" t="s">
        <v>1717</v>
      </c>
      <c r="M162" s="72"/>
      <c r="N162" s="73">
        <v>7726.32373046875</v>
      </c>
      <c r="O162" s="73">
        <v>1903.2257080078125</v>
      </c>
      <c r="P162" s="74" t="s">
        <v>66</v>
      </c>
      <c r="Q162" s="75"/>
      <c r="R162" s="75"/>
      <c r="S162" s="99"/>
      <c r="T162" s="48">
        <v>0</v>
      </c>
      <c r="U162" s="48">
        <v>1</v>
      </c>
      <c r="V162" s="49">
        <v>0</v>
      </c>
      <c r="W162" s="49">
        <v>0.001965</v>
      </c>
      <c r="X162" s="49">
        <v>0.006397</v>
      </c>
      <c r="Y162" s="49">
        <v>0.485214</v>
      </c>
      <c r="Z162" s="49">
        <v>0</v>
      </c>
      <c r="AA162" s="49">
        <v>0</v>
      </c>
      <c r="AB162" s="70">
        <v>162</v>
      </c>
      <c r="AC16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2" s="71"/>
      <c r="AE162" s="86">
        <v>3656</v>
      </c>
      <c r="AF162" s="86">
        <v>809</v>
      </c>
      <c r="AG162" s="86">
        <v>2056</v>
      </c>
      <c r="AH162" s="86">
        <v>1967</v>
      </c>
      <c r="AI162" s="86"/>
      <c r="AJ162" s="86" t="s">
        <v>1045</v>
      </c>
      <c r="AK162" s="86" t="s">
        <v>1154</v>
      </c>
      <c r="AL162" s="86"/>
      <c r="AM162" s="86"/>
      <c r="AN162" s="89">
        <v>43095.29924768519</v>
      </c>
      <c r="AO162" s="86" t="s">
        <v>1389</v>
      </c>
      <c r="AP162" s="93" t="s">
        <v>1541</v>
      </c>
      <c r="AQ162" s="86" t="s">
        <v>66</v>
      </c>
      <c r="AR162" s="48"/>
      <c r="AS162" s="48"/>
      <c r="AT162" s="48"/>
      <c r="AU162" s="48"/>
      <c r="AV162" s="48" t="s">
        <v>448</v>
      </c>
      <c r="AW162" s="48" t="s">
        <v>448</v>
      </c>
      <c r="AX162" s="111" t="s">
        <v>1861</v>
      </c>
      <c r="AY162" s="111" t="s">
        <v>1861</v>
      </c>
      <c r="AZ162" s="111" t="s">
        <v>1922</v>
      </c>
      <c r="BA162" s="111" t="s">
        <v>1922</v>
      </c>
      <c r="BB162" s="95"/>
      <c r="BC162" s="2"/>
      <c r="BD162" s="3"/>
      <c r="BE162" s="3"/>
      <c r="BF162" s="3"/>
      <c r="BG162" s="3"/>
    </row>
    <row r="163" spans="1:59" ht="29" customHeight="1">
      <c r="A163" s="63" t="s">
        <v>318</v>
      </c>
      <c r="C163" s="64" t="s">
        <v>2174</v>
      </c>
      <c r="D163" s="64"/>
      <c r="E163" s="65">
        <v>1.5712703075071888</v>
      </c>
      <c r="F163" s="67"/>
      <c r="G163" s="106" t="s">
        <v>1368</v>
      </c>
      <c r="H163" s="64"/>
      <c r="I163" s="68" t="s">
        <v>2163</v>
      </c>
      <c r="J163" s="69" t="s">
        <v>2173</v>
      </c>
      <c r="K163" s="69"/>
      <c r="L163" s="50" t="s">
        <v>1719</v>
      </c>
      <c r="M163" s="72"/>
      <c r="N163" s="73">
        <v>7341.8486328125</v>
      </c>
      <c r="O163" s="73">
        <v>2094.919189453125</v>
      </c>
      <c r="P163" s="74" t="s">
        <v>66</v>
      </c>
      <c r="Q163" s="75"/>
      <c r="R163" s="75"/>
      <c r="S163" s="99"/>
      <c r="T163" s="48">
        <v>0</v>
      </c>
      <c r="U163" s="48">
        <v>1</v>
      </c>
      <c r="V163" s="49">
        <v>0</v>
      </c>
      <c r="W163" s="49">
        <v>0.001965</v>
      </c>
      <c r="X163" s="49">
        <v>0.006397</v>
      </c>
      <c r="Y163" s="49">
        <v>0.485214</v>
      </c>
      <c r="Z163" s="49">
        <v>0</v>
      </c>
      <c r="AA163" s="49">
        <v>0</v>
      </c>
      <c r="AB163" s="70">
        <v>163</v>
      </c>
      <c r="AC16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3" s="71"/>
      <c r="AE163" s="86">
        <v>250</v>
      </c>
      <c r="AF163" s="86">
        <v>191</v>
      </c>
      <c r="AG163" s="86">
        <v>4613</v>
      </c>
      <c r="AH163" s="86">
        <v>2326</v>
      </c>
      <c r="AI163" s="86"/>
      <c r="AJ163" s="86" t="s">
        <v>1047</v>
      </c>
      <c r="AK163" s="86" t="s">
        <v>1156</v>
      </c>
      <c r="AL163" s="86"/>
      <c r="AM163" s="86"/>
      <c r="AN163" s="89">
        <v>41535.15178240741</v>
      </c>
      <c r="AO163" s="86" t="s">
        <v>1389</v>
      </c>
      <c r="AP163" s="93" t="s">
        <v>1543</v>
      </c>
      <c r="AQ163" s="86" t="s">
        <v>66</v>
      </c>
      <c r="AR163" s="48"/>
      <c r="AS163" s="48"/>
      <c r="AT163" s="48"/>
      <c r="AU163" s="48"/>
      <c r="AV163" s="48" t="s">
        <v>448</v>
      </c>
      <c r="AW163" s="48" t="s">
        <v>448</v>
      </c>
      <c r="AX163" s="111" t="s">
        <v>1857</v>
      </c>
      <c r="AY163" s="111" t="s">
        <v>1883</v>
      </c>
      <c r="AZ163" s="111" t="s">
        <v>1918</v>
      </c>
      <c r="BA163" s="111" t="s">
        <v>1934</v>
      </c>
      <c r="BB163" s="95"/>
      <c r="BC163" s="2"/>
      <c r="BD163" s="3"/>
      <c r="BE163" s="3"/>
      <c r="BF163" s="3"/>
      <c r="BG163" s="3"/>
    </row>
    <row r="164" spans="1:59" ht="29" customHeight="1">
      <c r="A164" s="63" t="s">
        <v>319</v>
      </c>
      <c r="C164" s="64" t="s">
        <v>2174</v>
      </c>
      <c r="D164" s="64"/>
      <c r="E164" s="65">
        <v>1.665468240494687</v>
      </c>
      <c r="F164" s="67"/>
      <c r="G164" s="106" t="s">
        <v>1369</v>
      </c>
      <c r="H164" s="64"/>
      <c r="I164" s="68" t="s">
        <v>2163</v>
      </c>
      <c r="J164" s="69" t="s">
        <v>2173</v>
      </c>
      <c r="K164" s="69"/>
      <c r="L164" s="50" t="s">
        <v>1720</v>
      </c>
      <c r="M164" s="72"/>
      <c r="N164" s="73">
        <v>7342.671875</v>
      </c>
      <c r="O164" s="73">
        <v>1071.638671875</v>
      </c>
      <c r="P164" s="74" t="s">
        <v>66</v>
      </c>
      <c r="Q164" s="75"/>
      <c r="R164" s="75"/>
      <c r="S164" s="99"/>
      <c r="T164" s="48">
        <v>0</v>
      </c>
      <c r="U164" s="48">
        <v>1</v>
      </c>
      <c r="V164" s="49">
        <v>0</v>
      </c>
      <c r="W164" s="49">
        <v>0.001965</v>
      </c>
      <c r="X164" s="49">
        <v>0.006397</v>
      </c>
      <c r="Y164" s="49">
        <v>0.485214</v>
      </c>
      <c r="Z164" s="49">
        <v>0</v>
      </c>
      <c r="AA164" s="49">
        <v>0</v>
      </c>
      <c r="AB164" s="70">
        <v>164</v>
      </c>
      <c r="AC16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4" s="71"/>
      <c r="AE164" s="86">
        <v>1694</v>
      </c>
      <c r="AF164" s="86">
        <v>586</v>
      </c>
      <c r="AG164" s="86">
        <v>10710</v>
      </c>
      <c r="AH164" s="86">
        <v>21241</v>
      </c>
      <c r="AI164" s="86"/>
      <c r="AJ164" s="86" t="s">
        <v>1048</v>
      </c>
      <c r="AK164" s="86"/>
      <c r="AL164" s="86"/>
      <c r="AM164" s="86"/>
      <c r="AN164" s="89">
        <v>39872.46407407407</v>
      </c>
      <c r="AO164" s="86" t="s">
        <v>1389</v>
      </c>
      <c r="AP164" s="93" t="s">
        <v>1544</v>
      </c>
      <c r="AQ164" s="86" t="s">
        <v>66</v>
      </c>
      <c r="AR164" s="48"/>
      <c r="AS164" s="48"/>
      <c r="AT164" s="48"/>
      <c r="AU164" s="48"/>
      <c r="AV164" s="48" t="s">
        <v>448</v>
      </c>
      <c r="AW164" s="48" t="s">
        <v>448</v>
      </c>
      <c r="AX164" s="111" t="s">
        <v>1861</v>
      </c>
      <c r="AY164" s="111" t="s">
        <v>1861</v>
      </c>
      <c r="AZ164" s="111" t="s">
        <v>1922</v>
      </c>
      <c r="BA164" s="111" t="s">
        <v>1922</v>
      </c>
      <c r="BB164" s="95"/>
      <c r="BC164" s="2"/>
      <c r="BD164" s="3"/>
      <c r="BE164" s="3"/>
      <c r="BF164" s="3"/>
      <c r="BG164" s="3"/>
    </row>
    <row r="165" spans="1:59" ht="29" customHeight="1">
      <c r="A165" s="63" t="s">
        <v>325</v>
      </c>
      <c r="C165" s="64" t="s">
        <v>2174</v>
      </c>
      <c r="D165" s="64"/>
      <c r="E165" s="65">
        <v>1.5165468240494686</v>
      </c>
      <c r="F165" s="67"/>
      <c r="G165" s="106" t="s">
        <v>1225</v>
      </c>
      <c r="H165" s="64"/>
      <c r="I165" s="68" t="s">
        <v>2163</v>
      </c>
      <c r="J165" s="69" t="s">
        <v>2173</v>
      </c>
      <c r="K165" s="69"/>
      <c r="L165" s="50" t="s">
        <v>1723</v>
      </c>
      <c r="M165" s="72"/>
      <c r="N165" s="73">
        <v>6282.6171875</v>
      </c>
      <c r="O165" s="73">
        <v>1674.530029296875</v>
      </c>
      <c r="P165" s="74" t="s">
        <v>66</v>
      </c>
      <c r="Q165" s="75"/>
      <c r="R165" s="75"/>
      <c r="S165" s="99"/>
      <c r="T165" s="48">
        <v>0</v>
      </c>
      <c r="U165" s="48">
        <v>1</v>
      </c>
      <c r="V165" s="49">
        <v>0</v>
      </c>
      <c r="W165" s="49">
        <v>0.001965</v>
      </c>
      <c r="X165" s="49">
        <v>0.006397</v>
      </c>
      <c r="Y165" s="49">
        <v>0.485214</v>
      </c>
      <c r="Z165" s="49">
        <v>0</v>
      </c>
      <c r="AA165" s="49">
        <v>0</v>
      </c>
      <c r="AB165" s="70">
        <v>165</v>
      </c>
      <c r="AC16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5" s="71"/>
      <c r="AE165" s="86">
        <v>1038</v>
      </c>
      <c r="AF165" s="86">
        <v>33</v>
      </c>
      <c r="AG165" s="86">
        <v>1071</v>
      </c>
      <c r="AH165" s="86">
        <v>3052</v>
      </c>
      <c r="AI165" s="86"/>
      <c r="AJ165" s="86"/>
      <c r="AK165" s="86"/>
      <c r="AL165" s="86"/>
      <c r="AM165" s="86"/>
      <c r="AN165" s="89">
        <v>44668.6640625</v>
      </c>
      <c r="AO165" s="86" t="s">
        <v>1389</v>
      </c>
      <c r="AP165" s="93" t="s">
        <v>1547</v>
      </c>
      <c r="AQ165" s="86" t="s">
        <v>66</v>
      </c>
      <c r="AR165" s="48"/>
      <c r="AS165" s="48"/>
      <c r="AT165" s="48"/>
      <c r="AU165" s="48"/>
      <c r="AV165" s="48" t="s">
        <v>448</v>
      </c>
      <c r="AW165" s="48" t="s">
        <v>448</v>
      </c>
      <c r="AX165" s="111" t="s">
        <v>1857</v>
      </c>
      <c r="AY165" s="111" t="s">
        <v>1883</v>
      </c>
      <c r="AZ165" s="111" t="s">
        <v>1918</v>
      </c>
      <c r="BA165" s="111" t="s">
        <v>1934</v>
      </c>
      <c r="BB165" s="95"/>
      <c r="BC165" s="2"/>
      <c r="BD165" s="3"/>
      <c r="BE165" s="3"/>
      <c r="BF165" s="3"/>
      <c r="BG165" s="3"/>
    </row>
    <row r="166" spans="1:59" ht="29" customHeight="1">
      <c r="A166" s="63" t="s">
        <v>326</v>
      </c>
      <c r="C166" s="64" t="s">
        <v>2174</v>
      </c>
      <c r="D166" s="64"/>
      <c r="E166" s="65">
        <v>1.66132767201172</v>
      </c>
      <c r="F166" s="67"/>
      <c r="G166" s="106" t="s">
        <v>1372</v>
      </c>
      <c r="H166" s="64"/>
      <c r="I166" s="68" t="s">
        <v>2163</v>
      </c>
      <c r="J166" s="69" t="s">
        <v>2173</v>
      </c>
      <c r="K166" s="69"/>
      <c r="L166" s="50" t="s">
        <v>1724</v>
      </c>
      <c r="M166" s="72"/>
      <c r="N166" s="73">
        <v>8365.044921875</v>
      </c>
      <c r="O166" s="73">
        <v>1568.49267578125</v>
      </c>
      <c r="P166" s="74" t="s">
        <v>66</v>
      </c>
      <c r="Q166" s="75"/>
      <c r="R166" s="75"/>
      <c r="S166" s="99"/>
      <c r="T166" s="48">
        <v>0</v>
      </c>
      <c r="U166" s="48">
        <v>1</v>
      </c>
      <c r="V166" s="49">
        <v>0</v>
      </c>
      <c r="W166" s="49">
        <v>0.001965</v>
      </c>
      <c r="X166" s="49">
        <v>0.006397</v>
      </c>
      <c r="Y166" s="49">
        <v>0.485214</v>
      </c>
      <c r="Z166" s="49">
        <v>0</v>
      </c>
      <c r="AA166" s="49">
        <v>0</v>
      </c>
      <c r="AB166" s="70">
        <v>166</v>
      </c>
      <c r="AC16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6" s="71"/>
      <c r="AE166" s="86">
        <v>1696</v>
      </c>
      <c r="AF166" s="86">
        <v>1412</v>
      </c>
      <c r="AG166" s="86">
        <v>10442</v>
      </c>
      <c r="AH166" s="86">
        <v>61510</v>
      </c>
      <c r="AI166" s="86"/>
      <c r="AJ166" s="86" t="s">
        <v>1051</v>
      </c>
      <c r="AK166" s="86" t="s">
        <v>1158</v>
      </c>
      <c r="AL166" s="86"/>
      <c r="AM166" s="86"/>
      <c r="AN166" s="89">
        <v>41920.463472222225</v>
      </c>
      <c r="AO166" s="86" t="s">
        <v>1389</v>
      </c>
      <c r="AP166" s="93" t="s">
        <v>1548</v>
      </c>
      <c r="AQ166" s="86" t="s">
        <v>66</v>
      </c>
      <c r="AR166" s="48"/>
      <c r="AS166" s="48"/>
      <c r="AT166" s="48"/>
      <c r="AU166" s="48"/>
      <c r="AV166" s="48" t="s">
        <v>448</v>
      </c>
      <c r="AW166" s="48" t="s">
        <v>448</v>
      </c>
      <c r="AX166" s="111" t="s">
        <v>1861</v>
      </c>
      <c r="AY166" s="111" t="s">
        <v>1861</v>
      </c>
      <c r="AZ166" s="111" t="s">
        <v>1922</v>
      </c>
      <c r="BA166" s="111" t="s">
        <v>1922</v>
      </c>
      <c r="BB166" s="95"/>
      <c r="BC166" s="2"/>
      <c r="BD166" s="3"/>
      <c r="BE166" s="3"/>
      <c r="BF166" s="3"/>
      <c r="BG166" s="3"/>
    </row>
    <row r="167" spans="1:59" ht="29" customHeight="1">
      <c r="A167" s="63" t="s">
        <v>327</v>
      </c>
      <c r="C167" s="64" t="s">
        <v>2174</v>
      </c>
      <c r="D167" s="64"/>
      <c r="E167" s="65">
        <v>1.506643449431626</v>
      </c>
      <c r="F167" s="67"/>
      <c r="G167" s="106" t="s">
        <v>1373</v>
      </c>
      <c r="H167" s="64"/>
      <c r="I167" s="68" t="s">
        <v>2163</v>
      </c>
      <c r="J167" s="69" t="s">
        <v>2173</v>
      </c>
      <c r="K167" s="69"/>
      <c r="L167" s="50" t="s">
        <v>1725</v>
      </c>
      <c r="M167" s="72"/>
      <c r="N167" s="73">
        <v>7097.52392578125</v>
      </c>
      <c r="O167" s="73">
        <v>951.8136596679688</v>
      </c>
      <c r="P167" s="74" t="s">
        <v>66</v>
      </c>
      <c r="Q167" s="75"/>
      <c r="R167" s="75"/>
      <c r="S167" s="99"/>
      <c r="T167" s="48">
        <v>0</v>
      </c>
      <c r="U167" s="48">
        <v>1</v>
      </c>
      <c r="V167" s="49">
        <v>0</v>
      </c>
      <c r="W167" s="49">
        <v>0.001965</v>
      </c>
      <c r="X167" s="49">
        <v>0.006397</v>
      </c>
      <c r="Y167" s="49">
        <v>0.485214</v>
      </c>
      <c r="Z167" s="49">
        <v>0</v>
      </c>
      <c r="AA167" s="49">
        <v>0</v>
      </c>
      <c r="AB167" s="70">
        <v>167</v>
      </c>
      <c r="AC16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7" s="71"/>
      <c r="AE167" s="86">
        <v>78</v>
      </c>
      <c r="AF167" s="86">
        <v>26</v>
      </c>
      <c r="AG167" s="86">
        <v>430</v>
      </c>
      <c r="AH167" s="86">
        <v>697</v>
      </c>
      <c r="AI167" s="86"/>
      <c r="AJ167" s="86" t="s">
        <v>1052</v>
      </c>
      <c r="AK167" s="86"/>
      <c r="AL167" s="86"/>
      <c r="AM167" s="86"/>
      <c r="AN167" s="89">
        <v>43177.48094907407</v>
      </c>
      <c r="AO167" s="86" t="s">
        <v>1389</v>
      </c>
      <c r="AP167" s="93" t="s">
        <v>1549</v>
      </c>
      <c r="AQ167" s="86" t="s">
        <v>66</v>
      </c>
      <c r="AR167" s="48"/>
      <c r="AS167" s="48"/>
      <c r="AT167" s="48"/>
      <c r="AU167" s="48"/>
      <c r="AV167" s="48" t="s">
        <v>448</v>
      </c>
      <c r="AW167" s="48" t="s">
        <v>448</v>
      </c>
      <c r="AX167" s="111" t="s">
        <v>1861</v>
      </c>
      <c r="AY167" s="111" t="s">
        <v>1861</v>
      </c>
      <c r="AZ167" s="111" t="s">
        <v>1922</v>
      </c>
      <c r="BA167" s="111" t="s">
        <v>1922</v>
      </c>
      <c r="BB167" s="95"/>
      <c r="BC167" s="2"/>
      <c r="BD167" s="3"/>
      <c r="BE167" s="3"/>
      <c r="BF167" s="3"/>
      <c r="BG167" s="3"/>
    </row>
    <row r="168" spans="1:59" ht="29" customHeight="1">
      <c r="A168" s="63" t="s">
        <v>331</v>
      </c>
      <c r="C168" s="64" t="s">
        <v>2174</v>
      </c>
      <c r="D168" s="64"/>
      <c r="E168" s="65">
        <v>1.501050592003141</v>
      </c>
      <c r="F168" s="67"/>
      <c r="G168" s="106" t="s">
        <v>1376</v>
      </c>
      <c r="H168" s="64"/>
      <c r="I168" s="68" t="s">
        <v>2163</v>
      </c>
      <c r="J168" s="69" t="s">
        <v>2173</v>
      </c>
      <c r="K168" s="69"/>
      <c r="L168" s="50" t="s">
        <v>1728</v>
      </c>
      <c r="M168" s="72"/>
      <c r="N168" s="73">
        <v>7663.8359375</v>
      </c>
      <c r="O168" s="73">
        <v>2686.190673828125</v>
      </c>
      <c r="P168" s="74" t="s">
        <v>66</v>
      </c>
      <c r="Q168" s="75"/>
      <c r="R168" s="75"/>
      <c r="S168" s="99"/>
      <c r="T168" s="48">
        <v>0</v>
      </c>
      <c r="U168" s="48">
        <v>1</v>
      </c>
      <c r="V168" s="49">
        <v>0</v>
      </c>
      <c r="W168" s="49">
        <v>0.001965</v>
      </c>
      <c r="X168" s="49">
        <v>0.006397</v>
      </c>
      <c r="Y168" s="49">
        <v>0.485214</v>
      </c>
      <c r="Z168" s="49">
        <v>0</v>
      </c>
      <c r="AA168" s="49">
        <v>0</v>
      </c>
      <c r="AB168" s="70">
        <v>168</v>
      </c>
      <c r="AC16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8" s="71"/>
      <c r="AE168" s="86">
        <v>145</v>
      </c>
      <c r="AF168" s="86">
        <v>58</v>
      </c>
      <c r="AG168" s="86">
        <v>68</v>
      </c>
      <c r="AH168" s="86">
        <v>161</v>
      </c>
      <c r="AI168" s="86"/>
      <c r="AJ168" s="86" t="s">
        <v>1055</v>
      </c>
      <c r="AK168" s="86" t="s">
        <v>1159</v>
      </c>
      <c r="AL168" s="93" t="s">
        <v>1208</v>
      </c>
      <c r="AM168" s="86"/>
      <c r="AN168" s="89">
        <v>44701.000625</v>
      </c>
      <c r="AO168" s="86" t="s">
        <v>1389</v>
      </c>
      <c r="AP168" s="93" t="s">
        <v>1552</v>
      </c>
      <c r="AQ168" s="86" t="s">
        <v>66</v>
      </c>
      <c r="AR168" s="48"/>
      <c r="AS168" s="48"/>
      <c r="AT168" s="48"/>
      <c r="AU168" s="48"/>
      <c r="AV168" s="48" t="s">
        <v>448</v>
      </c>
      <c r="AW168" s="48" t="s">
        <v>448</v>
      </c>
      <c r="AX168" s="111" t="s">
        <v>1861</v>
      </c>
      <c r="AY168" s="111" t="s">
        <v>1861</v>
      </c>
      <c r="AZ168" s="111" t="s">
        <v>1922</v>
      </c>
      <c r="BA168" s="111" t="s">
        <v>1922</v>
      </c>
      <c r="BB168" s="95"/>
      <c r="BC168" s="2"/>
      <c r="BD168" s="3"/>
      <c r="BE168" s="3"/>
      <c r="BF168" s="3"/>
      <c r="BG168" s="3"/>
    </row>
    <row r="169" spans="1:59" ht="29" customHeight="1">
      <c r="A169" s="63" t="s">
        <v>332</v>
      </c>
      <c r="C169" s="64" t="s">
        <v>2174</v>
      </c>
      <c r="D169" s="64"/>
      <c r="E169" s="65">
        <v>2.1100231566472667</v>
      </c>
      <c r="F169" s="67"/>
      <c r="G169" s="106" t="s">
        <v>1377</v>
      </c>
      <c r="H169" s="64"/>
      <c r="I169" s="68" t="s">
        <v>2163</v>
      </c>
      <c r="J169" s="69" t="s">
        <v>2173</v>
      </c>
      <c r="K169" s="69"/>
      <c r="L169" s="50" t="s">
        <v>1729</v>
      </c>
      <c r="M169" s="72"/>
      <c r="N169" s="73">
        <v>8102.11669921875</v>
      </c>
      <c r="O169" s="73">
        <v>3020.037109375</v>
      </c>
      <c r="P169" s="74" t="s">
        <v>66</v>
      </c>
      <c r="Q169" s="75"/>
      <c r="R169" s="75"/>
      <c r="S169" s="99"/>
      <c r="T169" s="48">
        <v>0</v>
      </c>
      <c r="U169" s="48">
        <v>1</v>
      </c>
      <c r="V169" s="49">
        <v>0</v>
      </c>
      <c r="W169" s="49">
        <v>0.001965</v>
      </c>
      <c r="X169" s="49">
        <v>0.006397</v>
      </c>
      <c r="Y169" s="49">
        <v>0.485214</v>
      </c>
      <c r="Z169" s="49">
        <v>0</v>
      </c>
      <c r="AA169" s="49">
        <v>0</v>
      </c>
      <c r="AB169" s="70">
        <v>169</v>
      </c>
      <c r="AC16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9" s="71"/>
      <c r="AE169" s="86">
        <v>451</v>
      </c>
      <c r="AF169" s="86">
        <v>417</v>
      </c>
      <c r="AG169" s="86">
        <v>39484</v>
      </c>
      <c r="AH169" s="86">
        <v>75480</v>
      </c>
      <c r="AI169" s="86"/>
      <c r="AJ169" s="86" t="s">
        <v>1056</v>
      </c>
      <c r="AK169" s="86" t="s">
        <v>1160</v>
      </c>
      <c r="AL169" s="93" t="s">
        <v>1209</v>
      </c>
      <c r="AM169" s="86"/>
      <c r="AN169" s="89">
        <v>42716.241273148145</v>
      </c>
      <c r="AO169" s="86" t="s">
        <v>1389</v>
      </c>
      <c r="AP169" s="93" t="s">
        <v>1553</v>
      </c>
      <c r="AQ169" s="86" t="s">
        <v>66</v>
      </c>
      <c r="AR169" s="48"/>
      <c r="AS169" s="48"/>
      <c r="AT169" s="48"/>
      <c r="AU169" s="48"/>
      <c r="AV169" s="48" t="s">
        <v>448</v>
      </c>
      <c r="AW169" s="48" t="s">
        <v>448</v>
      </c>
      <c r="AX169" s="111" t="s">
        <v>1861</v>
      </c>
      <c r="AY169" s="111" t="s">
        <v>1861</v>
      </c>
      <c r="AZ169" s="111" t="s">
        <v>1922</v>
      </c>
      <c r="BA169" s="111" t="s">
        <v>1922</v>
      </c>
      <c r="BB169" s="95"/>
      <c r="BC169" s="2"/>
      <c r="BD169" s="3"/>
      <c r="BE169" s="3"/>
      <c r="BF169" s="3"/>
      <c r="BG169" s="3"/>
    </row>
    <row r="170" spans="1:59" ht="29" customHeight="1">
      <c r="A170" s="63" t="s">
        <v>333</v>
      </c>
      <c r="C170" s="64" t="s">
        <v>2174</v>
      </c>
      <c r="D170" s="64"/>
      <c r="E170" s="65">
        <v>2.350994972426504</v>
      </c>
      <c r="F170" s="67"/>
      <c r="G170" s="106" t="s">
        <v>1378</v>
      </c>
      <c r="H170" s="64"/>
      <c r="I170" s="68" t="s">
        <v>2163</v>
      </c>
      <c r="J170" s="69" t="s">
        <v>2173</v>
      </c>
      <c r="K170" s="69"/>
      <c r="L170" s="50" t="s">
        <v>1730</v>
      </c>
      <c r="M170" s="72"/>
      <c r="N170" s="73">
        <v>7039.26025390625</v>
      </c>
      <c r="O170" s="73">
        <v>1308.600341796875</v>
      </c>
      <c r="P170" s="74" t="s">
        <v>66</v>
      </c>
      <c r="Q170" s="75"/>
      <c r="R170" s="75"/>
      <c r="S170" s="99"/>
      <c r="T170" s="48">
        <v>0</v>
      </c>
      <c r="U170" s="48">
        <v>1</v>
      </c>
      <c r="V170" s="49">
        <v>0</v>
      </c>
      <c r="W170" s="49">
        <v>0.001965</v>
      </c>
      <c r="X170" s="49">
        <v>0.006397</v>
      </c>
      <c r="Y170" s="49">
        <v>0.485214</v>
      </c>
      <c r="Z170" s="49">
        <v>0</v>
      </c>
      <c r="AA170" s="49">
        <v>0</v>
      </c>
      <c r="AB170" s="70">
        <v>170</v>
      </c>
      <c r="AC17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0" s="71"/>
      <c r="AE170" s="86">
        <v>598</v>
      </c>
      <c r="AF170" s="86">
        <v>273</v>
      </c>
      <c r="AG170" s="86">
        <v>55081</v>
      </c>
      <c r="AH170" s="86">
        <v>21084</v>
      </c>
      <c r="AI170" s="86"/>
      <c r="AJ170" s="86" t="s">
        <v>1057</v>
      </c>
      <c r="AK170" s="86"/>
      <c r="AL170" s="86"/>
      <c r="AM170" s="86"/>
      <c r="AN170" s="89">
        <v>40221.80415509259</v>
      </c>
      <c r="AO170" s="86" t="s">
        <v>1389</v>
      </c>
      <c r="AP170" s="93" t="s">
        <v>1554</v>
      </c>
      <c r="AQ170" s="86" t="s">
        <v>66</v>
      </c>
      <c r="AR170" s="48"/>
      <c r="AS170" s="48"/>
      <c r="AT170" s="48"/>
      <c r="AU170" s="48"/>
      <c r="AV170" s="48" t="s">
        <v>448</v>
      </c>
      <c r="AW170" s="48" t="s">
        <v>448</v>
      </c>
      <c r="AX170" s="111" t="s">
        <v>1861</v>
      </c>
      <c r="AY170" s="111" t="s">
        <v>1861</v>
      </c>
      <c r="AZ170" s="111" t="s">
        <v>1922</v>
      </c>
      <c r="BA170" s="111" t="s">
        <v>1922</v>
      </c>
      <c r="BB170" s="95"/>
      <c r="BC170" s="2"/>
      <c r="BD170" s="3"/>
      <c r="BE170" s="3"/>
      <c r="BF170" s="3"/>
      <c r="BG170" s="3"/>
    </row>
    <row r="171" spans="1:59" ht="29" customHeight="1">
      <c r="A171" s="77" t="s">
        <v>342</v>
      </c>
      <c r="C171" s="112" t="s">
        <v>2174</v>
      </c>
      <c r="D171" s="112"/>
      <c r="E171" s="113">
        <v>1.5031672258918218</v>
      </c>
      <c r="F171" s="114"/>
      <c r="G171" s="106" t="s">
        <v>1388</v>
      </c>
      <c r="H171" s="112"/>
      <c r="I171" s="115" t="s">
        <v>2163</v>
      </c>
      <c r="J171" s="116" t="s">
        <v>2173</v>
      </c>
      <c r="K171" s="116"/>
      <c r="L171" s="137" t="s">
        <v>1741</v>
      </c>
      <c r="M171" s="117"/>
      <c r="N171" s="118">
        <v>7987.27490234375</v>
      </c>
      <c r="O171" s="118">
        <v>1807.1446533203125</v>
      </c>
      <c r="P171" s="119" t="s">
        <v>66</v>
      </c>
      <c r="Q171" s="120"/>
      <c r="R171" s="120"/>
      <c r="S171" s="121"/>
      <c r="T171" s="48">
        <v>0</v>
      </c>
      <c r="U171" s="48">
        <v>1</v>
      </c>
      <c r="V171" s="49">
        <v>0</v>
      </c>
      <c r="W171" s="49">
        <v>0.001965</v>
      </c>
      <c r="X171" s="49">
        <v>0.006397</v>
      </c>
      <c r="Y171" s="49">
        <v>0.485214</v>
      </c>
      <c r="Z171" s="49">
        <v>0</v>
      </c>
      <c r="AA171" s="49">
        <v>0</v>
      </c>
      <c r="AB171" s="122">
        <v>171</v>
      </c>
      <c r="AC171" s="122"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1" s="85"/>
      <c r="AE171" s="86">
        <v>244</v>
      </c>
      <c r="AF171" s="86">
        <v>104</v>
      </c>
      <c r="AG171" s="86">
        <v>205</v>
      </c>
      <c r="AH171" s="86">
        <v>187</v>
      </c>
      <c r="AI171" s="86"/>
      <c r="AJ171" s="86" t="s">
        <v>1067</v>
      </c>
      <c r="AK171" s="86" t="s">
        <v>1165</v>
      </c>
      <c r="AL171" s="86"/>
      <c r="AM171" s="86"/>
      <c r="AN171" s="89">
        <v>44692.783738425926</v>
      </c>
      <c r="AO171" s="86" t="s">
        <v>1389</v>
      </c>
      <c r="AP171" s="93" t="s">
        <v>1565</v>
      </c>
      <c r="AQ171" s="86" t="s">
        <v>66</v>
      </c>
      <c r="AR171" s="48"/>
      <c r="AS171" s="48"/>
      <c r="AT171" s="48"/>
      <c r="AU171" s="48"/>
      <c r="AV171" s="48" t="s">
        <v>448</v>
      </c>
      <c r="AW171" s="48" t="s">
        <v>448</v>
      </c>
      <c r="AX171" s="111" t="s">
        <v>1861</v>
      </c>
      <c r="AY171" s="111" t="s">
        <v>1861</v>
      </c>
      <c r="AZ171" s="111" t="s">
        <v>1922</v>
      </c>
      <c r="BA171" s="111" t="s">
        <v>1922</v>
      </c>
      <c r="BB171" s="95"/>
      <c r="BC171" s="2"/>
      <c r="BD171" s="3"/>
      <c r="BE171" s="3"/>
      <c r="BF171" s="3"/>
      <c r="BG171" s="3"/>
    </row>
    <row r="172" spans="1:59" ht="29" customHeight="1">
      <c r="A172" s="63" t="s">
        <v>309</v>
      </c>
      <c r="C172" s="64" t="s">
        <v>2174</v>
      </c>
      <c r="D172" s="64"/>
      <c r="E172" s="65">
        <v>1.5740049366918347</v>
      </c>
      <c r="F172" s="67"/>
      <c r="G172" s="106" t="s">
        <v>1357</v>
      </c>
      <c r="H172" s="64"/>
      <c r="I172" s="68" t="s">
        <v>2163</v>
      </c>
      <c r="J172" s="69" t="s">
        <v>2173</v>
      </c>
      <c r="K172" s="69"/>
      <c r="L172" s="50" t="s">
        <v>1708</v>
      </c>
      <c r="M172" s="72"/>
      <c r="N172" s="73">
        <v>8870.048828125</v>
      </c>
      <c r="O172" s="73">
        <v>5593.32666015625</v>
      </c>
      <c r="P172" s="74" t="s">
        <v>66</v>
      </c>
      <c r="Q172" s="75"/>
      <c r="R172" s="75"/>
      <c r="S172" s="99"/>
      <c r="T172" s="48">
        <v>0</v>
      </c>
      <c r="U172" s="48">
        <v>1</v>
      </c>
      <c r="V172" s="49">
        <v>0</v>
      </c>
      <c r="W172" s="49">
        <v>0.001263</v>
      </c>
      <c r="X172" s="49">
        <v>0.000124</v>
      </c>
      <c r="Y172" s="49">
        <v>0.483209</v>
      </c>
      <c r="Z172" s="49">
        <v>0</v>
      </c>
      <c r="AA172" s="49">
        <v>0</v>
      </c>
      <c r="AB172" s="70">
        <v>172</v>
      </c>
      <c r="AC17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2" s="71"/>
      <c r="AE172" s="86">
        <v>329</v>
      </c>
      <c r="AF172" s="86">
        <v>55</v>
      </c>
      <c r="AG172" s="86">
        <v>4790</v>
      </c>
      <c r="AH172" s="86">
        <v>2385</v>
      </c>
      <c r="AI172" s="86"/>
      <c r="AJ172" s="86" t="s">
        <v>1036</v>
      </c>
      <c r="AK172" s="86" t="s">
        <v>1147</v>
      </c>
      <c r="AL172" s="86"/>
      <c r="AM172" s="86"/>
      <c r="AN172" s="89">
        <v>44262.50630787037</v>
      </c>
      <c r="AO172" s="86" t="s">
        <v>1389</v>
      </c>
      <c r="AP172" s="93" t="s">
        <v>1532</v>
      </c>
      <c r="AQ172" s="86" t="s">
        <v>66</v>
      </c>
      <c r="AR172" s="48"/>
      <c r="AS172" s="48"/>
      <c r="AT172" s="48"/>
      <c r="AU172" s="48"/>
      <c r="AV172" s="48" t="s">
        <v>454</v>
      </c>
      <c r="AW172" s="48" t="s">
        <v>454</v>
      </c>
      <c r="AX172" s="111" t="s">
        <v>1852</v>
      </c>
      <c r="AY172" s="111" t="s">
        <v>1852</v>
      </c>
      <c r="AZ172" s="111" t="s">
        <v>1913</v>
      </c>
      <c r="BA172" s="111" t="s">
        <v>1913</v>
      </c>
      <c r="BB172" s="95"/>
      <c r="BC172" s="2"/>
      <c r="BD172" s="3"/>
      <c r="BE172" s="3"/>
      <c r="BF172" s="3"/>
      <c r="BG172" s="3"/>
    </row>
    <row r="173" spans="1:59" ht="29" customHeight="1">
      <c r="A173" s="63" t="s">
        <v>322</v>
      </c>
      <c r="C173" s="64" t="s">
        <v>2174</v>
      </c>
      <c r="D173" s="64"/>
      <c r="E173" s="65">
        <v>2.1505481981801857</v>
      </c>
      <c r="F173" s="67"/>
      <c r="G173" s="106" t="s">
        <v>1371</v>
      </c>
      <c r="H173" s="64"/>
      <c r="I173" s="68" t="s">
        <v>2163</v>
      </c>
      <c r="J173" s="69" t="s">
        <v>2173</v>
      </c>
      <c r="K173" s="69"/>
      <c r="L173" s="50" t="s">
        <v>1722</v>
      </c>
      <c r="M173" s="72"/>
      <c r="N173" s="73">
        <v>8881.0498046875</v>
      </c>
      <c r="O173" s="73">
        <v>4591.8916015625</v>
      </c>
      <c r="P173" s="74" t="s">
        <v>66</v>
      </c>
      <c r="Q173" s="75"/>
      <c r="R173" s="75"/>
      <c r="S173" s="99"/>
      <c r="T173" s="48">
        <v>0</v>
      </c>
      <c r="U173" s="48">
        <v>1</v>
      </c>
      <c r="V173" s="49">
        <v>0</v>
      </c>
      <c r="W173" s="49">
        <v>0.001263</v>
      </c>
      <c r="X173" s="49">
        <v>0.000124</v>
      </c>
      <c r="Y173" s="49">
        <v>0.483209</v>
      </c>
      <c r="Z173" s="49">
        <v>0</v>
      </c>
      <c r="AA173" s="49">
        <v>0</v>
      </c>
      <c r="AB173" s="70">
        <v>173</v>
      </c>
      <c r="AC17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3" s="71"/>
      <c r="AE173" s="86">
        <v>12109</v>
      </c>
      <c r="AF173" s="86">
        <v>31147</v>
      </c>
      <c r="AG173" s="86">
        <v>42107</v>
      </c>
      <c r="AH173" s="86">
        <v>42762</v>
      </c>
      <c r="AI173" s="86"/>
      <c r="AJ173" s="86" t="s">
        <v>1050</v>
      </c>
      <c r="AK173" s="86"/>
      <c r="AL173" s="93" t="s">
        <v>1207</v>
      </c>
      <c r="AM173" s="86"/>
      <c r="AN173" s="89">
        <v>42373.5212962963</v>
      </c>
      <c r="AO173" s="86" t="s">
        <v>1389</v>
      </c>
      <c r="AP173" s="93" t="s">
        <v>1546</v>
      </c>
      <c r="AQ173" s="86" t="s">
        <v>66</v>
      </c>
      <c r="AR173" s="48"/>
      <c r="AS173" s="48"/>
      <c r="AT173" s="48"/>
      <c r="AU173" s="48"/>
      <c r="AV173" s="48" t="s">
        <v>454</v>
      </c>
      <c r="AW173" s="48" t="s">
        <v>454</v>
      </c>
      <c r="AX173" s="111" t="s">
        <v>1852</v>
      </c>
      <c r="AY173" s="111" t="s">
        <v>1852</v>
      </c>
      <c r="AZ173" s="111" t="s">
        <v>1913</v>
      </c>
      <c r="BA173" s="111" t="s">
        <v>1913</v>
      </c>
      <c r="BB173" s="95"/>
      <c r="BC173" s="2"/>
      <c r="BD173" s="3"/>
      <c r="BE173" s="3"/>
      <c r="BF173" s="3"/>
      <c r="BG173" s="3"/>
    </row>
    <row r="174" spans="1:59" ht="29" customHeight="1">
      <c r="A174" s="63" t="s">
        <v>302</v>
      </c>
      <c r="C174" s="64" t="s">
        <v>2174</v>
      </c>
      <c r="D174" s="64"/>
      <c r="E174" s="65">
        <v>1.9776022146043193</v>
      </c>
      <c r="F174" s="67"/>
      <c r="G174" s="106" t="s">
        <v>1352</v>
      </c>
      <c r="H174" s="64"/>
      <c r="I174" s="68" t="s">
        <v>2163</v>
      </c>
      <c r="J174" s="69" t="s">
        <v>2173</v>
      </c>
      <c r="K174" s="69"/>
      <c r="L174" s="50" t="s">
        <v>1703</v>
      </c>
      <c r="M174" s="72"/>
      <c r="N174" s="73">
        <v>7152.60595703125</v>
      </c>
      <c r="O174" s="73">
        <v>8971.1455078125</v>
      </c>
      <c r="P174" s="74" t="s">
        <v>66</v>
      </c>
      <c r="Q174" s="75"/>
      <c r="R174" s="75"/>
      <c r="S174" s="99"/>
      <c r="T174" s="48">
        <v>0</v>
      </c>
      <c r="U174" s="48">
        <v>1</v>
      </c>
      <c r="V174" s="49">
        <v>0</v>
      </c>
      <c r="W174" s="49">
        <v>0.001376</v>
      </c>
      <c r="X174" s="49">
        <v>0.000172</v>
      </c>
      <c r="Y174" s="49">
        <v>0.482208</v>
      </c>
      <c r="Z174" s="49">
        <v>0</v>
      </c>
      <c r="AA174" s="49">
        <v>0</v>
      </c>
      <c r="AB174" s="70">
        <v>174</v>
      </c>
      <c r="AC17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4" s="71"/>
      <c r="AE174" s="86">
        <v>3809</v>
      </c>
      <c r="AF174" s="86">
        <v>3107</v>
      </c>
      <c r="AG174" s="86">
        <v>30913</v>
      </c>
      <c r="AH174" s="86">
        <v>1</v>
      </c>
      <c r="AI174" s="86"/>
      <c r="AJ174" s="86" t="s">
        <v>1032</v>
      </c>
      <c r="AK174" s="86"/>
      <c r="AL174" s="93" t="s">
        <v>1202</v>
      </c>
      <c r="AM174" s="86"/>
      <c r="AN174" s="89">
        <v>44582.049849537034</v>
      </c>
      <c r="AO174" s="86" t="s">
        <v>1389</v>
      </c>
      <c r="AP174" s="93" t="s">
        <v>1527</v>
      </c>
      <c r="AQ174" s="86" t="s">
        <v>66</v>
      </c>
      <c r="AR174" s="48"/>
      <c r="AS174" s="48"/>
      <c r="AT174" s="48"/>
      <c r="AU174" s="48"/>
      <c r="AV174" s="48" t="s">
        <v>457</v>
      </c>
      <c r="AW174" s="48" t="s">
        <v>457</v>
      </c>
      <c r="AX174" s="111" t="s">
        <v>1850</v>
      </c>
      <c r="AY174" s="111" t="s">
        <v>1850</v>
      </c>
      <c r="AZ174" s="111" t="s">
        <v>1911</v>
      </c>
      <c r="BA174" s="111" t="s">
        <v>1911</v>
      </c>
      <c r="BB174" s="95"/>
      <c r="BC174" s="2"/>
      <c r="BD174" s="3"/>
      <c r="BE174" s="3"/>
      <c r="BF174" s="3"/>
      <c r="BG174" s="3"/>
    </row>
    <row r="175" spans="1:59" ht="29" customHeight="1">
      <c r="A175" s="63" t="s">
        <v>304</v>
      </c>
      <c r="C175" s="64" t="s">
        <v>2174</v>
      </c>
      <c r="D175" s="64"/>
      <c r="E175" s="65">
        <v>2.038675599728082</v>
      </c>
      <c r="F175" s="67"/>
      <c r="G175" s="106" t="s">
        <v>1353</v>
      </c>
      <c r="H175" s="64"/>
      <c r="I175" s="68" t="s">
        <v>2163</v>
      </c>
      <c r="J175" s="69" t="s">
        <v>2173</v>
      </c>
      <c r="K175" s="69"/>
      <c r="L175" s="50" t="s">
        <v>1704</v>
      </c>
      <c r="M175" s="72"/>
      <c r="N175" s="73">
        <v>6913.0732421875</v>
      </c>
      <c r="O175" s="73">
        <v>9122.83984375</v>
      </c>
      <c r="P175" s="74" t="s">
        <v>66</v>
      </c>
      <c r="Q175" s="75"/>
      <c r="R175" s="75"/>
      <c r="S175" s="99"/>
      <c r="T175" s="48">
        <v>0</v>
      </c>
      <c r="U175" s="48">
        <v>1</v>
      </c>
      <c r="V175" s="49">
        <v>0</v>
      </c>
      <c r="W175" s="49">
        <v>0.001376</v>
      </c>
      <c r="X175" s="49">
        <v>0.000172</v>
      </c>
      <c r="Y175" s="49">
        <v>0.482208</v>
      </c>
      <c r="Z175" s="49">
        <v>0</v>
      </c>
      <c r="AA175" s="49">
        <v>0</v>
      </c>
      <c r="AB175" s="70">
        <v>175</v>
      </c>
      <c r="AC17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5" s="71"/>
      <c r="AE175" s="86">
        <v>4827</v>
      </c>
      <c r="AF175" s="86">
        <v>2025</v>
      </c>
      <c r="AG175" s="86">
        <v>34866</v>
      </c>
      <c r="AH175" s="86">
        <v>50469</v>
      </c>
      <c r="AI175" s="86"/>
      <c r="AJ175" s="86"/>
      <c r="AK175" s="86" t="s">
        <v>1145</v>
      </c>
      <c r="AL175" s="86"/>
      <c r="AM175" s="86"/>
      <c r="AN175" s="89">
        <v>42230.69887731481</v>
      </c>
      <c r="AO175" s="86" t="s">
        <v>1389</v>
      </c>
      <c r="AP175" s="93" t="s">
        <v>1528</v>
      </c>
      <c r="AQ175" s="86" t="s">
        <v>66</v>
      </c>
      <c r="AR175" s="48"/>
      <c r="AS175" s="48"/>
      <c r="AT175" s="48"/>
      <c r="AU175" s="48"/>
      <c r="AV175" s="48" t="s">
        <v>457</v>
      </c>
      <c r="AW175" s="48" t="s">
        <v>457</v>
      </c>
      <c r="AX175" s="111" t="s">
        <v>1850</v>
      </c>
      <c r="AY175" s="111" t="s">
        <v>1850</v>
      </c>
      <c r="AZ175" s="111" t="s">
        <v>1911</v>
      </c>
      <c r="BA175" s="111" t="s">
        <v>1911</v>
      </c>
      <c r="BB175" s="95"/>
      <c r="BC175" s="2"/>
      <c r="BD175" s="3"/>
      <c r="BE175" s="3"/>
      <c r="BF175" s="3"/>
      <c r="BG175" s="3"/>
    </row>
    <row r="176" spans="1:59" ht="29" customHeight="1">
      <c r="A176" s="63" t="s">
        <v>330</v>
      </c>
      <c r="C176" s="64" t="s">
        <v>2174</v>
      </c>
      <c r="D176" s="64"/>
      <c r="E176" s="65">
        <v>1.5346077365740523</v>
      </c>
      <c r="F176" s="67"/>
      <c r="G176" s="106" t="s">
        <v>1375</v>
      </c>
      <c r="H176" s="64"/>
      <c r="I176" s="68" t="s">
        <v>2163</v>
      </c>
      <c r="J176" s="69" t="s">
        <v>2173</v>
      </c>
      <c r="K176" s="69"/>
      <c r="L176" s="50" t="s">
        <v>1727</v>
      </c>
      <c r="M176" s="72"/>
      <c r="N176" s="73">
        <v>8688.375</v>
      </c>
      <c r="O176" s="73">
        <v>3401.7744140625</v>
      </c>
      <c r="P176" s="74" t="s">
        <v>66</v>
      </c>
      <c r="Q176" s="75"/>
      <c r="R176" s="75"/>
      <c r="S176" s="99"/>
      <c r="T176" s="48">
        <v>0</v>
      </c>
      <c r="U176" s="48">
        <v>1</v>
      </c>
      <c r="V176" s="49">
        <v>0</v>
      </c>
      <c r="W176" s="49">
        <v>0.001416</v>
      </c>
      <c r="X176" s="49">
        <v>0.000405</v>
      </c>
      <c r="Y176" s="49">
        <v>0.418561</v>
      </c>
      <c r="Z176" s="49">
        <v>0</v>
      </c>
      <c r="AA176" s="49">
        <v>0</v>
      </c>
      <c r="AB176" s="70">
        <v>176</v>
      </c>
      <c r="AC17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6" s="71"/>
      <c r="AE176" s="86">
        <v>786</v>
      </c>
      <c r="AF176" s="86">
        <v>105</v>
      </c>
      <c r="AG176" s="86">
        <v>2240</v>
      </c>
      <c r="AH176" s="86">
        <v>1712</v>
      </c>
      <c r="AI176" s="86"/>
      <c r="AJ176" s="86" t="s">
        <v>1054</v>
      </c>
      <c r="AK176" s="86"/>
      <c r="AL176" s="86"/>
      <c r="AM176" s="86"/>
      <c r="AN176" s="89">
        <v>44149.53759259259</v>
      </c>
      <c r="AO176" s="86" t="s">
        <v>1389</v>
      </c>
      <c r="AP176" s="93" t="s">
        <v>1551</v>
      </c>
      <c r="AQ176" s="86" t="s">
        <v>66</v>
      </c>
      <c r="AR176" s="48"/>
      <c r="AS176" s="48"/>
      <c r="AT176" s="48"/>
      <c r="AU176" s="48"/>
      <c r="AV176" s="48"/>
      <c r="AW176" s="48"/>
      <c r="AX176" s="111" t="s">
        <v>1864</v>
      </c>
      <c r="AY176" s="111" t="s">
        <v>1864</v>
      </c>
      <c r="AZ176" s="111" t="s">
        <v>1915</v>
      </c>
      <c r="BA176" s="111" t="s">
        <v>1915</v>
      </c>
      <c r="BB176" s="95"/>
      <c r="BC176" s="2"/>
      <c r="BD176" s="3"/>
      <c r="BE176" s="3"/>
      <c r="BF176" s="3"/>
      <c r="BG176" s="3"/>
    </row>
    <row r="177" spans="1:59" ht="29" customHeight="1">
      <c r="A177" s="63" t="s">
        <v>334</v>
      </c>
      <c r="C177" s="64" t="s">
        <v>2174</v>
      </c>
      <c r="D177" s="64"/>
      <c r="E177" s="65">
        <v>1.5463959968445886</v>
      </c>
      <c r="F177" s="67"/>
      <c r="G177" s="106" t="s">
        <v>1379</v>
      </c>
      <c r="H177" s="64"/>
      <c r="I177" s="68" t="s">
        <v>2163</v>
      </c>
      <c r="J177" s="69" t="s">
        <v>2173</v>
      </c>
      <c r="K177" s="69"/>
      <c r="L177" s="50" t="s">
        <v>1731</v>
      </c>
      <c r="M177" s="72"/>
      <c r="N177" s="73">
        <v>6294.55224609375</v>
      </c>
      <c r="O177" s="73">
        <v>5823.791015625</v>
      </c>
      <c r="P177" s="74" t="s">
        <v>66</v>
      </c>
      <c r="Q177" s="75"/>
      <c r="R177" s="75"/>
      <c r="S177" s="99"/>
      <c r="T177" s="48">
        <v>0</v>
      </c>
      <c r="U177" s="48">
        <v>1</v>
      </c>
      <c r="V177" s="49">
        <v>0</v>
      </c>
      <c r="W177" s="49">
        <v>0.001531</v>
      </c>
      <c r="X177" s="49">
        <v>0.000473</v>
      </c>
      <c r="Y177" s="49">
        <v>0.39372</v>
      </c>
      <c r="Z177" s="49">
        <v>0</v>
      </c>
      <c r="AA177" s="49">
        <v>0</v>
      </c>
      <c r="AB177" s="70">
        <v>177</v>
      </c>
      <c r="AC17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7" s="71"/>
      <c r="AE177" s="86">
        <v>5004</v>
      </c>
      <c r="AF177" s="86">
        <v>721</v>
      </c>
      <c r="AG177" s="86">
        <v>3003</v>
      </c>
      <c r="AH177" s="86">
        <v>21097</v>
      </c>
      <c r="AI177" s="86"/>
      <c r="AJ177" s="86" t="s">
        <v>1058</v>
      </c>
      <c r="AK177" s="86" t="s">
        <v>1161</v>
      </c>
      <c r="AL177" s="93" t="s">
        <v>1210</v>
      </c>
      <c r="AM177" s="86"/>
      <c r="AN177" s="89">
        <v>44464.596655092595</v>
      </c>
      <c r="AO177" s="86" t="s">
        <v>1389</v>
      </c>
      <c r="AP177" s="93" t="s">
        <v>1555</v>
      </c>
      <c r="AQ177" s="86" t="s">
        <v>66</v>
      </c>
      <c r="AR177" s="48"/>
      <c r="AS177" s="48"/>
      <c r="AT177" s="48"/>
      <c r="AU177" s="48"/>
      <c r="AV177" s="48" t="s">
        <v>453</v>
      </c>
      <c r="AW177" s="48" t="s">
        <v>453</v>
      </c>
      <c r="AX177" s="111" t="s">
        <v>1865</v>
      </c>
      <c r="AY177" s="111" t="s">
        <v>1865</v>
      </c>
      <c r="AZ177" s="111" t="s">
        <v>1925</v>
      </c>
      <c r="BA177" s="111" t="s">
        <v>1925</v>
      </c>
      <c r="BB177" s="95"/>
      <c r="BC177" s="2"/>
      <c r="BD177" s="3"/>
      <c r="BE177" s="3"/>
      <c r="BF177" s="3"/>
      <c r="BG177" s="3"/>
    </row>
    <row r="178" spans="1:59" ht="29" customHeight="1">
      <c r="A178" s="63" t="s">
        <v>198</v>
      </c>
      <c r="C178" s="78" t="s">
        <v>2174</v>
      </c>
      <c r="D178" s="78"/>
      <c r="E178" s="79">
        <v>1.775965799413268</v>
      </c>
      <c r="F178" s="81"/>
      <c r="G178" s="107" t="s">
        <v>1231</v>
      </c>
      <c r="H178" s="78"/>
      <c r="I178" s="82" t="s">
        <v>2163</v>
      </c>
      <c r="J178" s="83" t="s">
        <v>2173</v>
      </c>
      <c r="K178" s="83"/>
      <c r="L178" s="108" t="s">
        <v>1580</v>
      </c>
      <c r="M178" s="100"/>
      <c r="N178" s="101">
        <v>5900.07373046875</v>
      </c>
      <c r="O178" s="101">
        <v>5966.791015625</v>
      </c>
      <c r="P178" s="102" t="s">
        <v>66</v>
      </c>
      <c r="Q178" s="103"/>
      <c r="R178" s="103"/>
      <c r="S178" s="104"/>
      <c r="T178" s="48">
        <v>0</v>
      </c>
      <c r="U178" s="48">
        <v>1</v>
      </c>
      <c r="V178" s="49">
        <v>0</v>
      </c>
      <c r="W178" s="49">
        <v>0.001658</v>
      </c>
      <c r="X178" s="49">
        <v>0.00054</v>
      </c>
      <c r="Y178" s="49">
        <v>0.33462</v>
      </c>
      <c r="Z178" s="49">
        <v>0</v>
      </c>
      <c r="AA178" s="49">
        <v>0</v>
      </c>
      <c r="AB178" s="105">
        <v>178</v>
      </c>
      <c r="AC178" s="105"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8" s="71"/>
      <c r="AE178" s="86">
        <v>2140</v>
      </c>
      <c r="AF178" s="86">
        <v>936</v>
      </c>
      <c r="AG178" s="86">
        <v>17862</v>
      </c>
      <c r="AH178" s="86">
        <v>22743</v>
      </c>
      <c r="AI178" s="86"/>
      <c r="AJ178" s="86" t="s">
        <v>926</v>
      </c>
      <c r="AK178" s="86" t="s">
        <v>1077</v>
      </c>
      <c r="AL178" s="86"/>
      <c r="AM178" s="86"/>
      <c r="AN178" s="89">
        <v>39975.039293981485</v>
      </c>
      <c r="AO178" s="86" t="s">
        <v>1389</v>
      </c>
      <c r="AP178" s="93" t="s">
        <v>1404</v>
      </c>
      <c r="AQ178" s="86" t="s">
        <v>66</v>
      </c>
      <c r="AR178" s="48"/>
      <c r="AS178" s="48"/>
      <c r="AT178" s="48"/>
      <c r="AU178" s="48"/>
      <c r="AV178" s="48" t="s">
        <v>449</v>
      </c>
      <c r="AW178" s="48" t="s">
        <v>449</v>
      </c>
      <c r="AX178" s="111" t="s">
        <v>1831</v>
      </c>
      <c r="AY178" s="111" t="s">
        <v>1831</v>
      </c>
      <c r="AZ178" s="111" t="s">
        <v>1894</v>
      </c>
      <c r="BA178" s="111" t="s">
        <v>1894</v>
      </c>
      <c r="BB178" s="95"/>
      <c r="BC178" s="2"/>
      <c r="BD178" s="3"/>
      <c r="BE178" s="3"/>
      <c r="BF178" s="3"/>
      <c r="BG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8"/>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8"/>
    <dataValidation allowBlank="1" showInputMessage="1" promptTitle="Vertex Tooltip" prompt="Enter optional text that will pop up when the mouse is hovered over the vertex." errorTitle="Invalid Vertex Image Key" sqref="L3:L1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8"/>
    <dataValidation allowBlank="1" showInputMessage="1" promptTitle="Vertex Label Fill Color" prompt="To select an optional fill color for the Label shape, right-click and select Select Color on the right-click menu." sqref="J3:J178"/>
    <dataValidation allowBlank="1" showInputMessage="1" promptTitle="Vertex Image File" prompt="Enter the path to an image file.  Hover over the column header for examples." errorTitle="Invalid Vertex Image Key" sqref="G3:G178"/>
    <dataValidation allowBlank="1" showInputMessage="1" promptTitle="Vertex Color" prompt="To select an optional vertex color, right-click and select Select Color on the right-click menu." sqref="C3:C178"/>
    <dataValidation allowBlank="1" showInputMessage="1" promptTitle="Vertex Opacity" prompt="Enter an optional vertex opacity between 0 (transparent) and 100 (opaque)." errorTitle="Invalid Vertex Opacity" error="The optional vertex opacity must be a whole number between 0 and 10." sqref="F3:F178"/>
    <dataValidation type="list" allowBlank="1" showInputMessage="1" showErrorMessage="1" promptTitle="Vertex Shape" prompt="Select an optional vertex shape." errorTitle="Invalid Vertex Shape" error="You have entered an invalid vertex shape.  Try selecting from the drop-down list instead." sqref="D3:D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8">
      <formula1>ValidVertexLabelPositions</formula1>
    </dataValidation>
    <dataValidation allowBlank="1" showInputMessage="1" showErrorMessage="1" promptTitle="Vertex Name" prompt="Enter the name of the vertex." sqref="A3:A178"/>
  </dataValidations>
  <hyperlinks>
    <hyperlink ref="AL22" r:id="rId1" display="https://t.co/b2ILQKnOlt"/>
    <hyperlink ref="AL59" r:id="rId2" display="https://t.co/P05aylObgD"/>
    <hyperlink ref="AL62" r:id="rId3" display="https://t.co/mvYUNlzmKC"/>
    <hyperlink ref="AL130" r:id="rId4" display="https://t.co/bmzlCD7sDU"/>
    <hyperlink ref="AL133" r:id="rId5" display="https://t.co/PhHRBjEGmB"/>
    <hyperlink ref="AL134" r:id="rId6" display="https://t.co/DpcYCruzNo"/>
    <hyperlink ref="AL140" r:id="rId7" display="https://t.co/4HqKB3X9gL"/>
    <hyperlink ref="AL141" r:id="rId8" display="https://t.co/h0tKzoriSy"/>
    <hyperlink ref="AL72" r:id="rId9" display="https://t.co/oofSSrobst"/>
    <hyperlink ref="AL45" r:id="rId10" display="https://t.co/1FI0yo5DrD"/>
    <hyperlink ref="AL17" r:id="rId11" display="https://t.co/EAJ7ehlhC4"/>
    <hyperlink ref="AL5" r:id="rId12" display="https://t.co/9V35l71haC"/>
    <hyperlink ref="AL79" r:id="rId13" display="https://t.co/qA0H4CFXO3"/>
    <hyperlink ref="AL83" r:id="rId14" display="http://t.co/i3ULtN20IC"/>
    <hyperlink ref="AL84" r:id="rId15" display="https://t.co/tQ8qn5pnP3"/>
    <hyperlink ref="AL85" r:id="rId16" display="https://t.co/6jxHaRGR3A"/>
    <hyperlink ref="AL33" r:id="rId17" display="https://t.co/9zrPV2Ovn1"/>
    <hyperlink ref="AL36" r:id="rId18" display="https://t.co/bV3yyLXkJe"/>
    <hyperlink ref="AL37" r:id="rId19" display="https://t.co/obZEI2JO0S"/>
    <hyperlink ref="AL38" r:id="rId20" display="https://t.co/YoT7Yo7JLx"/>
    <hyperlink ref="AL47" r:id="rId21" display="https://t.co/DoYodxZkpo"/>
    <hyperlink ref="AL91" r:id="rId22" display="https://t.co/Z0oPyqbRWy"/>
    <hyperlink ref="AL92" r:id="rId23" display="https://t.co/EF6rd3ScEB"/>
    <hyperlink ref="AL93" r:id="rId24" display="https://t.co/qzrzYsJXRj"/>
    <hyperlink ref="AL152" r:id="rId25" display="https://t.co/Mylckk6mtG"/>
    <hyperlink ref="AL96" r:id="rId26" display="https://t.co/iUyXuYf2eF"/>
    <hyperlink ref="AL98" r:id="rId27" display="https://t.co/NOJegf3pzf"/>
    <hyperlink ref="AL154" r:id="rId28" display="https://t.co/Nw1lKJacgX"/>
    <hyperlink ref="AL117" r:id="rId29" display="https://t.co/fMdH5xt6RH"/>
    <hyperlink ref="AL120" r:id="rId30" display="https://t.co/l8CBuP6SFQ"/>
    <hyperlink ref="AL104" r:id="rId31" display="https://t.co/sOCW2G5w0j"/>
    <hyperlink ref="AL158" r:id="rId32" display="https://t.co/M69vKvg6Vh"/>
    <hyperlink ref="AL23" r:id="rId33" display="https://t.co/0HwowCDzNy"/>
    <hyperlink ref="AL18" r:id="rId34" display="https://t.co/3TicBy0QNW"/>
    <hyperlink ref="AL26" r:id="rId35" display="https://t.co/4xQlsYAsax"/>
    <hyperlink ref="AL10" r:id="rId36" display="https://t.co/C7RJC2UTYX"/>
    <hyperlink ref="AL174" r:id="rId37" display="https://t.co/pFreWGGeNl"/>
    <hyperlink ref="AL9" r:id="rId38" display="https://t.co/Kc9YiJ7YFG"/>
    <hyperlink ref="AL29" r:id="rId39" display="http://t.co/1W50Nno227"/>
    <hyperlink ref="AL25" r:id="rId40" display="https://t.co/lbr6Gikib9"/>
    <hyperlink ref="AL21" r:id="rId41" display="https://t.co/qOZ1vQyrr3"/>
    <hyperlink ref="AL173" r:id="rId42" display="https://t.co/CTl6OhV3Dj"/>
    <hyperlink ref="AL168" r:id="rId43" display="https://t.co/8JU4hheYiA"/>
    <hyperlink ref="AL169" r:id="rId44" display="https://t.co/gEbhxFBl3h"/>
    <hyperlink ref="AL177" r:id="rId45" display="https://t.co/aN52VSarAu"/>
    <hyperlink ref="AL12" r:id="rId46" display="http://t.co/nVUiHQyBOK"/>
    <hyperlink ref="AL13" r:id="rId47" display="https://t.co/00ro9DnAs5"/>
    <hyperlink ref="AL14" r:id="rId48" display="https://t.co/4zuwrHTd1I"/>
    <hyperlink ref="AL15" r:id="rId49" display="http://t.co/WtlHCQasdQ"/>
    <hyperlink ref="AL16" r:id="rId50" display="https://t.co/8JuOjxJNCY"/>
    <hyperlink ref="AL44" r:id="rId51" display="https://t.co/AV6UhUAU2U"/>
    <hyperlink ref="G58" r:id="rId52" display="http://pbs.twimg.com/profile_images/2585167311/89E515F9-9DFD-4AF3-B735-17EDB4D180B0_normal"/>
    <hyperlink ref="G22" r:id="rId53" display="http://pbs.twimg.com/profile_images/1191038370736156672/Bkj_KB_b_normal.jpg"/>
    <hyperlink ref="G59" r:id="rId54" display="http://pbs.twimg.com/profile_images/1050765056437309441/NNv1btZ-_normal.jpg"/>
    <hyperlink ref="G62" r:id="rId55" display="http://pbs.twimg.com/profile_images/1504362520454258689/eicWcXLz_normal.jpg"/>
    <hyperlink ref="G3" r:id="rId56" display="http://pbs.twimg.com/profile_images/1460335635839991809/pfTGuJKP_normal.jpg"/>
    <hyperlink ref="G127" r:id="rId57" display="http://pbs.twimg.com/profile_images/1440440831685496836/IY75yzhu_normal.jpg"/>
    <hyperlink ref="G4" r:id="rId58" display="http://pbs.twimg.com/profile_images/1370367286364622853/OmBXnUGJ_normal.jpg"/>
    <hyperlink ref="G63" r:id="rId59" display="http://pbs.twimg.com/profile_images/1530076063899992065/Pp95U1EJ_normal.jpg"/>
    <hyperlink ref="G128" r:id="rId60" display="http://abs.twimg.com/sticky/default_profile_images/default_profile_normal.png"/>
    <hyperlink ref="G129" r:id="rId61" display="http://pbs.twimg.com/profile_images/1429434066231824384/viyHsXTm_normal.jpg"/>
    <hyperlink ref="G130" r:id="rId62" display="http://pbs.twimg.com/profile_images/1299890601438203907/2WGUsQQJ_normal.jpg"/>
    <hyperlink ref="G131" r:id="rId63" display="http://pbs.twimg.com/profile_images/1196193251281244169/3W1tJYgi_normal.jpg"/>
    <hyperlink ref="G132" r:id="rId64" display="http://pbs.twimg.com/profile_images/1316289706523418624/IPKjBq0Q_normal.jpg"/>
    <hyperlink ref="G133" r:id="rId65" display="http://pbs.twimg.com/profile_images/755793300200775680/-yhlUYjj_normal.jpg"/>
    <hyperlink ref="G178" r:id="rId66" display="http://pbs.twimg.com/profile_images/428724683244961792/xfp-kefo_normal.jpeg"/>
    <hyperlink ref="G7" r:id="rId67" display="http://pbs.twimg.com/profile_images/1407718645854314500/WhAISJk2_normal.jpg"/>
    <hyperlink ref="G134" r:id="rId68" display="http://pbs.twimg.com/profile_images/1527304064064552960/ZLPJRx2c_normal.jpg"/>
    <hyperlink ref="G135" r:id="rId69" display="http://pbs.twimg.com/profile_images/1525669748582895617/X0FOT3GH_normal.jpg"/>
    <hyperlink ref="G136" r:id="rId70" display="http://pbs.twimg.com/profile_images/1101119938809479168/Rywm9M03_normal.png"/>
    <hyperlink ref="G137" r:id="rId71" display="http://pbs.twimg.com/profile_images/1602303495/SM_fairy_avatar_normal.jpg"/>
    <hyperlink ref="G138" r:id="rId72" display="http://pbs.twimg.com/profile_images/1513419534/Henrique_Parada_normal.jpg"/>
    <hyperlink ref="G50" r:id="rId73" display="http://pbs.twimg.com/profile_images/472365125366587392/fXFhXXLe_normal.jpeg"/>
    <hyperlink ref="G64" r:id="rId74" display="http://pbs.twimg.com/profile_images/1350177767594332162/aJTTOObu_normal.jpg"/>
    <hyperlink ref="G65" r:id="rId75" display="http://pbs.twimg.com/profile_images/1511749165478559755/m_kjhd-2_normal.jpg"/>
    <hyperlink ref="G51" r:id="rId76" display="http://pbs.twimg.com/profile_images/1471104639638646784/E31p0Bk5_normal.jpg"/>
    <hyperlink ref="G66" r:id="rId77" display="http://pbs.twimg.com/profile_images/1515730468615897093/VnGx2Oze_normal.jpg"/>
    <hyperlink ref="G67" r:id="rId78" display="http://pbs.twimg.com/profile_images/1521545178191994882/7gN_BO0X_normal.jpg"/>
    <hyperlink ref="G68" r:id="rId79" display="http://pbs.twimg.com/profile_images/1527566909427916802/9JrleNt-_normal.jpg"/>
    <hyperlink ref="G139" r:id="rId80" display="http://pbs.twimg.com/profile_images/1408077361648635905/EnRVgNxy_normal.jpg"/>
    <hyperlink ref="G140" r:id="rId81" display="http://pbs.twimg.com/profile_images/1122808492035690496/lOHt4I0N_normal.jpg"/>
    <hyperlink ref="G69" r:id="rId82" display="http://pbs.twimg.com/profile_images/1517373761955237891/KcNPnWm3_normal.jpg"/>
    <hyperlink ref="G70" r:id="rId83" display="http://pbs.twimg.com/profile_images/1499338219523125249/jPnWHuOH_normal.jpg"/>
    <hyperlink ref="G141" r:id="rId84" display="http://pbs.twimg.com/profile_images/1489840723616833537/ZVMHECYz_normal.jpg"/>
    <hyperlink ref="G71" r:id="rId85" display="http://pbs.twimg.com/profile_images/1477601474834272257/AJLsOfxh_normal.jpg"/>
    <hyperlink ref="G142" r:id="rId86" display="http://pbs.twimg.com/profile_images/1530049579734933510/4zhGHXZT_normal.jpg"/>
    <hyperlink ref="G72" r:id="rId87" display="http://pbs.twimg.com/profile_images/693867974105645056/L9Ap-zyg_normal.jpg"/>
    <hyperlink ref="G45" r:id="rId88" display="http://pbs.twimg.com/profile_images/1505474542776557569/f2HVSk2X_normal.jpg"/>
    <hyperlink ref="G17" r:id="rId89" display="http://pbs.twimg.com/profile_images/1520750380853903361/ZqhgHnN5_normal.jpg"/>
    <hyperlink ref="G19" r:id="rId90" display="http://pbs.twimg.com/profile_images/1231451694107693056/Rn_0YIpq_normal.jpg"/>
    <hyperlink ref="G52" r:id="rId91" display="http://pbs.twimg.com/profile_images/1352769121121923072/d_rdcLpn_normal.jpg"/>
    <hyperlink ref="G143" r:id="rId92" display="http://pbs.twimg.com/profile_images/101478399/saleem_huq_normal.jpg"/>
    <hyperlink ref="G144" r:id="rId93" display="http://pbs.twimg.com/profile_images/1252894637569671172/abCtNzrv_normal.jpg"/>
    <hyperlink ref="G73" r:id="rId94" display="http://pbs.twimg.com/profile_images/1443672602199818240/wTXkCTCa_normal.jpg"/>
    <hyperlink ref="G74" r:id="rId95" display="http://pbs.twimg.com/profile_images/1046002070451572736/QqzVzqUE_normal.jpg"/>
    <hyperlink ref="G145" r:id="rId96" display="http://pbs.twimg.com/profile_images/1402301070597050373/BmCchwYz_normal.jpg"/>
    <hyperlink ref="G75" r:id="rId97" display="http://pbs.twimg.com/profile_images/817146246041403394/CxiYcZmW_normal.jpg"/>
    <hyperlink ref="G76" r:id="rId98" display="http://pbs.twimg.com/profile_images/1507722434413277189/gCVKBgTo_normal.jpg"/>
    <hyperlink ref="G146" r:id="rId99" display="http://pbs.twimg.com/profile_images/961759616181907461/-lnsPbv-_normal.jpg"/>
    <hyperlink ref="G147" r:id="rId100" display="http://pbs.twimg.com/profile_images/1485155709402554368/AN7EdpID_normal.jpg"/>
    <hyperlink ref="G53" r:id="rId101" display="http://pbs.twimg.com/profile_images/1462473049450688514/GquWfKaj_normal.jpg"/>
    <hyperlink ref="G77" r:id="rId102" display="http://pbs.twimg.com/profile_images/1315197562564022272/_y3ipWD1_normal.jpg"/>
    <hyperlink ref="G78" r:id="rId103" display="http://pbs.twimg.com/profile_images/1421976242786508807/rujshddb_normal.png"/>
    <hyperlink ref="G111" r:id="rId104" display="http://pbs.twimg.com/profile_images/1493397505354121220/Ts9aKR9P_normal.jpg"/>
    <hyperlink ref="G5" r:id="rId105" display="http://pbs.twimg.com/profile_images/1285284549669326849/g-FBtlvb_normal.jpg"/>
    <hyperlink ref="G112" r:id="rId106" display="http://pbs.twimg.com/profile_images/378800000170730474/d67405ea1f22cb9fed7a55a9f64f887f_normal.jpeg"/>
    <hyperlink ref="G113" r:id="rId107" display="http://pbs.twimg.com/profile_images/1516152959020806148/7J2kDngG_normal.jpg"/>
    <hyperlink ref="G79" r:id="rId108" display="http://pbs.twimg.com/profile_images/1404092783330086916/JKXkDSU0_normal.jpg"/>
    <hyperlink ref="G56" r:id="rId109" display="http://pbs.twimg.com/profile_images/1520880311239909377/82PHe2ai_normal.jpg"/>
    <hyperlink ref="G148" r:id="rId110" display="http://pbs.twimg.com/profile_images/1484902901986500609/d9lvKwgV_normal.jpg"/>
    <hyperlink ref="G80" r:id="rId111" display="http://pbs.twimg.com/profile_images/1446096864877625350/V3Wy_6iV_normal.jpg"/>
    <hyperlink ref="G149" r:id="rId112" display="http://pbs.twimg.com/profile_images/1069426871920717824/J5uu7zQh_normal.jpg"/>
    <hyperlink ref="G150" r:id="rId113" display="http://pbs.twimg.com/profile_images/1527579475910729728/5TAraN1A_normal.jpg"/>
    <hyperlink ref="G114" r:id="rId114" display="http://pbs.twimg.com/profile_images/789580027834699776/U3aDn0kU_normal.jpg"/>
    <hyperlink ref="G151" r:id="rId115" display="http://pbs.twimg.com/profile_images/1355693238/Image007_normal.jpg"/>
    <hyperlink ref="G81" r:id="rId116" display="http://pbs.twimg.com/profile_images/1454051653821374465/ToZ4KMyq_normal.jpg"/>
    <hyperlink ref="G82" r:id="rId117" display="http://pbs.twimg.com/profile_images/1524484198463156225/TQNT77r4_normal.jpg"/>
    <hyperlink ref="G83" r:id="rId118" display="http://pbs.twimg.com/profile_images/1497081392986869761/ZhCphtyo_normal.jpg"/>
    <hyperlink ref="G84" r:id="rId119" display="http://pbs.twimg.com/profile_images/1175021752553918464/IEPyPC4P_normal.png"/>
    <hyperlink ref="G85" r:id="rId120" display="http://pbs.twimg.com/profile_images/1450073682450264068/S4gqsox9_normal.jpg"/>
    <hyperlink ref="G39" r:id="rId121" display="http://pbs.twimg.com/profile_images/1509323764592529409/Kx4OWX4v_normal.jpg"/>
    <hyperlink ref="G31" r:id="rId122" display="http://pbs.twimg.com/profile_images/1465401375282667523/aG-lP6AD_normal.jpg"/>
    <hyperlink ref="G32" r:id="rId123" display="http://pbs.twimg.com/profile_images/1504718030084919297/W6aPX9pj_normal.jpg"/>
    <hyperlink ref="G33" r:id="rId124" display="http://pbs.twimg.com/profile_images/1127356952479059968/r_vqTN4t_normal.jpg"/>
    <hyperlink ref="G34" r:id="rId125" display="http://pbs.twimg.com/profile_images/1432349969290342401/xuLnMkff_normal.jpg"/>
    <hyperlink ref="G35" r:id="rId126" display="http://pbs.twimg.com/profile_images/534846179717033984/Cw06yZ7i_normal.jpeg"/>
    <hyperlink ref="G36" r:id="rId127" display="http://pbs.twimg.com/profile_images/1524768173832159233/q-fSV5vF_normal.jpg"/>
    <hyperlink ref="G37" r:id="rId128" display="http://pbs.twimg.com/profile_images/429455076306845697/4Fa4lDRL_normal.jpeg"/>
    <hyperlink ref="G38" r:id="rId129" display="http://pbs.twimg.com/profile_images/1518637889952927744/8N-7b4Vo_normal.jpg"/>
    <hyperlink ref="G47" r:id="rId130" display="http://pbs.twimg.com/profile_images/1477359669156974603/59I2PFiE_normal.jpg"/>
    <hyperlink ref="G48" r:id="rId131" display="http://pbs.twimg.com/profile_images/1526022980949938176/u6Ay2KFY_normal.jpg"/>
    <hyperlink ref="G86" r:id="rId132" display="http://pbs.twimg.com/profile_images/1477917085128749057/YtsSeMaS_normal.jpg"/>
    <hyperlink ref="G115" r:id="rId133" display="http://pbs.twimg.com/profile_images/1426159740082610177/KU-w0CNK_normal.jpg"/>
    <hyperlink ref="G87" r:id="rId134" display="http://pbs.twimg.com/profile_images/1239219857/P2212896_normal.jpg"/>
    <hyperlink ref="G116" r:id="rId135" display="http://pbs.twimg.com/profile_images/1294206844832030722/wizkoPcZ_normal.jpg"/>
    <hyperlink ref="G88" r:id="rId136" display="http://pbs.twimg.com/profile_images/1455494769795342339/mTaWc0qG_normal.jpg"/>
    <hyperlink ref="G89" r:id="rId137" display="http://pbs.twimg.com/profile_images/1527037196913586177/awKwRYIZ_normal.jpg"/>
    <hyperlink ref="G49" r:id="rId138" display="http://pbs.twimg.com/profile_images/1491921976121823233/TZf7NjUo_normal.jpg"/>
    <hyperlink ref="G90" r:id="rId139" display="http://pbs.twimg.com/profile_images/2958928640/8682c1209cb9405dbca87b95bbe08ffb_normal.jpeg"/>
    <hyperlink ref="G91" r:id="rId140" display="http://pbs.twimg.com/profile_images/1481198097669804035/_IgUCrY-_normal.jpg"/>
    <hyperlink ref="G92" r:id="rId141" display="http://pbs.twimg.com/profile_images/1374766219065180171/bCRAPg2v_normal.jpg"/>
    <hyperlink ref="G93" r:id="rId142" display="http://pbs.twimg.com/profile_images/1464740791381897216/JRxMaTjX_normal.jpg"/>
    <hyperlink ref="G94" r:id="rId143" display="http://pbs.twimg.com/profile_images/2508614928/4el9lih4qtbpdrxjzr4o_normal.jpeg"/>
    <hyperlink ref="G95" r:id="rId144" display="http://pbs.twimg.com/profile_images/1087113644402528256/iEF3j9UQ_normal.jpg"/>
    <hyperlink ref="G152" r:id="rId145" display="http://pbs.twimg.com/profile_images/1497948543943860230/9X58vULf_normal.jpg"/>
    <hyperlink ref="G96" r:id="rId146" display="http://pbs.twimg.com/profile_images/1427246404720762882/4UwB8tIG_normal.jpg"/>
    <hyperlink ref="G97" r:id="rId147" display="http://pbs.twimg.com/profile_images/1326627698815488001/d60NXnYQ_normal.jpg"/>
    <hyperlink ref="G98" r:id="rId148" display="http://pbs.twimg.com/profile_images/1526125568231620608/8bNxkuWt_normal.jpg"/>
    <hyperlink ref="G99" r:id="rId149" display="http://pbs.twimg.com/profile_images/549609885785411584/0NOeLI_m_normal.jpeg"/>
    <hyperlink ref="G153" r:id="rId150" display="http://pbs.twimg.com/profile_images/902960709172154368/Y1Og13Ha_normal.jpg"/>
    <hyperlink ref="G154" r:id="rId151" display="http://pbs.twimg.com/profile_images/1136627333312462851/Msarzgk7_normal.png"/>
    <hyperlink ref="G117" r:id="rId152" display="http://pbs.twimg.com/profile_images/1323990122027573249/MHn0ajxE_normal.jpg"/>
    <hyperlink ref="G100" r:id="rId153" display="http://pbs.twimg.com/profile_images/1506971916753641475/BkEaqaoC_normal.jpg"/>
    <hyperlink ref="G118" r:id="rId154" display="http://pbs.twimg.com/profile_images/1013463690899648513/5qCD7xLB_normal.jpg"/>
    <hyperlink ref="G119" r:id="rId155" display="http://pbs.twimg.com/profile_images/2529468522/223zhwofdhfwmjj896j1_normal.jpeg"/>
    <hyperlink ref="G120" r:id="rId156" display="http://pbs.twimg.com/profile_images/1080393448115433472/zyjZIeEv_normal.jpg"/>
    <hyperlink ref="G101" r:id="rId157" display="http://abs.twimg.com/sticky/default_profile_images/default_profile_normal.png"/>
    <hyperlink ref="G102" r:id="rId158" display="http://pbs.twimg.com/profile_images/806684886580928512/0UxSVDUC_normal.jpg"/>
    <hyperlink ref="G121" r:id="rId159" display="http://pbs.twimg.com/profile_images/1413833737918246913/UoQbMaOD_normal.jpg"/>
    <hyperlink ref="G122" r:id="rId160" display="http://pbs.twimg.com/profile_images/1528141164582518784/-5Y8xXIy_normal.jpg"/>
    <hyperlink ref="G155" r:id="rId161" display="http://pbs.twimg.com/profile_images/1433228780265480192/aPzJg--O_normal.jpg"/>
    <hyperlink ref="G123" r:id="rId162" display="http://pbs.twimg.com/profile_images/1527531858455629824/XxfB4rTR_normal.jpg"/>
    <hyperlink ref="G124" r:id="rId163" display="http://pbs.twimg.com/profile_images/1518308719779536898/K9M3tdHO_normal.jpg"/>
    <hyperlink ref="G156" r:id="rId164" display="http://pbs.twimg.com/profile_images/1178721418047098880/EnEEIRx3_normal.jpg"/>
    <hyperlink ref="G103" r:id="rId165" display="http://pbs.twimg.com/profile_images/852743975597350912/HbWueVrW_normal.jpg"/>
    <hyperlink ref="G104" r:id="rId166" display="http://pbs.twimg.com/profile_images/1192331522717683713/Cn6Edo1E_normal.jpg"/>
    <hyperlink ref="G105" r:id="rId167" display="http://pbs.twimg.com/profile_images/1500856553859129352/4xN2ZxEz_normal.jpg"/>
    <hyperlink ref="G157" r:id="rId168" display="http://pbs.twimg.com/profile_images/1270412369735356416/0QUo6Cy7_normal.jpg"/>
    <hyperlink ref="G125" r:id="rId169" display="http://pbs.twimg.com/profile_images/3481080840/451de520ac5d714dde6621b408a535bc_normal.png"/>
    <hyperlink ref="G158" r:id="rId170" display="http://pbs.twimg.com/profile_images/458890565585604608/efzmR94s_normal.jpeg"/>
    <hyperlink ref="G159" r:id="rId171" display="http://abs.twimg.com/sticky/default_profile_images/default_profile_normal.png"/>
    <hyperlink ref="G106" r:id="rId172" display="http://pbs.twimg.com/profile_images/1446293773290455042/Yz9C4bn5_normal.jpg"/>
    <hyperlink ref="G107" r:id="rId173" display="http://pbs.twimg.com/profile_images/1466703973038149633/UCW9dtq4_normal.jpg"/>
    <hyperlink ref="G108" r:id="rId174" display="http://pbs.twimg.com/profile_images/752198392563003392/w3TTsDkO_normal.jpg"/>
    <hyperlink ref="G126" r:id="rId175" display="http://pbs.twimg.com/profile_images/1523957708646408194/-AsgnjAo_normal.jpg"/>
    <hyperlink ref="G57" r:id="rId176" display="http://pbs.twimg.com/profile_images/1184199534727061510/-vgC1Xxy_normal.jpg"/>
    <hyperlink ref="G23" r:id="rId177" display="http://pbs.twimg.com/profile_images/1459213153301053442/rL5hhpAI_normal.jpg"/>
    <hyperlink ref="G24" r:id="rId178" display="http://pbs.twimg.com/profile_images/1521127333750521856/O1c6dXo3_normal.jpg"/>
    <hyperlink ref="G109" r:id="rId179" display="http://pbs.twimg.com/profile_images/1486786314422964228/gTWmsJSd_normal.jpg"/>
    <hyperlink ref="G60" r:id="rId180" display="http://pbs.twimg.com/profile_images/1397205732227956746/q5gfG8wD_normal.jpg"/>
    <hyperlink ref="G18" r:id="rId181" display="http://pbs.twimg.com/profile_images/1517972158806478848/HGz9j9TE_normal.jpg"/>
    <hyperlink ref="G61" r:id="rId182" display="http://pbs.twimg.com/profile_images/1324035185688666115/QhPUkN-c_normal.jpg"/>
    <hyperlink ref="G40" r:id="rId183" display="http://pbs.twimg.com/profile_images/1357424456197697537/g30DFs1P_normal.jpg"/>
    <hyperlink ref="G20" r:id="rId184" display="http://pbs.twimg.com/profile_images/1520267630921523201/UnPrKQpX_normal.jpg"/>
    <hyperlink ref="G6" r:id="rId185" display="http://pbs.twimg.com/profile_images/378800000599399507/1d340e416935c10d39419bfa5c151f0a_normal.jpeg"/>
    <hyperlink ref="G26" r:id="rId186" display="http://pbs.twimg.com/profile_images/1275138241545543681/4nC5qLwC_normal.jpg"/>
    <hyperlink ref="G27" r:id="rId187" display="http://pbs.twimg.com/profile_images/911177102241574912/K3DJs6_0_normal.jpg"/>
    <hyperlink ref="G10" r:id="rId188" display="http://pbs.twimg.com/profile_images/1204835257415024641/0Llnir5v_normal.jpg"/>
    <hyperlink ref="G174" r:id="rId189" display="http://pbs.twimg.com/profile_images/1522456879720706048/2FdjLKpQ_normal.jpg"/>
    <hyperlink ref="G175" r:id="rId190" display="http://pbs.twimg.com/profile_images/1237429400569774082/FQmoSQet_normal.jpg"/>
    <hyperlink ref="G110" r:id="rId191" display="http://pbs.twimg.com/profile_images/1494730929268482049/rIhQx_eK_normal.jpg"/>
    <hyperlink ref="G160" r:id="rId192" display="http://pbs.twimg.com/profile_images/846060714120884226/1j5uZzD1_normal.jpg"/>
    <hyperlink ref="G28" r:id="rId193" display="http://pbs.twimg.com/profile_images/1248633239838785538/EQCgry2F_normal.jpg"/>
    <hyperlink ref="G172" r:id="rId194" display="http://pbs.twimg.com/profile_images/1369944591122784256/CJBnZ0an_normal.jpg"/>
    <hyperlink ref="G9" r:id="rId195" display="http://pbs.twimg.com/profile_images/1419322671758815232/WD7kbOt__normal.jpg"/>
    <hyperlink ref="G46" r:id="rId196" display="http://pbs.twimg.com/profile_images/1095281383357014016/ptLqWqIS_normal.jpg"/>
    <hyperlink ref="G8" r:id="rId197" display="http://pbs.twimg.com/profile_images/1486342640526372866/IXlehRwG_normal.jpg"/>
    <hyperlink ref="G29" r:id="rId198" display="http://pbs.twimg.com/profile_images/887695293419933696/6ou62cmF_normal.jpg"/>
    <hyperlink ref="G161" r:id="rId199" display="http://pbs.twimg.com/profile_images/583895664381202432/Z5a_RbKL_normal.jpg"/>
    <hyperlink ref="G41" r:id="rId200" display="http://pbs.twimg.com/profile_images/902598446598676481/NywILK8Z_normal.jpg"/>
    <hyperlink ref="G25" r:id="rId201" display="http://pbs.twimg.com/profile_images/669035719386644480/mQnQaq9T_normal.jpg"/>
    <hyperlink ref="G21" r:id="rId202" display="http://pbs.twimg.com/profile_images/1428036116842680328/wrk4ri53_normal.jpg"/>
    <hyperlink ref="G162" r:id="rId203" display="http://pbs.twimg.com/profile_images/1177848808048218112/vBVcdqes_normal.jpg"/>
    <hyperlink ref="G54" r:id="rId204" display="http://pbs.twimg.com/profile_images/1487047990095368195/YM_DLAJ5_normal.jpg"/>
    <hyperlink ref="G163" r:id="rId205" display="http://pbs.twimg.com/profile_images/1516802652201312258/3GZrxLxu_normal.jpg"/>
    <hyperlink ref="G164" r:id="rId206" display="http://pbs.twimg.com/profile_images/1342376139533283334/ddq3QOa5_normal.jpg"/>
    <hyperlink ref="G30" r:id="rId207" display="http://pbs.twimg.com/profile_images/1522212383808098305/aMRWH3TY_normal.jpg"/>
    <hyperlink ref="G173" r:id="rId208" display="http://pbs.twimg.com/profile_images/698303880812220416/hfF0JOAz_normal.jpg"/>
    <hyperlink ref="G165" r:id="rId209" display="http://abs.twimg.com/sticky/default_profile_images/default_profile_normal.png"/>
    <hyperlink ref="G166" r:id="rId210" display="http://pbs.twimg.com/profile_images/663301726011842560/5qvzgHgB_normal.jpg"/>
    <hyperlink ref="G167" r:id="rId211" display="http://pbs.twimg.com/profile_images/1007572689949634562/t7yswqvT_normal.jpg"/>
    <hyperlink ref="G55" r:id="rId212" display="http://pbs.twimg.com/profile_images/1528651569578786817/GToix-lK_normal.jpg"/>
    <hyperlink ref="G176" r:id="rId213" display="http://pbs.twimg.com/profile_images/1330099890739875841/pZ4etSlf_normal.jpg"/>
    <hyperlink ref="G168" r:id="rId214" display="http://pbs.twimg.com/profile_images/1527484562560917513/ke9g_phi_normal.jpg"/>
    <hyperlink ref="G169" r:id="rId215" display="http://pbs.twimg.com/profile_images/1459231950690873348/kwDHkqZt_normal.jpg"/>
    <hyperlink ref="G170" r:id="rId216" display="http://pbs.twimg.com/profile_images/1177524439132643328/OjGhlh5B_normal.jpg"/>
    <hyperlink ref="G177" r:id="rId217" display="http://pbs.twimg.com/profile_images/1518326366684471303/aBero3hP_normal.jpg"/>
    <hyperlink ref="G42" r:id="rId218" display="http://pbs.twimg.com/profile_images/1398792502296023042/4fY4DZul_normal.jpg"/>
    <hyperlink ref="G11" r:id="rId219" display="http://abs.twimg.com/sticky/default_profile_images/default_profile_normal.png"/>
    <hyperlink ref="G12" r:id="rId220" display="http://pbs.twimg.com/profile_images/461575602508537856/Ldhb9Wqi_normal.jpeg"/>
    <hyperlink ref="G13" r:id="rId221" display="http://pbs.twimg.com/profile_images/1104185604655513600/i4OaGpuc_normal.png"/>
    <hyperlink ref="G14" r:id="rId222" display="http://pbs.twimg.com/profile_images/902558084064616448/YTOCYYnn_normal.jpg"/>
    <hyperlink ref="G15" r:id="rId223" display="http://pbs.twimg.com/profile_images/1438814581128929283/XZyv2OX0_normal.jpg"/>
    <hyperlink ref="G16" r:id="rId224" display="http://pbs.twimg.com/profile_images/934717921816993793/H1vB6P7o_normal.jpg"/>
    <hyperlink ref="G43" r:id="rId225" display="http://pbs.twimg.com/profile_images/1506285320861536267/R-f4mLQ5_normal.jpg"/>
    <hyperlink ref="G44" r:id="rId226" display="http://pbs.twimg.com/profile_images/1263753567950835712/Q6hMDyxT_normal.jpg"/>
    <hyperlink ref="G171" r:id="rId227" display="http://pbs.twimg.com/profile_images/1527303943126102017/oLXhbu18_normal.jpg"/>
    <hyperlink ref="AP58" r:id="rId228" display="https://twitter.com/emanalhattab"/>
    <hyperlink ref="AP22" r:id="rId229" display="https://twitter.com/tukwa2"/>
    <hyperlink ref="AP59" r:id="rId230" display="https://twitter.com/corradotopi"/>
    <hyperlink ref="AP62" r:id="rId231" display="https://twitter.com/auber_fichess"/>
    <hyperlink ref="AP3" r:id="rId232" display="https://twitter.com/mayaozbayoglu"/>
    <hyperlink ref="AP127" r:id="rId233" display="https://twitter.com/rware7"/>
    <hyperlink ref="AP4" r:id="rId234" display="https://twitter.com/nature_yoshiro"/>
    <hyperlink ref="AP63" r:id="rId235" display="https://twitter.com/r_kopplung"/>
    <hyperlink ref="AP128" r:id="rId236" display="https://twitter.com/recyclingmania2"/>
    <hyperlink ref="AP129" r:id="rId237" display="https://twitter.com/xrtoronto"/>
    <hyperlink ref="AP130" r:id="rId238" display="https://twitter.com/alejandra1804"/>
    <hyperlink ref="AP131" r:id="rId239" display="https://twitter.com/majedredha"/>
    <hyperlink ref="AP132" r:id="rId240" display="https://twitter.com/climate_4_all"/>
    <hyperlink ref="AP133" r:id="rId241" display="https://twitter.com/st_martin_sb"/>
    <hyperlink ref="AP178" r:id="rId242" display="https://twitter.com/sianmarged"/>
    <hyperlink ref="AP7" r:id="rId243" display="https://twitter.com/davidpmerriam"/>
    <hyperlink ref="AP134" r:id="rId244" display="https://twitter.com/coolgrey"/>
    <hyperlink ref="AP135" r:id="rId245" display="https://twitter.com/tigershen069"/>
    <hyperlink ref="AP136" r:id="rId246" display="https://twitter.com/malvernkite"/>
    <hyperlink ref="AP137" r:id="rId247" display="https://twitter.com/dawnroseturner"/>
    <hyperlink ref="AP138" r:id="rId248" display="https://twitter.com/henriqueip"/>
    <hyperlink ref="AP50" r:id="rId249" display="https://twitter.com/ralstonch"/>
    <hyperlink ref="AP64" r:id="rId250" display="https://twitter.com/vivienbrown54"/>
    <hyperlink ref="AP65" r:id="rId251" display="https://twitter.com/lawrencekipkem"/>
    <hyperlink ref="AP51" r:id="rId252" display="https://twitter.com/hamisiwalusimbi"/>
    <hyperlink ref="AP66" r:id="rId253" display="https://twitter.com/peterg4nes2019"/>
    <hyperlink ref="AP67" r:id="rId254" display="https://twitter.com/tkobusiingye"/>
    <hyperlink ref="AP68" r:id="rId255" display="https://twitter.com/musisiwily"/>
    <hyperlink ref="AP139" r:id="rId256" display="https://twitter.com/rydbomjohn"/>
    <hyperlink ref="AP140" r:id="rId257" display="https://twitter.com/melodielapot"/>
    <hyperlink ref="AP69" r:id="rId258" display="https://twitter.com/louiskyle_"/>
    <hyperlink ref="AP70" r:id="rId259" display="https://twitter.com/davovia"/>
    <hyperlink ref="AP141" r:id="rId260" display="https://twitter.com/blackarrowxv"/>
    <hyperlink ref="AP71" r:id="rId261" display="https://twitter.com/gildasdev"/>
    <hyperlink ref="AP142" r:id="rId262" display="https://twitter.com/naturalezagay"/>
    <hyperlink ref="AP72" r:id="rId263" display="https://twitter.com/aifeuganda"/>
    <hyperlink ref="AP45" r:id="rId264" display="https://twitter.com/peoplefuturede"/>
    <hyperlink ref="AP17" r:id="rId265" display="https://twitter.com/ericthelemming"/>
    <hyperlink ref="AP19" r:id="rId266" display="https://twitter.com/elvira_lange"/>
    <hyperlink ref="AP52" r:id="rId267" display="https://twitter.com/brigidhart"/>
    <hyperlink ref="AP143" r:id="rId268" display="https://twitter.com/saleemulhuq"/>
    <hyperlink ref="AP144" r:id="rId269" display="https://twitter.com/funintherun"/>
    <hyperlink ref="AP73" r:id="rId270" display="https://twitter.com/lisa19270487"/>
    <hyperlink ref="AP74" r:id="rId271" display="https://twitter.com/realjoshwhiting"/>
    <hyperlink ref="AP145" r:id="rId272" display="https://twitter.com/peaceblossom4"/>
    <hyperlink ref="AP75" r:id="rId273" display="https://twitter.com/cefestellita1"/>
    <hyperlink ref="AP76" r:id="rId274" display="https://twitter.com/kaitesijessica1"/>
    <hyperlink ref="AP146" r:id="rId275" display="https://twitter.com/crom20182"/>
    <hyperlink ref="AP147" r:id="rId276" display="https://twitter.com/jemangelepain"/>
    <hyperlink ref="AP53" r:id="rId277" display="https://twitter.com/tobecarey"/>
    <hyperlink ref="AP77" r:id="rId278" display="https://twitter.com/robert_ursache"/>
    <hyperlink ref="AP78" r:id="rId279" display="https://twitter.com/munyermilton"/>
    <hyperlink ref="AP111" r:id="rId280" display="https://twitter.com/retoske_andrew"/>
    <hyperlink ref="AP5" r:id="rId281" display="https://twitter.com/dyland1496"/>
    <hyperlink ref="AP112" r:id="rId282" display="https://twitter.com/antonymarcil"/>
    <hyperlink ref="AP113" r:id="rId283" display="https://twitter.com/cloudykant"/>
    <hyperlink ref="AP79" r:id="rId284" display="https://twitter.com/cj4africa"/>
    <hyperlink ref="AP56" r:id="rId285" display="https://twitter.com/clinton85101"/>
    <hyperlink ref="AP148" r:id="rId286" display="https://twitter.com/kyounoyuusyoku"/>
    <hyperlink ref="AP80" r:id="rId287" display="https://twitter.com/circularindia"/>
    <hyperlink ref="AP149" r:id="rId288" display="https://twitter.com/pratyushpanda"/>
    <hyperlink ref="AP150" r:id="rId289" display="https://twitter.com/montana_matta"/>
    <hyperlink ref="AP114" r:id="rId290" display="https://twitter.com/kimberleytighe"/>
    <hyperlink ref="AP151" r:id="rId291" display="https://twitter.com/didarling"/>
    <hyperlink ref="AP81" r:id="rId292" display="https://twitter.com/murphydes1"/>
    <hyperlink ref="AP82" r:id="rId293" display="https://twitter.com/mquattrocchi"/>
    <hyperlink ref="AP83" r:id="rId294" display="https://twitter.com/jessicasfishman"/>
    <hyperlink ref="AP84" r:id="rId295" display="https://twitter.com/rovanzon"/>
    <hyperlink ref="AP85" r:id="rId296" display="https://twitter.com/nicknuttgens"/>
    <hyperlink ref="AP39" r:id="rId297" display="https://twitter.com/imani_angeline"/>
    <hyperlink ref="AP31" r:id="rId298" display="https://twitter.com/savesoliii"/>
    <hyperlink ref="AP32" r:id="rId299" display="https://twitter.com/conserve4earth"/>
    <hyperlink ref="AP33" r:id="rId300" display="https://twitter.com/climatepub"/>
    <hyperlink ref="AP34" r:id="rId301" display="https://twitter.com/gecc_initiative"/>
    <hyperlink ref="AP35" r:id="rId302" display="https://twitter.com/ecowarriorss"/>
    <hyperlink ref="AP36" r:id="rId303" display="https://twitter.com/karajarina"/>
    <hyperlink ref="AP37" r:id="rId304" display="https://twitter.com/grimnien"/>
    <hyperlink ref="AP38" r:id="rId305" display="https://twitter.com/clintonebill"/>
    <hyperlink ref="AP47" r:id="rId306" display="https://twitter.com/kabilaobbo"/>
    <hyperlink ref="AP48" r:id="rId307" display="https://twitter.com/jutsuryu"/>
    <hyperlink ref="AP86" r:id="rId308" display="https://twitter.com/pammellajo"/>
    <hyperlink ref="AP115" r:id="rId309" display="https://twitter.com/cmenttor"/>
    <hyperlink ref="AP87" r:id="rId310" display="https://twitter.com/jnharkeraus"/>
    <hyperlink ref="AP116" r:id="rId311" display="https://twitter.com/jan_skoberne"/>
    <hyperlink ref="AP88" r:id="rId312" display="https://twitter.com/lookaround___"/>
    <hyperlink ref="AP89" r:id="rId313" display="https://twitter.com/markspecter1"/>
    <hyperlink ref="AP49" r:id="rId314" display="https://twitter.com/riseupmovdrc"/>
    <hyperlink ref="AP90" r:id="rId315" display="https://twitter.com/5786michael"/>
    <hyperlink ref="AP91" r:id="rId316" display="https://twitter.com/theartappeal"/>
    <hyperlink ref="AP92" r:id="rId317" display="https://twitter.com/kevindande"/>
    <hyperlink ref="AP93" r:id="rId318" display="https://twitter.com/youdonotnotice"/>
    <hyperlink ref="AP94" r:id="rId319" display="https://twitter.com/bencachola"/>
    <hyperlink ref="AP95" r:id="rId320" display="https://twitter.com/mjdillane"/>
    <hyperlink ref="AP152" r:id="rId321" display="https://twitter.com/gazalaeli"/>
    <hyperlink ref="AP96" r:id="rId322" display="https://twitter.com/echelonsky1"/>
    <hyperlink ref="AP97" r:id="rId323" display="https://twitter.com/mooninanansi"/>
    <hyperlink ref="AP98" r:id="rId324" display="https://twitter.com/proletariel"/>
    <hyperlink ref="AP99" r:id="rId325" display="https://twitter.com/iamkaykingz"/>
    <hyperlink ref="AP153" r:id="rId326" display="https://twitter.com/bredsedatelmjao"/>
    <hyperlink ref="AP154" r:id="rId327" display="https://twitter.com/freerussia2018"/>
    <hyperlink ref="AP117" r:id="rId328" display="https://twitter.com/ericmoorephoto"/>
    <hyperlink ref="AP100" r:id="rId329" display="https://twitter.com/xr_gpsandelders"/>
    <hyperlink ref="AP118" r:id="rId330" display="https://twitter.com/jlefevere65"/>
    <hyperlink ref="AP119" r:id="rId331" display="https://twitter.com/naytdx"/>
    <hyperlink ref="AP120" r:id="rId332" display="https://twitter.com/damien_thanam"/>
    <hyperlink ref="AP101" r:id="rId333" display="https://twitter.com/wildcat14804474"/>
    <hyperlink ref="AP102" r:id="rId334" display="https://twitter.com/marilynjoy14"/>
    <hyperlink ref="AP121" r:id="rId335" display="https://twitter.com/greenassam"/>
    <hyperlink ref="AP122" r:id="rId336" display="https://twitter.com/realgitonga"/>
    <hyperlink ref="AP155" r:id="rId337" display="https://twitter.com/generalsiqueira"/>
    <hyperlink ref="AP123" r:id="rId338" display="https://twitter.com/heclubmmu"/>
    <hyperlink ref="AP124" r:id="rId339" display="https://twitter.com/thewholeshebang"/>
    <hyperlink ref="AP156" r:id="rId340" display="https://twitter.com/hamonetf"/>
    <hyperlink ref="AP103" r:id="rId341" display="https://twitter.com/ichalphin"/>
    <hyperlink ref="AP104" r:id="rId342" display="https://twitter.com/tk9710"/>
    <hyperlink ref="AP105" r:id="rId343" display="https://twitter.com/edinamsolopa"/>
    <hyperlink ref="AP157" r:id="rId344" display="https://twitter.com/lesliepriestley"/>
    <hyperlink ref="AP125" r:id="rId345" display="https://twitter.com/likeitsays"/>
    <hyperlink ref="AP158" r:id="rId346" display="https://twitter.com/ethicsgirls"/>
    <hyperlink ref="AP159" r:id="rId347" display="https://twitter.com/magicreichel"/>
    <hyperlink ref="AP106" r:id="rId348" display="https://twitter.com/cathy_weissca"/>
    <hyperlink ref="AP107" r:id="rId349" display="https://twitter.com/thebearofcarbon"/>
    <hyperlink ref="AP108" r:id="rId350" display="https://twitter.com/eastsidesister"/>
    <hyperlink ref="AP126" r:id="rId351" display="https://twitter.com/r1revolutionist"/>
    <hyperlink ref="AP57" r:id="rId352" display="https://twitter.com/jadesmi72331199"/>
    <hyperlink ref="AP23" r:id="rId353" display="https://twitter.com/gretathunberg"/>
    <hyperlink ref="AP24" r:id="rId354" display="https://twitter.com/patriciakombo"/>
    <hyperlink ref="AP109" r:id="rId355" display="https://twitter.com/mathengehannah"/>
    <hyperlink ref="AP60" r:id="rId356" display="https://twitter.com/sandeeppatel04"/>
    <hyperlink ref="AP18" r:id="rId357" display="https://twitter.com/edwinnamakanga"/>
    <hyperlink ref="AP61" r:id="rId358" display="https://twitter.com/save0urforests"/>
    <hyperlink ref="AP40" r:id="rId359" display="https://twitter.com/fffbot1"/>
    <hyperlink ref="AP20" r:id="rId360" display="https://twitter.com/comolevi_"/>
    <hyperlink ref="AP6" r:id="rId361" display="https://twitter.com/ickearbetare"/>
    <hyperlink ref="AP26" r:id="rId362" display="https://twitter.com/verfranzt"/>
    <hyperlink ref="AP27" r:id="rId363" display="https://twitter.com/emi_ny7hsc"/>
    <hyperlink ref="AP10" r:id="rId364" display="https://twitter.com/artists4futurem"/>
    <hyperlink ref="AP174" r:id="rId365" display="https://twitter.com/182cmcom"/>
    <hyperlink ref="AP175" r:id="rId366" display="https://twitter.com/beatehaubrock"/>
    <hyperlink ref="AP110" r:id="rId367" display="https://twitter.com/charlot12028012"/>
    <hyperlink ref="AP160" r:id="rId368" display="https://twitter.com/stevesilent"/>
    <hyperlink ref="AP28" r:id="rId369" display="https://twitter.com/caitlin60255389"/>
    <hyperlink ref="AP172" r:id="rId370" display="https://twitter.com/peervanhelmond"/>
    <hyperlink ref="AP9" r:id="rId371" display="https://twitter.com/andreasnohsia"/>
    <hyperlink ref="AP46" r:id="rId372" display="https://twitter.com/greennewdeal_eu"/>
    <hyperlink ref="AP8" r:id="rId373" display="https://twitter.com/semoxp"/>
    <hyperlink ref="AP29" r:id="rId374" display="https://twitter.com/marianallen"/>
    <hyperlink ref="AP161" r:id="rId375" display="https://twitter.com/batuichiami"/>
    <hyperlink ref="AP41" r:id="rId376" display="https://twitter.com/madlove_love"/>
    <hyperlink ref="AP25" r:id="rId377" display="https://twitter.com/tluway"/>
    <hyperlink ref="AP21" r:id="rId378" display="https://twitter.com/tonepersson"/>
    <hyperlink ref="AP162" r:id="rId379" display="https://twitter.com/austinoluoch5"/>
    <hyperlink ref="AP54" r:id="rId380" display="https://twitter.com/jrobert_nl"/>
    <hyperlink ref="AP163" r:id="rId381" display="https://twitter.com/guest045_"/>
    <hyperlink ref="AP164" r:id="rId382" display="https://twitter.com/penguinjunk"/>
    <hyperlink ref="AP30" r:id="rId383" display="https://twitter.com/abunchanumbers"/>
    <hyperlink ref="AP173" r:id="rId384" display="https://twitter.com/galatea321"/>
    <hyperlink ref="AP165" r:id="rId385" display="https://twitter.com/kam13794794"/>
    <hyperlink ref="AP166" r:id="rId386" display="https://twitter.com/666ernie"/>
    <hyperlink ref="AP167" r:id="rId387" display="https://twitter.com/asano_ooo"/>
    <hyperlink ref="AP55" r:id="rId388" display="https://twitter.com/leon_mugisho"/>
    <hyperlink ref="AP176" r:id="rId389" display="https://twitter.com/wildwil58303192"/>
    <hyperlink ref="AP168" r:id="rId390" display="https://twitter.com/upmaghreb"/>
    <hyperlink ref="AP169" r:id="rId391" display="https://twitter.com/michaelmannspc"/>
    <hyperlink ref="AP170" r:id="rId392" display="https://twitter.com/iantpaul"/>
    <hyperlink ref="AP177" r:id="rId393" display="https://twitter.com/mosescharityor1"/>
    <hyperlink ref="AP42" r:id="rId394" display="https://twitter.com/bgkmsc"/>
    <hyperlink ref="AP11" r:id="rId395" display="https://twitter.com/petrochina"/>
    <hyperlink ref="AP12" r:id="rId396" display="https://twitter.com/conocophillips"/>
    <hyperlink ref="AP13" r:id="rId397" display="https://twitter.com/chevron"/>
    <hyperlink ref="AP14" r:id="rId398" display="https://twitter.com/exxonmobil"/>
    <hyperlink ref="AP15" r:id="rId399" display="https://twitter.com/bp_uk"/>
    <hyperlink ref="AP16" r:id="rId400" display="https://twitter.com/shell"/>
    <hyperlink ref="AP43" r:id="rId401" display="https://twitter.com/lauramuwanguzi"/>
    <hyperlink ref="AP44" r:id="rId402" display="https://twitter.com/knieuwhuis"/>
    <hyperlink ref="AP171" r:id="rId403" display="https://twitter.com/riseupmtburundi"/>
  </hyperlinks>
  <printOptions/>
  <pageMargins left="0.7" right="0.7" top="0.75" bottom="0.75" header="0.3" footer="0.3"/>
  <pageSetup horizontalDpi="600" verticalDpi="600" orientation="portrait" r:id="rId408"/>
  <drawing r:id="rId407"/>
  <legacyDrawing r:id="rId405"/>
  <tableParts>
    <tablePart r:id="rId4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
  <sheetViews>
    <sheetView workbookViewId="0" topLeftCell="A1">
      <pane ySplit="2" topLeftCell="A3" activePane="bottomLeft" state="frozen"/>
      <selection pane="bottomLeft" activeCell="K15" sqref="K15"/>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2"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1750</v>
      </c>
      <c r="Z2" s="13" t="s">
        <v>1752</v>
      </c>
      <c r="AA2" s="13" t="s">
        <v>1763</v>
      </c>
      <c r="AB2" s="13" t="s">
        <v>1773</v>
      </c>
      <c r="AC2" s="13" t="s">
        <v>1785</v>
      </c>
      <c r="AD2" s="13" t="s">
        <v>1788</v>
      </c>
      <c r="AE2" s="13" t="s">
        <v>1789</v>
      </c>
      <c r="AF2" s="13" t="s">
        <v>1791</v>
      </c>
    </row>
    <row r="3" spans="1:32" ht="15">
      <c r="A3" s="77" t="s">
        <v>1937</v>
      </c>
      <c r="B3" s="64"/>
      <c r="C3" s="64" t="s">
        <v>56</v>
      </c>
      <c r="D3" s="124"/>
      <c r="E3" s="123"/>
      <c r="F3" s="125" t="s">
        <v>1937</v>
      </c>
      <c r="G3" s="126"/>
      <c r="H3" s="126"/>
      <c r="I3" s="127">
        <v>3</v>
      </c>
      <c r="J3" s="128"/>
      <c r="K3" s="48">
        <v>51</v>
      </c>
      <c r="L3" s="48">
        <v>47</v>
      </c>
      <c r="M3" s="48">
        <v>8</v>
      </c>
      <c r="N3" s="48">
        <v>55</v>
      </c>
      <c r="O3" s="48">
        <v>2</v>
      </c>
      <c r="P3" s="49">
        <v>0</v>
      </c>
      <c r="Q3" s="49">
        <v>0</v>
      </c>
      <c r="R3" s="48">
        <v>1</v>
      </c>
      <c r="S3" s="48">
        <v>0</v>
      </c>
      <c r="T3" s="48">
        <v>51</v>
      </c>
      <c r="U3" s="48">
        <v>55</v>
      </c>
      <c r="V3" s="48">
        <v>2</v>
      </c>
      <c r="W3" s="49">
        <v>1.922338</v>
      </c>
      <c r="X3" s="49">
        <v>0.0196078431372549</v>
      </c>
      <c r="Y3" s="86" t="s">
        <v>1793</v>
      </c>
      <c r="Z3" s="86" t="s">
        <v>443</v>
      </c>
      <c r="AA3" s="86" t="s">
        <v>1808</v>
      </c>
      <c r="AB3" s="96" t="s">
        <v>2043</v>
      </c>
      <c r="AC3" s="96" t="s">
        <v>2112</v>
      </c>
      <c r="AD3" s="86"/>
      <c r="AE3" s="86" t="s">
        <v>2136</v>
      </c>
      <c r="AF3" s="86" t="s">
        <v>2152</v>
      </c>
    </row>
    <row r="4" spans="1:32" ht="15">
      <c r="A4" s="77" t="s">
        <v>1938</v>
      </c>
      <c r="B4" s="64"/>
      <c r="C4" s="64" t="s">
        <v>56</v>
      </c>
      <c r="D4" s="130"/>
      <c r="E4" s="129"/>
      <c r="F4" s="131" t="s">
        <v>1938</v>
      </c>
      <c r="G4" s="132"/>
      <c r="H4" s="132"/>
      <c r="I4" s="133">
        <v>4</v>
      </c>
      <c r="J4" s="134"/>
      <c r="K4" s="48">
        <v>51</v>
      </c>
      <c r="L4" s="48">
        <v>51</v>
      </c>
      <c r="M4" s="48">
        <v>0</v>
      </c>
      <c r="N4" s="48">
        <v>51</v>
      </c>
      <c r="O4" s="48">
        <v>1</v>
      </c>
      <c r="P4" s="49">
        <v>0</v>
      </c>
      <c r="Q4" s="49">
        <v>0</v>
      </c>
      <c r="R4" s="48">
        <v>1</v>
      </c>
      <c r="S4" s="48">
        <v>0</v>
      </c>
      <c r="T4" s="48">
        <v>51</v>
      </c>
      <c r="U4" s="48">
        <v>51</v>
      </c>
      <c r="V4" s="48">
        <v>2</v>
      </c>
      <c r="W4" s="49">
        <v>1.922338</v>
      </c>
      <c r="X4" s="49">
        <v>0.0196078431372549</v>
      </c>
      <c r="Y4" s="86" t="s">
        <v>438</v>
      </c>
      <c r="Z4" s="86" t="s">
        <v>443</v>
      </c>
      <c r="AA4" s="86" t="s">
        <v>1805</v>
      </c>
      <c r="AB4" s="96" t="s">
        <v>2044</v>
      </c>
      <c r="AC4" s="96" t="s">
        <v>1891</v>
      </c>
      <c r="AD4" s="86"/>
      <c r="AE4" s="86" t="s">
        <v>2137</v>
      </c>
      <c r="AF4" s="86" t="s">
        <v>2153</v>
      </c>
    </row>
    <row r="5" spans="1:32" ht="15">
      <c r="A5" s="77" t="s">
        <v>1939</v>
      </c>
      <c r="B5" s="64"/>
      <c r="C5" s="64" t="s">
        <v>56</v>
      </c>
      <c r="D5" s="130"/>
      <c r="E5" s="129"/>
      <c r="F5" s="131" t="s">
        <v>1939</v>
      </c>
      <c r="G5" s="132"/>
      <c r="H5" s="132"/>
      <c r="I5" s="133">
        <v>5</v>
      </c>
      <c r="J5" s="134"/>
      <c r="K5" s="48">
        <v>27</v>
      </c>
      <c r="L5" s="48">
        <v>35</v>
      </c>
      <c r="M5" s="48">
        <v>22</v>
      </c>
      <c r="N5" s="48">
        <v>57</v>
      </c>
      <c r="O5" s="48">
        <v>23</v>
      </c>
      <c r="P5" s="49">
        <v>0</v>
      </c>
      <c r="Q5" s="49">
        <v>0</v>
      </c>
      <c r="R5" s="48">
        <v>1</v>
      </c>
      <c r="S5" s="48">
        <v>0</v>
      </c>
      <c r="T5" s="48">
        <v>27</v>
      </c>
      <c r="U5" s="48">
        <v>57</v>
      </c>
      <c r="V5" s="48">
        <v>6</v>
      </c>
      <c r="W5" s="49">
        <v>2.932785</v>
      </c>
      <c r="X5" s="49">
        <v>0.045584045584045586</v>
      </c>
      <c r="Y5" s="86" t="s">
        <v>1975</v>
      </c>
      <c r="Z5" s="86" t="s">
        <v>1986</v>
      </c>
      <c r="AA5" s="86" t="s">
        <v>2010</v>
      </c>
      <c r="AB5" s="96" t="s">
        <v>2045</v>
      </c>
      <c r="AC5" s="96" t="s">
        <v>2113</v>
      </c>
      <c r="AD5" s="86"/>
      <c r="AE5" s="86" t="s">
        <v>2138</v>
      </c>
      <c r="AF5" s="86" t="s">
        <v>2154</v>
      </c>
    </row>
    <row r="6" spans="1:32" ht="15">
      <c r="A6" s="77" t="s">
        <v>1940</v>
      </c>
      <c r="B6" s="64"/>
      <c r="C6" s="64" t="s">
        <v>56</v>
      </c>
      <c r="D6" s="130"/>
      <c r="E6" s="129"/>
      <c r="F6" s="131" t="s">
        <v>1940</v>
      </c>
      <c r="G6" s="132"/>
      <c r="H6" s="132"/>
      <c r="I6" s="133">
        <v>6</v>
      </c>
      <c r="J6" s="134"/>
      <c r="K6" s="48">
        <v>21</v>
      </c>
      <c r="L6" s="48">
        <v>21</v>
      </c>
      <c r="M6" s="48">
        <v>0</v>
      </c>
      <c r="N6" s="48">
        <v>21</v>
      </c>
      <c r="O6" s="48">
        <v>1</v>
      </c>
      <c r="P6" s="49">
        <v>0</v>
      </c>
      <c r="Q6" s="49">
        <v>0</v>
      </c>
      <c r="R6" s="48">
        <v>1</v>
      </c>
      <c r="S6" s="48">
        <v>0</v>
      </c>
      <c r="T6" s="48">
        <v>21</v>
      </c>
      <c r="U6" s="48">
        <v>21</v>
      </c>
      <c r="V6" s="48">
        <v>2</v>
      </c>
      <c r="W6" s="49">
        <v>1.814059</v>
      </c>
      <c r="X6" s="49">
        <v>0.047619047619047616</v>
      </c>
      <c r="Y6" s="86" t="s">
        <v>421</v>
      </c>
      <c r="Z6" s="86" t="s">
        <v>443</v>
      </c>
      <c r="AA6" s="86" t="s">
        <v>1805</v>
      </c>
      <c r="AB6" s="96" t="s">
        <v>2046</v>
      </c>
      <c r="AC6" s="96" t="s">
        <v>1901</v>
      </c>
      <c r="AD6" s="86"/>
      <c r="AE6" s="86" t="s">
        <v>2139</v>
      </c>
      <c r="AF6" s="86" t="s">
        <v>2155</v>
      </c>
    </row>
    <row r="7" spans="1:32" ht="15">
      <c r="A7" s="77" t="s">
        <v>1941</v>
      </c>
      <c r="B7" s="64"/>
      <c r="C7" s="64" t="s">
        <v>56</v>
      </c>
      <c r="D7" s="130"/>
      <c r="E7" s="129"/>
      <c r="F7" s="131" t="s">
        <v>1941</v>
      </c>
      <c r="G7" s="132"/>
      <c r="H7" s="132"/>
      <c r="I7" s="133">
        <v>7</v>
      </c>
      <c r="J7" s="134"/>
      <c r="K7" s="48">
        <v>11</v>
      </c>
      <c r="L7" s="48">
        <v>28</v>
      </c>
      <c r="M7" s="48">
        <v>0</v>
      </c>
      <c r="N7" s="48">
        <v>28</v>
      </c>
      <c r="O7" s="48">
        <v>0</v>
      </c>
      <c r="P7" s="49">
        <v>0</v>
      </c>
      <c r="Q7" s="49">
        <v>0</v>
      </c>
      <c r="R7" s="48">
        <v>1</v>
      </c>
      <c r="S7" s="48">
        <v>0</v>
      </c>
      <c r="T7" s="48">
        <v>11</v>
      </c>
      <c r="U7" s="48">
        <v>28</v>
      </c>
      <c r="V7" s="48">
        <v>2</v>
      </c>
      <c r="W7" s="49">
        <v>1.355372</v>
      </c>
      <c r="X7" s="49">
        <v>0.2545454545454545</v>
      </c>
      <c r="Y7" s="86" t="s">
        <v>439</v>
      </c>
      <c r="Z7" s="86" t="s">
        <v>443</v>
      </c>
      <c r="AA7" s="86" t="s">
        <v>2011</v>
      </c>
      <c r="AB7" s="96" t="s">
        <v>2047</v>
      </c>
      <c r="AC7" s="96" t="s">
        <v>2114</v>
      </c>
      <c r="AD7" s="86"/>
      <c r="AE7" s="86" t="s">
        <v>2140</v>
      </c>
      <c r="AF7" s="86" t="s">
        <v>2156</v>
      </c>
    </row>
    <row r="8" spans="1:32" ht="15">
      <c r="A8" s="77" t="s">
        <v>1942</v>
      </c>
      <c r="B8" s="64"/>
      <c r="C8" s="64" t="s">
        <v>56</v>
      </c>
      <c r="D8" s="130"/>
      <c r="E8" s="129"/>
      <c r="F8" s="131" t="s">
        <v>1942</v>
      </c>
      <c r="G8" s="132"/>
      <c r="H8" s="132"/>
      <c r="I8" s="133">
        <v>8</v>
      </c>
      <c r="J8" s="134"/>
      <c r="K8" s="48">
        <v>9</v>
      </c>
      <c r="L8" s="48">
        <v>8</v>
      </c>
      <c r="M8" s="48">
        <v>0</v>
      </c>
      <c r="N8" s="48">
        <v>8</v>
      </c>
      <c r="O8" s="48">
        <v>0</v>
      </c>
      <c r="P8" s="49">
        <v>0</v>
      </c>
      <c r="Q8" s="49">
        <v>0</v>
      </c>
      <c r="R8" s="48">
        <v>1</v>
      </c>
      <c r="S8" s="48">
        <v>0</v>
      </c>
      <c r="T8" s="48">
        <v>9</v>
      </c>
      <c r="U8" s="48">
        <v>8</v>
      </c>
      <c r="V8" s="48">
        <v>2</v>
      </c>
      <c r="W8" s="49">
        <v>1.580247</v>
      </c>
      <c r="X8" s="49">
        <v>0.1111111111111111</v>
      </c>
      <c r="Y8" s="86" t="s">
        <v>420</v>
      </c>
      <c r="Z8" s="86" t="s">
        <v>443</v>
      </c>
      <c r="AA8" s="86"/>
      <c r="AB8" s="96" t="s">
        <v>2048</v>
      </c>
      <c r="AC8" s="96" t="s">
        <v>2048</v>
      </c>
      <c r="AD8" s="86" t="s">
        <v>353</v>
      </c>
      <c r="AE8" s="86" t="s">
        <v>2141</v>
      </c>
      <c r="AF8" s="86" t="s">
        <v>2157</v>
      </c>
    </row>
    <row r="9" spans="1:32" ht="15">
      <c r="A9" s="77" t="s">
        <v>1943</v>
      </c>
      <c r="B9" s="64"/>
      <c r="C9" s="64" t="s">
        <v>56</v>
      </c>
      <c r="D9" s="130"/>
      <c r="E9" s="129"/>
      <c r="F9" s="131" t="s">
        <v>1943</v>
      </c>
      <c r="G9" s="132"/>
      <c r="H9" s="132"/>
      <c r="I9" s="133">
        <v>9</v>
      </c>
      <c r="J9" s="134"/>
      <c r="K9" s="48">
        <v>3</v>
      </c>
      <c r="L9" s="48">
        <v>2</v>
      </c>
      <c r="M9" s="48">
        <v>0</v>
      </c>
      <c r="N9" s="48">
        <v>2</v>
      </c>
      <c r="O9" s="48">
        <v>0</v>
      </c>
      <c r="P9" s="49">
        <v>0</v>
      </c>
      <c r="Q9" s="49">
        <v>0</v>
      </c>
      <c r="R9" s="48">
        <v>1</v>
      </c>
      <c r="S9" s="48">
        <v>0</v>
      </c>
      <c r="T9" s="48">
        <v>3</v>
      </c>
      <c r="U9" s="48">
        <v>2</v>
      </c>
      <c r="V9" s="48">
        <v>2</v>
      </c>
      <c r="W9" s="49">
        <v>0.888889</v>
      </c>
      <c r="X9" s="49">
        <v>0.3333333333333333</v>
      </c>
      <c r="Y9" s="86"/>
      <c r="Z9" s="86"/>
      <c r="AA9" s="86" t="s">
        <v>446</v>
      </c>
      <c r="AB9" s="96" t="s">
        <v>2049</v>
      </c>
      <c r="AC9" s="96" t="s">
        <v>1889</v>
      </c>
      <c r="AD9" s="86"/>
      <c r="AE9" s="86" t="s">
        <v>345</v>
      </c>
      <c r="AF9" s="86" t="s">
        <v>2158</v>
      </c>
    </row>
    <row r="10" spans="1:32" ht="14.25" customHeight="1">
      <c r="A10" s="77" t="s">
        <v>1944</v>
      </c>
      <c r="B10" s="64"/>
      <c r="C10" s="64" t="s">
        <v>56</v>
      </c>
      <c r="D10" s="130"/>
      <c r="E10" s="129"/>
      <c r="F10" s="131" t="s">
        <v>1944</v>
      </c>
      <c r="G10" s="132"/>
      <c r="H10" s="132"/>
      <c r="I10" s="133">
        <v>10</v>
      </c>
      <c r="J10" s="134"/>
      <c r="K10" s="48">
        <v>1</v>
      </c>
      <c r="L10" s="48">
        <v>0</v>
      </c>
      <c r="M10" s="48">
        <v>2</v>
      </c>
      <c r="N10" s="48">
        <v>2</v>
      </c>
      <c r="O10" s="48">
        <v>2</v>
      </c>
      <c r="P10" s="49" t="s">
        <v>1746</v>
      </c>
      <c r="Q10" s="49" t="s">
        <v>1746</v>
      </c>
      <c r="R10" s="48">
        <v>1</v>
      </c>
      <c r="S10" s="48">
        <v>1</v>
      </c>
      <c r="T10" s="48">
        <v>1</v>
      </c>
      <c r="U10" s="48">
        <v>2</v>
      </c>
      <c r="V10" s="48">
        <v>0</v>
      </c>
      <c r="W10" s="49">
        <v>0</v>
      </c>
      <c r="X10" s="49" t="s">
        <v>1746</v>
      </c>
      <c r="Y10" s="86" t="s">
        <v>1799</v>
      </c>
      <c r="Z10" s="86" t="s">
        <v>443</v>
      </c>
      <c r="AA10" s="86" t="s">
        <v>464</v>
      </c>
      <c r="AB10" s="96" t="s">
        <v>464</v>
      </c>
      <c r="AC10" s="96" t="s">
        <v>2115</v>
      </c>
      <c r="AD10" s="86"/>
      <c r="AE10" s="86"/>
      <c r="AF10" s="86" t="s">
        <v>320</v>
      </c>
    </row>
    <row r="11" spans="1:32" ht="15">
      <c r="A11" s="77" t="s">
        <v>1945</v>
      </c>
      <c r="B11" s="64"/>
      <c r="C11" s="64" t="s">
        <v>56</v>
      </c>
      <c r="D11" s="130"/>
      <c r="E11" s="129"/>
      <c r="F11" s="131" t="s">
        <v>1945</v>
      </c>
      <c r="G11" s="132"/>
      <c r="H11" s="132"/>
      <c r="I11" s="133">
        <v>11</v>
      </c>
      <c r="J11" s="134"/>
      <c r="K11" s="48">
        <v>1</v>
      </c>
      <c r="L11" s="48">
        <v>0</v>
      </c>
      <c r="M11" s="48">
        <v>2</v>
      </c>
      <c r="N11" s="48">
        <v>2</v>
      </c>
      <c r="O11" s="48">
        <v>2</v>
      </c>
      <c r="P11" s="49" t="s">
        <v>1746</v>
      </c>
      <c r="Q11" s="49" t="s">
        <v>1746</v>
      </c>
      <c r="R11" s="48">
        <v>1</v>
      </c>
      <c r="S11" s="48">
        <v>1</v>
      </c>
      <c r="T11" s="48">
        <v>1</v>
      </c>
      <c r="U11" s="48">
        <v>2</v>
      </c>
      <c r="V11" s="48">
        <v>0</v>
      </c>
      <c r="W11" s="49">
        <v>0</v>
      </c>
      <c r="X11" s="49" t="s">
        <v>1746</v>
      </c>
      <c r="Y11" s="86" t="s">
        <v>1798</v>
      </c>
      <c r="Z11" s="86" t="s">
        <v>445</v>
      </c>
      <c r="AA11" s="86" t="s">
        <v>461</v>
      </c>
      <c r="AB11" s="96" t="s">
        <v>461</v>
      </c>
      <c r="AC11" s="96" t="s">
        <v>2109</v>
      </c>
      <c r="AD11" s="86"/>
      <c r="AE11" s="86"/>
      <c r="AF11" s="86" t="s">
        <v>311</v>
      </c>
    </row>
    <row r="12" spans="1:32" ht="15">
      <c r="A12" s="77" t="s">
        <v>1946</v>
      </c>
      <c r="B12" s="64"/>
      <c r="C12" s="64" t="s">
        <v>56</v>
      </c>
      <c r="D12" s="130"/>
      <c r="E12" s="129"/>
      <c r="F12" s="131" t="s">
        <v>1946</v>
      </c>
      <c r="G12" s="132"/>
      <c r="H12" s="132"/>
      <c r="I12" s="133">
        <v>12</v>
      </c>
      <c r="J12" s="134"/>
      <c r="K12" s="48">
        <v>1</v>
      </c>
      <c r="L12" s="48">
        <v>0</v>
      </c>
      <c r="M12" s="48">
        <v>2</v>
      </c>
      <c r="N12" s="48">
        <v>2</v>
      </c>
      <c r="O12" s="48">
        <v>2</v>
      </c>
      <c r="P12" s="49" t="s">
        <v>1746</v>
      </c>
      <c r="Q12" s="49" t="s">
        <v>1746</v>
      </c>
      <c r="R12" s="48">
        <v>1</v>
      </c>
      <c r="S12" s="48">
        <v>1</v>
      </c>
      <c r="T12" s="48">
        <v>1</v>
      </c>
      <c r="U12" s="48">
        <v>2</v>
      </c>
      <c r="V12" s="48">
        <v>0</v>
      </c>
      <c r="W12" s="49">
        <v>0</v>
      </c>
      <c r="X12" s="49" t="s">
        <v>1746</v>
      </c>
      <c r="Y12" s="86"/>
      <c r="Z12" s="86"/>
      <c r="AA12" s="86"/>
      <c r="AB12" s="96" t="s">
        <v>2050</v>
      </c>
      <c r="AC12" s="96" t="s">
        <v>2111</v>
      </c>
      <c r="AD12" s="86"/>
      <c r="AE12" s="86"/>
      <c r="AF12" s="86" t="s">
        <v>308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143</v>
      </c>
      <c r="B1" s="11" t="s">
        <v>5</v>
      </c>
      <c r="C1" s="11" t="s">
        <v>146</v>
      </c>
    </row>
    <row r="2" spans="1:3" ht="15">
      <c r="A2" s="86" t="s">
        <v>1937</v>
      </c>
      <c r="B2" s="96" t="s">
        <v>342</v>
      </c>
      <c r="C2" s="86">
        <f>VLOOKUP(GroupVertices[[#This Row],[Vertex]],Vertices[],MATCH("ID",Vertices[[#Headers],[Vertex]:[Marked?]],0),FALSE)</f>
        <v>171</v>
      </c>
    </row>
    <row r="3" spans="1:3" ht="15">
      <c r="A3" s="86" t="s">
        <v>1937</v>
      </c>
      <c r="B3" s="96" t="s">
        <v>341</v>
      </c>
      <c r="C3" s="86">
        <f>VLOOKUP(GroupVertices[[#This Row],[Vertex]],Vertices[],MATCH("ID",Vertices[[#Headers],[Vertex]:[Marked?]],0),FALSE)</f>
        <v>4</v>
      </c>
    </row>
    <row r="4" spans="1:3" ht="15">
      <c r="A4" s="86" t="s">
        <v>1937</v>
      </c>
      <c r="B4" s="96" t="s">
        <v>333</v>
      </c>
      <c r="C4" s="86">
        <f>VLOOKUP(GroupVertices[[#This Row],[Vertex]],Vertices[],MATCH("ID",Vertices[[#Headers],[Vertex]:[Marked?]],0),FALSE)</f>
        <v>170</v>
      </c>
    </row>
    <row r="5" spans="1:3" ht="15">
      <c r="A5" s="86" t="s">
        <v>1937</v>
      </c>
      <c r="B5" s="96" t="s">
        <v>332</v>
      </c>
      <c r="C5" s="86">
        <f>VLOOKUP(GroupVertices[[#This Row],[Vertex]],Vertices[],MATCH("ID",Vertices[[#Headers],[Vertex]:[Marked?]],0),FALSE)</f>
        <v>169</v>
      </c>
    </row>
    <row r="6" spans="1:3" ht="15">
      <c r="A6" s="86" t="s">
        <v>1937</v>
      </c>
      <c r="B6" s="96" t="s">
        <v>331</v>
      </c>
      <c r="C6" s="86">
        <f>VLOOKUP(GroupVertices[[#This Row],[Vertex]],Vertices[],MATCH("ID",Vertices[[#Headers],[Vertex]:[Marked?]],0),FALSE)</f>
        <v>168</v>
      </c>
    </row>
    <row r="7" spans="1:3" ht="15">
      <c r="A7" s="86" t="s">
        <v>1937</v>
      </c>
      <c r="B7" s="96" t="s">
        <v>328</v>
      </c>
      <c r="C7" s="86">
        <f>VLOOKUP(GroupVertices[[#This Row],[Vertex]],Vertices[],MATCH("ID",Vertices[[#Headers],[Vertex]:[Marked?]],0),FALSE)</f>
        <v>55</v>
      </c>
    </row>
    <row r="8" spans="1:3" ht="15">
      <c r="A8" s="86" t="s">
        <v>1937</v>
      </c>
      <c r="B8" s="96" t="s">
        <v>327</v>
      </c>
      <c r="C8" s="86">
        <f>VLOOKUP(GroupVertices[[#This Row],[Vertex]],Vertices[],MATCH("ID",Vertices[[#Headers],[Vertex]:[Marked?]],0),FALSE)</f>
        <v>167</v>
      </c>
    </row>
    <row r="9" spans="1:3" ht="15">
      <c r="A9" s="86" t="s">
        <v>1937</v>
      </c>
      <c r="B9" s="96" t="s">
        <v>326</v>
      </c>
      <c r="C9" s="86">
        <f>VLOOKUP(GroupVertices[[#This Row],[Vertex]],Vertices[],MATCH("ID",Vertices[[#Headers],[Vertex]:[Marked?]],0),FALSE)</f>
        <v>166</v>
      </c>
    </row>
    <row r="10" spans="1:3" ht="15">
      <c r="A10" s="86" t="s">
        <v>1937</v>
      </c>
      <c r="B10" s="96" t="s">
        <v>325</v>
      </c>
      <c r="C10" s="86">
        <f>VLOOKUP(GroupVertices[[#This Row],[Vertex]],Vertices[],MATCH("ID",Vertices[[#Headers],[Vertex]:[Marked?]],0),FALSE)</f>
        <v>165</v>
      </c>
    </row>
    <row r="11" spans="1:3" ht="15">
      <c r="A11" s="86" t="s">
        <v>1937</v>
      </c>
      <c r="B11" s="96" t="s">
        <v>319</v>
      </c>
      <c r="C11" s="86">
        <f>VLOOKUP(GroupVertices[[#This Row],[Vertex]],Vertices[],MATCH("ID",Vertices[[#Headers],[Vertex]:[Marked?]],0),FALSE)</f>
        <v>164</v>
      </c>
    </row>
    <row r="12" spans="1:3" ht="15">
      <c r="A12" s="86" t="s">
        <v>1937</v>
      </c>
      <c r="B12" s="96" t="s">
        <v>318</v>
      </c>
      <c r="C12" s="86">
        <f>VLOOKUP(GroupVertices[[#This Row],[Vertex]],Vertices[],MATCH("ID",Vertices[[#Headers],[Vertex]:[Marked?]],0),FALSE)</f>
        <v>163</v>
      </c>
    </row>
    <row r="13" spans="1:3" ht="15">
      <c r="A13" s="86" t="s">
        <v>1937</v>
      </c>
      <c r="B13" s="96" t="s">
        <v>317</v>
      </c>
      <c r="C13" s="86">
        <f>VLOOKUP(GroupVertices[[#This Row],[Vertex]],Vertices[],MATCH("ID",Vertices[[#Headers],[Vertex]:[Marked?]],0),FALSE)</f>
        <v>54</v>
      </c>
    </row>
    <row r="14" spans="1:3" ht="15">
      <c r="A14" s="86" t="s">
        <v>1937</v>
      </c>
      <c r="B14" s="96" t="s">
        <v>316</v>
      </c>
      <c r="C14" s="86">
        <f>VLOOKUP(GroupVertices[[#This Row],[Vertex]],Vertices[],MATCH("ID",Vertices[[#Headers],[Vertex]:[Marked?]],0),FALSE)</f>
        <v>162</v>
      </c>
    </row>
    <row r="15" spans="1:3" ht="15">
      <c r="A15" s="86" t="s">
        <v>1937</v>
      </c>
      <c r="B15" s="96" t="s">
        <v>312</v>
      </c>
      <c r="C15" s="86">
        <f>VLOOKUP(GroupVertices[[#This Row],[Vertex]],Vertices[],MATCH("ID",Vertices[[#Headers],[Vertex]:[Marked?]],0),FALSE)</f>
        <v>161</v>
      </c>
    </row>
    <row r="16" spans="1:3" ht="15">
      <c r="A16" s="86" t="s">
        <v>1937</v>
      </c>
      <c r="B16" s="96" t="s">
        <v>306</v>
      </c>
      <c r="C16" s="86">
        <f>VLOOKUP(GroupVertices[[#This Row],[Vertex]],Vertices[],MATCH("ID",Vertices[[#Headers],[Vertex]:[Marked?]],0),FALSE)</f>
        <v>160</v>
      </c>
    </row>
    <row r="17" spans="1:3" ht="15">
      <c r="A17" s="86" t="s">
        <v>1937</v>
      </c>
      <c r="B17" s="96" t="s">
        <v>291</v>
      </c>
      <c r="C17" s="86">
        <f>VLOOKUP(GroupVertices[[#This Row],[Vertex]],Vertices[],MATCH("ID",Vertices[[#Headers],[Vertex]:[Marked?]],0),FALSE)</f>
        <v>159</v>
      </c>
    </row>
    <row r="18" spans="1:3" ht="15">
      <c r="A18" s="86" t="s">
        <v>1937</v>
      </c>
      <c r="B18" s="96" t="s">
        <v>290</v>
      </c>
      <c r="C18" s="86">
        <f>VLOOKUP(GroupVertices[[#This Row],[Vertex]],Vertices[],MATCH("ID",Vertices[[#Headers],[Vertex]:[Marked?]],0),FALSE)</f>
        <v>158</v>
      </c>
    </row>
    <row r="19" spans="1:3" ht="15">
      <c r="A19" s="86" t="s">
        <v>1937</v>
      </c>
      <c r="B19" s="96" t="s">
        <v>288</v>
      </c>
      <c r="C19" s="86">
        <f>VLOOKUP(GroupVertices[[#This Row],[Vertex]],Vertices[],MATCH("ID",Vertices[[#Headers],[Vertex]:[Marked?]],0),FALSE)</f>
        <v>157</v>
      </c>
    </row>
    <row r="20" spans="1:3" ht="15">
      <c r="A20" s="86" t="s">
        <v>1937</v>
      </c>
      <c r="B20" s="96" t="s">
        <v>284</v>
      </c>
      <c r="C20" s="86">
        <f>VLOOKUP(GroupVertices[[#This Row],[Vertex]],Vertices[],MATCH("ID",Vertices[[#Headers],[Vertex]:[Marked?]],0),FALSE)</f>
        <v>156</v>
      </c>
    </row>
    <row r="21" spans="1:3" ht="15">
      <c r="A21" s="86" t="s">
        <v>1937</v>
      </c>
      <c r="B21" s="96" t="s">
        <v>281</v>
      </c>
      <c r="C21" s="86">
        <f>VLOOKUP(GroupVertices[[#This Row],[Vertex]],Vertices[],MATCH("ID",Vertices[[#Headers],[Vertex]:[Marked?]],0),FALSE)</f>
        <v>155</v>
      </c>
    </row>
    <row r="22" spans="1:3" ht="15">
      <c r="A22" s="86" t="s">
        <v>1937</v>
      </c>
      <c r="B22" s="96" t="s">
        <v>271</v>
      </c>
      <c r="C22" s="86">
        <f>VLOOKUP(GroupVertices[[#This Row],[Vertex]],Vertices[],MATCH("ID",Vertices[[#Headers],[Vertex]:[Marked?]],0),FALSE)</f>
        <v>154</v>
      </c>
    </row>
    <row r="23" spans="1:3" ht="15">
      <c r="A23" s="86" t="s">
        <v>1937</v>
      </c>
      <c r="B23" s="96" t="s">
        <v>270</v>
      </c>
      <c r="C23" s="86">
        <f>VLOOKUP(GroupVertices[[#This Row],[Vertex]],Vertices[],MATCH("ID",Vertices[[#Headers],[Vertex]:[Marked?]],0),FALSE)</f>
        <v>153</v>
      </c>
    </row>
    <row r="24" spans="1:3" ht="15">
      <c r="A24" s="86" t="s">
        <v>1937</v>
      </c>
      <c r="B24" s="96" t="s">
        <v>265</v>
      </c>
      <c r="C24" s="86">
        <f>VLOOKUP(GroupVertices[[#This Row],[Vertex]],Vertices[],MATCH("ID",Vertices[[#Headers],[Vertex]:[Marked?]],0),FALSE)</f>
        <v>152</v>
      </c>
    </row>
    <row r="25" spans="1:3" ht="15">
      <c r="A25" s="86" t="s">
        <v>1937</v>
      </c>
      <c r="B25" s="96" t="s">
        <v>243</v>
      </c>
      <c r="C25" s="86">
        <f>VLOOKUP(GroupVertices[[#This Row],[Vertex]],Vertices[],MATCH("ID",Vertices[[#Headers],[Vertex]:[Marked?]],0),FALSE)</f>
        <v>151</v>
      </c>
    </row>
    <row r="26" spans="1:3" ht="15">
      <c r="A26" s="86" t="s">
        <v>1937</v>
      </c>
      <c r="B26" s="96" t="s">
        <v>241</v>
      </c>
      <c r="C26" s="86">
        <f>VLOOKUP(GroupVertices[[#This Row],[Vertex]],Vertices[],MATCH("ID",Vertices[[#Headers],[Vertex]:[Marked?]],0),FALSE)</f>
        <v>150</v>
      </c>
    </row>
    <row r="27" spans="1:3" ht="15">
      <c r="A27" s="86" t="s">
        <v>1937</v>
      </c>
      <c r="B27" s="96" t="s">
        <v>240</v>
      </c>
      <c r="C27" s="86">
        <f>VLOOKUP(GroupVertices[[#This Row],[Vertex]],Vertices[],MATCH("ID",Vertices[[#Headers],[Vertex]:[Marked?]],0),FALSE)</f>
        <v>149</v>
      </c>
    </row>
    <row r="28" spans="1:3" ht="15">
      <c r="A28" s="86" t="s">
        <v>1937</v>
      </c>
      <c r="B28" s="96" t="s">
        <v>238</v>
      </c>
      <c r="C28" s="86">
        <f>VLOOKUP(GroupVertices[[#This Row],[Vertex]],Vertices[],MATCH("ID",Vertices[[#Headers],[Vertex]:[Marked?]],0),FALSE)</f>
        <v>148</v>
      </c>
    </row>
    <row r="29" spans="1:3" ht="15">
      <c r="A29" s="86" t="s">
        <v>1937</v>
      </c>
      <c r="B29" s="96" t="s">
        <v>230</v>
      </c>
      <c r="C29" s="86">
        <f>VLOOKUP(GroupVertices[[#This Row],[Vertex]],Vertices[],MATCH("ID",Vertices[[#Headers],[Vertex]:[Marked?]],0),FALSE)</f>
        <v>53</v>
      </c>
    </row>
    <row r="30" spans="1:3" ht="15">
      <c r="A30" s="86" t="s">
        <v>1937</v>
      </c>
      <c r="B30" s="96" t="s">
        <v>229</v>
      </c>
      <c r="C30" s="86">
        <f>VLOOKUP(GroupVertices[[#This Row],[Vertex]],Vertices[],MATCH("ID",Vertices[[#Headers],[Vertex]:[Marked?]],0),FALSE)</f>
        <v>147</v>
      </c>
    </row>
    <row r="31" spans="1:3" ht="15">
      <c r="A31" s="86" t="s">
        <v>1937</v>
      </c>
      <c r="B31" s="96" t="s">
        <v>228</v>
      </c>
      <c r="C31" s="86">
        <f>VLOOKUP(GroupVertices[[#This Row],[Vertex]],Vertices[],MATCH("ID",Vertices[[#Headers],[Vertex]:[Marked?]],0),FALSE)</f>
        <v>146</v>
      </c>
    </row>
    <row r="32" spans="1:3" ht="15">
      <c r="A32" s="86" t="s">
        <v>1937</v>
      </c>
      <c r="B32" s="96" t="s">
        <v>225</v>
      </c>
      <c r="C32" s="86">
        <f>VLOOKUP(GroupVertices[[#This Row],[Vertex]],Vertices[],MATCH("ID",Vertices[[#Headers],[Vertex]:[Marked?]],0),FALSE)</f>
        <v>145</v>
      </c>
    </row>
    <row r="33" spans="1:3" ht="15">
      <c r="A33" s="86" t="s">
        <v>1937</v>
      </c>
      <c r="B33" s="96" t="s">
        <v>222</v>
      </c>
      <c r="C33" s="86">
        <f>VLOOKUP(GroupVertices[[#This Row],[Vertex]],Vertices[],MATCH("ID",Vertices[[#Headers],[Vertex]:[Marked?]],0),FALSE)</f>
        <v>144</v>
      </c>
    </row>
    <row r="34" spans="1:3" ht="15">
      <c r="A34" s="86" t="s">
        <v>1937</v>
      </c>
      <c r="B34" s="96" t="s">
        <v>221</v>
      </c>
      <c r="C34" s="86">
        <f>VLOOKUP(GroupVertices[[#This Row],[Vertex]],Vertices[],MATCH("ID",Vertices[[#Headers],[Vertex]:[Marked?]],0),FALSE)</f>
        <v>143</v>
      </c>
    </row>
    <row r="35" spans="1:3" ht="15">
      <c r="A35" s="86" t="s">
        <v>1937</v>
      </c>
      <c r="B35" s="96" t="s">
        <v>220</v>
      </c>
      <c r="C35" s="86">
        <f>VLOOKUP(GroupVertices[[#This Row],[Vertex]],Vertices[],MATCH("ID",Vertices[[#Headers],[Vertex]:[Marked?]],0),FALSE)</f>
        <v>52</v>
      </c>
    </row>
    <row r="36" spans="1:3" ht="15">
      <c r="A36" s="86" t="s">
        <v>1937</v>
      </c>
      <c r="B36" s="96" t="s">
        <v>217</v>
      </c>
      <c r="C36" s="86">
        <f>VLOOKUP(GroupVertices[[#This Row],[Vertex]],Vertices[],MATCH("ID",Vertices[[#Headers],[Vertex]:[Marked?]],0),FALSE)</f>
        <v>142</v>
      </c>
    </row>
    <row r="37" spans="1:3" ht="15">
      <c r="A37" s="86" t="s">
        <v>1937</v>
      </c>
      <c r="B37" s="96" t="s">
        <v>215</v>
      </c>
      <c r="C37" s="86">
        <f>VLOOKUP(GroupVertices[[#This Row],[Vertex]],Vertices[],MATCH("ID",Vertices[[#Headers],[Vertex]:[Marked?]],0),FALSE)</f>
        <v>141</v>
      </c>
    </row>
    <row r="38" spans="1:3" ht="15">
      <c r="A38" s="86" t="s">
        <v>1937</v>
      </c>
      <c r="B38" s="96" t="s">
        <v>212</v>
      </c>
      <c r="C38" s="86">
        <f>VLOOKUP(GroupVertices[[#This Row],[Vertex]],Vertices[],MATCH("ID",Vertices[[#Headers],[Vertex]:[Marked?]],0),FALSE)</f>
        <v>140</v>
      </c>
    </row>
    <row r="39" spans="1:3" ht="15">
      <c r="A39" s="86" t="s">
        <v>1937</v>
      </c>
      <c r="B39" s="96" t="s">
        <v>211</v>
      </c>
      <c r="C39" s="86">
        <f>VLOOKUP(GroupVertices[[#This Row],[Vertex]],Vertices[],MATCH("ID",Vertices[[#Headers],[Vertex]:[Marked?]],0),FALSE)</f>
        <v>139</v>
      </c>
    </row>
    <row r="40" spans="1:3" ht="15">
      <c r="A40" s="86" t="s">
        <v>1937</v>
      </c>
      <c r="B40" s="96" t="s">
        <v>204</v>
      </c>
      <c r="C40" s="86">
        <f>VLOOKUP(GroupVertices[[#This Row],[Vertex]],Vertices[],MATCH("ID",Vertices[[#Headers],[Vertex]:[Marked?]],0),FALSE)</f>
        <v>50</v>
      </c>
    </row>
    <row r="41" spans="1:3" ht="15">
      <c r="A41" s="86" t="s">
        <v>1937</v>
      </c>
      <c r="B41" s="96" t="s">
        <v>203</v>
      </c>
      <c r="C41" s="86">
        <f>VLOOKUP(GroupVertices[[#This Row],[Vertex]],Vertices[],MATCH("ID",Vertices[[#Headers],[Vertex]:[Marked?]],0),FALSE)</f>
        <v>138</v>
      </c>
    </row>
    <row r="42" spans="1:3" ht="15">
      <c r="A42" s="86" t="s">
        <v>1937</v>
      </c>
      <c r="B42" s="96" t="s">
        <v>202</v>
      </c>
      <c r="C42" s="86">
        <f>VLOOKUP(GroupVertices[[#This Row],[Vertex]],Vertices[],MATCH("ID",Vertices[[#Headers],[Vertex]:[Marked?]],0),FALSE)</f>
        <v>137</v>
      </c>
    </row>
    <row r="43" spans="1:3" ht="15">
      <c r="A43" s="86" t="s">
        <v>1937</v>
      </c>
      <c r="B43" s="96" t="s">
        <v>201</v>
      </c>
      <c r="C43" s="86">
        <f>VLOOKUP(GroupVertices[[#This Row],[Vertex]],Vertices[],MATCH("ID",Vertices[[#Headers],[Vertex]:[Marked?]],0),FALSE)</f>
        <v>136</v>
      </c>
    </row>
    <row r="44" spans="1:3" ht="15">
      <c r="A44" s="86" t="s">
        <v>1937</v>
      </c>
      <c r="B44" s="96" t="s">
        <v>200</v>
      </c>
      <c r="C44" s="86">
        <f>VLOOKUP(GroupVertices[[#This Row],[Vertex]],Vertices[],MATCH("ID",Vertices[[#Headers],[Vertex]:[Marked?]],0),FALSE)</f>
        <v>135</v>
      </c>
    </row>
    <row r="45" spans="1:3" ht="15">
      <c r="A45" s="86" t="s">
        <v>1937</v>
      </c>
      <c r="B45" s="96" t="s">
        <v>199</v>
      </c>
      <c r="C45" s="86">
        <f>VLOOKUP(GroupVertices[[#This Row],[Vertex]],Vertices[],MATCH("ID",Vertices[[#Headers],[Vertex]:[Marked?]],0),FALSE)</f>
        <v>134</v>
      </c>
    </row>
    <row r="46" spans="1:3" ht="15">
      <c r="A46" s="86" t="s">
        <v>1937</v>
      </c>
      <c r="B46" s="96" t="s">
        <v>197</v>
      </c>
      <c r="C46" s="86">
        <f>VLOOKUP(GroupVertices[[#This Row],[Vertex]],Vertices[],MATCH("ID",Vertices[[#Headers],[Vertex]:[Marked?]],0),FALSE)</f>
        <v>133</v>
      </c>
    </row>
    <row r="47" spans="1:3" ht="15">
      <c r="A47" s="86" t="s">
        <v>1937</v>
      </c>
      <c r="B47" s="96" t="s">
        <v>196</v>
      </c>
      <c r="C47" s="86">
        <f>VLOOKUP(GroupVertices[[#This Row],[Vertex]],Vertices[],MATCH("ID",Vertices[[#Headers],[Vertex]:[Marked?]],0),FALSE)</f>
        <v>132</v>
      </c>
    </row>
    <row r="48" spans="1:3" ht="15">
      <c r="A48" s="86" t="s">
        <v>1937</v>
      </c>
      <c r="B48" s="96" t="s">
        <v>195</v>
      </c>
      <c r="C48" s="86">
        <f>VLOOKUP(GroupVertices[[#This Row],[Vertex]],Vertices[],MATCH("ID",Vertices[[#Headers],[Vertex]:[Marked?]],0),FALSE)</f>
        <v>131</v>
      </c>
    </row>
    <row r="49" spans="1:3" ht="15">
      <c r="A49" s="86" t="s">
        <v>1937</v>
      </c>
      <c r="B49" s="96" t="s">
        <v>194</v>
      </c>
      <c r="C49" s="86">
        <f>VLOOKUP(GroupVertices[[#This Row],[Vertex]],Vertices[],MATCH("ID",Vertices[[#Headers],[Vertex]:[Marked?]],0),FALSE)</f>
        <v>130</v>
      </c>
    </row>
    <row r="50" spans="1:3" ht="15">
      <c r="A50" s="86" t="s">
        <v>1937</v>
      </c>
      <c r="B50" s="96" t="s">
        <v>193</v>
      </c>
      <c r="C50" s="86">
        <f>VLOOKUP(GroupVertices[[#This Row],[Vertex]],Vertices[],MATCH("ID",Vertices[[#Headers],[Vertex]:[Marked?]],0),FALSE)</f>
        <v>129</v>
      </c>
    </row>
    <row r="51" spans="1:3" ht="15">
      <c r="A51" s="86" t="s">
        <v>1937</v>
      </c>
      <c r="B51" s="96" t="s">
        <v>192</v>
      </c>
      <c r="C51" s="86">
        <f>VLOOKUP(GroupVertices[[#This Row],[Vertex]],Vertices[],MATCH("ID",Vertices[[#Headers],[Vertex]:[Marked?]],0),FALSE)</f>
        <v>128</v>
      </c>
    </row>
    <row r="52" spans="1:3" ht="15">
      <c r="A52" s="86" t="s">
        <v>1937</v>
      </c>
      <c r="B52" s="96" t="s">
        <v>190</v>
      </c>
      <c r="C52" s="86">
        <f>VLOOKUP(GroupVertices[[#This Row],[Vertex]],Vertices[],MATCH("ID",Vertices[[#Headers],[Vertex]:[Marked?]],0),FALSE)</f>
        <v>127</v>
      </c>
    </row>
    <row r="53" spans="1:3" ht="15">
      <c r="A53" s="86" t="s">
        <v>1938</v>
      </c>
      <c r="B53" s="96" t="s">
        <v>337</v>
      </c>
      <c r="C53" s="86">
        <f>VLOOKUP(GroupVertices[[#This Row],[Vertex]],Vertices[],MATCH("ID",Vertices[[#Headers],[Vertex]:[Marked?]],0),FALSE)</f>
        <v>3</v>
      </c>
    </row>
    <row r="54" spans="1:3" ht="15">
      <c r="A54" s="86" t="s">
        <v>1938</v>
      </c>
      <c r="B54" s="96" t="s">
        <v>305</v>
      </c>
      <c r="C54" s="86">
        <f>VLOOKUP(GroupVertices[[#This Row],[Vertex]],Vertices[],MATCH("ID",Vertices[[#Headers],[Vertex]:[Marked?]],0),FALSE)</f>
        <v>110</v>
      </c>
    </row>
    <row r="55" spans="1:3" ht="15">
      <c r="A55" s="86" t="s">
        <v>1938</v>
      </c>
      <c r="B55" s="96" t="s">
        <v>297</v>
      </c>
      <c r="C55" s="86">
        <f>VLOOKUP(GroupVertices[[#This Row],[Vertex]],Vertices[],MATCH("ID",Vertices[[#Headers],[Vertex]:[Marked?]],0),FALSE)</f>
        <v>109</v>
      </c>
    </row>
    <row r="56" spans="1:3" ht="15">
      <c r="A56" s="86" t="s">
        <v>1938</v>
      </c>
      <c r="B56" s="96" t="s">
        <v>294</v>
      </c>
      <c r="C56" s="86">
        <f>VLOOKUP(GroupVertices[[#This Row],[Vertex]],Vertices[],MATCH("ID",Vertices[[#Headers],[Vertex]:[Marked?]],0),FALSE)</f>
        <v>108</v>
      </c>
    </row>
    <row r="57" spans="1:3" ht="15">
      <c r="A57" s="86" t="s">
        <v>1938</v>
      </c>
      <c r="B57" s="96" t="s">
        <v>293</v>
      </c>
      <c r="C57" s="86">
        <f>VLOOKUP(GroupVertices[[#This Row],[Vertex]],Vertices[],MATCH("ID",Vertices[[#Headers],[Vertex]:[Marked?]],0),FALSE)</f>
        <v>107</v>
      </c>
    </row>
    <row r="58" spans="1:3" ht="15">
      <c r="A58" s="86" t="s">
        <v>1938</v>
      </c>
      <c r="B58" s="96" t="s">
        <v>292</v>
      </c>
      <c r="C58" s="86">
        <f>VLOOKUP(GroupVertices[[#This Row],[Vertex]],Vertices[],MATCH("ID",Vertices[[#Headers],[Vertex]:[Marked?]],0),FALSE)</f>
        <v>106</v>
      </c>
    </row>
    <row r="59" spans="1:3" ht="15">
      <c r="A59" s="86" t="s">
        <v>1938</v>
      </c>
      <c r="B59" s="96" t="s">
        <v>287</v>
      </c>
      <c r="C59" s="86">
        <f>VLOOKUP(GroupVertices[[#This Row],[Vertex]],Vertices[],MATCH("ID",Vertices[[#Headers],[Vertex]:[Marked?]],0),FALSE)</f>
        <v>105</v>
      </c>
    </row>
    <row r="60" spans="1:3" ht="15">
      <c r="A60" s="86" t="s">
        <v>1938</v>
      </c>
      <c r="B60" s="96" t="s">
        <v>286</v>
      </c>
      <c r="C60" s="86">
        <f>VLOOKUP(GroupVertices[[#This Row],[Vertex]],Vertices[],MATCH("ID",Vertices[[#Headers],[Vertex]:[Marked?]],0),FALSE)</f>
        <v>104</v>
      </c>
    </row>
    <row r="61" spans="1:3" ht="15">
      <c r="A61" s="86" t="s">
        <v>1938</v>
      </c>
      <c r="B61" s="96" t="s">
        <v>285</v>
      </c>
      <c r="C61" s="86">
        <f>VLOOKUP(GroupVertices[[#This Row],[Vertex]],Vertices[],MATCH("ID",Vertices[[#Headers],[Vertex]:[Marked?]],0),FALSE)</f>
        <v>103</v>
      </c>
    </row>
    <row r="62" spans="1:3" ht="15">
      <c r="A62" s="86" t="s">
        <v>1938</v>
      </c>
      <c r="B62" s="96" t="s">
        <v>278</v>
      </c>
      <c r="C62" s="86">
        <f>VLOOKUP(GroupVertices[[#This Row],[Vertex]],Vertices[],MATCH("ID",Vertices[[#Headers],[Vertex]:[Marked?]],0),FALSE)</f>
        <v>102</v>
      </c>
    </row>
    <row r="63" spans="1:3" ht="15">
      <c r="A63" s="86" t="s">
        <v>1938</v>
      </c>
      <c r="B63" s="96" t="s">
        <v>277</v>
      </c>
      <c r="C63" s="86">
        <f>VLOOKUP(GroupVertices[[#This Row],[Vertex]],Vertices[],MATCH("ID",Vertices[[#Headers],[Vertex]:[Marked?]],0),FALSE)</f>
        <v>101</v>
      </c>
    </row>
    <row r="64" spans="1:3" ht="15">
      <c r="A64" s="86" t="s">
        <v>1938</v>
      </c>
      <c r="B64" s="96" t="s">
        <v>273</v>
      </c>
      <c r="C64" s="86">
        <f>VLOOKUP(GroupVertices[[#This Row],[Vertex]],Vertices[],MATCH("ID",Vertices[[#Headers],[Vertex]:[Marked?]],0),FALSE)</f>
        <v>100</v>
      </c>
    </row>
    <row r="65" spans="1:3" ht="15">
      <c r="A65" s="86" t="s">
        <v>1938</v>
      </c>
      <c r="B65" s="96" t="s">
        <v>269</v>
      </c>
      <c r="C65" s="86">
        <f>VLOOKUP(GroupVertices[[#This Row],[Vertex]],Vertices[],MATCH("ID",Vertices[[#Headers],[Vertex]:[Marked?]],0),FALSE)</f>
        <v>99</v>
      </c>
    </row>
    <row r="66" spans="1:3" ht="15">
      <c r="A66" s="86" t="s">
        <v>1938</v>
      </c>
      <c r="B66" s="96" t="s">
        <v>268</v>
      </c>
      <c r="C66" s="86">
        <f>VLOOKUP(GroupVertices[[#This Row],[Vertex]],Vertices[],MATCH("ID",Vertices[[#Headers],[Vertex]:[Marked?]],0),FALSE)</f>
        <v>98</v>
      </c>
    </row>
    <row r="67" spans="1:3" ht="15">
      <c r="A67" s="86" t="s">
        <v>1938</v>
      </c>
      <c r="B67" s="96" t="s">
        <v>267</v>
      </c>
      <c r="C67" s="86">
        <f>VLOOKUP(GroupVertices[[#This Row],[Vertex]],Vertices[],MATCH("ID",Vertices[[#Headers],[Vertex]:[Marked?]],0),FALSE)</f>
        <v>97</v>
      </c>
    </row>
    <row r="68" spans="1:3" ht="15">
      <c r="A68" s="86" t="s">
        <v>1938</v>
      </c>
      <c r="B68" s="96" t="s">
        <v>266</v>
      </c>
      <c r="C68" s="86">
        <f>VLOOKUP(GroupVertices[[#This Row],[Vertex]],Vertices[],MATCH("ID",Vertices[[#Headers],[Vertex]:[Marked?]],0),FALSE)</f>
        <v>96</v>
      </c>
    </row>
    <row r="69" spans="1:3" ht="15">
      <c r="A69" s="86" t="s">
        <v>1938</v>
      </c>
      <c r="B69" s="96" t="s">
        <v>264</v>
      </c>
      <c r="C69" s="86">
        <f>VLOOKUP(GroupVertices[[#This Row],[Vertex]],Vertices[],MATCH("ID",Vertices[[#Headers],[Vertex]:[Marked?]],0),FALSE)</f>
        <v>95</v>
      </c>
    </row>
    <row r="70" spans="1:3" ht="15">
      <c r="A70" s="86" t="s">
        <v>1938</v>
      </c>
      <c r="B70" s="96" t="s">
        <v>263</v>
      </c>
      <c r="C70" s="86">
        <f>VLOOKUP(GroupVertices[[#This Row],[Vertex]],Vertices[],MATCH("ID",Vertices[[#Headers],[Vertex]:[Marked?]],0),FALSE)</f>
        <v>94</v>
      </c>
    </row>
    <row r="71" spans="1:3" ht="15">
      <c r="A71" s="86" t="s">
        <v>1938</v>
      </c>
      <c r="B71" s="96" t="s">
        <v>262</v>
      </c>
      <c r="C71" s="86">
        <f>VLOOKUP(GroupVertices[[#This Row],[Vertex]],Vertices[],MATCH("ID",Vertices[[#Headers],[Vertex]:[Marked?]],0),FALSE)</f>
        <v>93</v>
      </c>
    </row>
    <row r="72" spans="1:3" ht="15">
      <c r="A72" s="86" t="s">
        <v>1938</v>
      </c>
      <c r="B72" s="96" t="s">
        <v>261</v>
      </c>
      <c r="C72" s="86">
        <f>VLOOKUP(GroupVertices[[#This Row],[Vertex]],Vertices[],MATCH("ID",Vertices[[#Headers],[Vertex]:[Marked?]],0),FALSE)</f>
        <v>92</v>
      </c>
    </row>
    <row r="73" spans="1:3" ht="15">
      <c r="A73" s="86" t="s">
        <v>1938</v>
      </c>
      <c r="B73" s="96" t="s">
        <v>260</v>
      </c>
      <c r="C73" s="86">
        <f>VLOOKUP(GroupVertices[[#This Row],[Vertex]],Vertices[],MATCH("ID",Vertices[[#Headers],[Vertex]:[Marked?]],0),FALSE)</f>
        <v>91</v>
      </c>
    </row>
    <row r="74" spans="1:3" ht="15">
      <c r="A74" s="86" t="s">
        <v>1938</v>
      </c>
      <c r="B74" s="96" t="s">
        <v>259</v>
      </c>
      <c r="C74" s="86">
        <f>VLOOKUP(GroupVertices[[#This Row],[Vertex]],Vertices[],MATCH("ID",Vertices[[#Headers],[Vertex]:[Marked?]],0),FALSE)</f>
        <v>90</v>
      </c>
    </row>
    <row r="75" spans="1:3" ht="15">
      <c r="A75" s="86" t="s">
        <v>1938</v>
      </c>
      <c r="B75" s="96" t="s">
        <v>257</v>
      </c>
      <c r="C75" s="86">
        <f>VLOOKUP(GroupVertices[[#This Row],[Vertex]],Vertices[],MATCH("ID",Vertices[[#Headers],[Vertex]:[Marked?]],0),FALSE)</f>
        <v>89</v>
      </c>
    </row>
    <row r="76" spans="1:3" ht="15">
      <c r="A76" s="86" t="s">
        <v>1938</v>
      </c>
      <c r="B76" s="96" t="s">
        <v>256</v>
      </c>
      <c r="C76" s="86">
        <f>VLOOKUP(GroupVertices[[#This Row],[Vertex]],Vertices[],MATCH("ID",Vertices[[#Headers],[Vertex]:[Marked?]],0),FALSE)</f>
        <v>88</v>
      </c>
    </row>
    <row r="77" spans="1:3" ht="15">
      <c r="A77" s="86" t="s">
        <v>1938</v>
      </c>
      <c r="B77" s="96" t="s">
        <v>254</v>
      </c>
      <c r="C77" s="86">
        <f>VLOOKUP(GroupVertices[[#This Row],[Vertex]],Vertices[],MATCH("ID",Vertices[[#Headers],[Vertex]:[Marked?]],0),FALSE)</f>
        <v>87</v>
      </c>
    </row>
    <row r="78" spans="1:3" ht="15">
      <c r="A78" s="86" t="s">
        <v>1938</v>
      </c>
      <c r="B78" s="96" t="s">
        <v>252</v>
      </c>
      <c r="C78" s="86">
        <f>VLOOKUP(GroupVertices[[#This Row],[Vertex]],Vertices[],MATCH("ID",Vertices[[#Headers],[Vertex]:[Marked?]],0),FALSE)</f>
        <v>86</v>
      </c>
    </row>
    <row r="79" spans="1:3" ht="15">
      <c r="A79" s="86" t="s">
        <v>1938</v>
      </c>
      <c r="B79" s="96" t="s">
        <v>248</v>
      </c>
      <c r="C79" s="86">
        <f>VLOOKUP(GroupVertices[[#This Row],[Vertex]],Vertices[],MATCH("ID",Vertices[[#Headers],[Vertex]:[Marked?]],0),FALSE)</f>
        <v>85</v>
      </c>
    </row>
    <row r="80" spans="1:3" ht="15">
      <c r="A80" s="86" t="s">
        <v>1938</v>
      </c>
      <c r="B80" s="96" t="s">
        <v>247</v>
      </c>
      <c r="C80" s="86">
        <f>VLOOKUP(GroupVertices[[#This Row],[Vertex]],Vertices[],MATCH("ID",Vertices[[#Headers],[Vertex]:[Marked?]],0),FALSE)</f>
        <v>84</v>
      </c>
    </row>
    <row r="81" spans="1:3" ht="15">
      <c r="A81" s="86" t="s">
        <v>1938</v>
      </c>
      <c r="B81" s="96" t="s">
        <v>246</v>
      </c>
      <c r="C81" s="86">
        <f>VLOOKUP(GroupVertices[[#This Row],[Vertex]],Vertices[],MATCH("ID",Vertices[[#Headers],[Vertex]:[Marked?]],0),FALSE)</f>
        <v>83</v>
      </c>
    </row>
    <row r="82" spans="1:3" ht="15">
      <c r="A82" s="86" t="s">
        <v>1938</v>
      </c>
      <c r="B82" s="96" t="s">
        <v>245</v>
      </c>
      <c r="C82" s="86">
        <f>VLOOKUP(GroupVertices[[#This Row],[Vertex]],Vertices[],MATCH("ID",Vertices[[#Headers],[Vertex]:[Marked?]],0),FALSE)</f>
        <v>82</v>
      </c>
    </row>
    <row r="83" spans="1:3" ht="15">
      <c r="A83" s="86" t="s">
        <v>1938</v>
      </c>
      <c r="B83" s="96" t="s">
        <v>244</v>
      </c>
      <c r="C83" s="86">
        <f>VLOOKUP(GroupVertices[[#This Row],[Vertex]],Vertices[],MATCH("ID",Vertices[[#Headers],[Vertex]:[Marked?]],0),FALSE)</f>
        <v>81</v>
      </c>
    </row>
    <row r="84" spans="1:3" ht="15">
      <c r="A84" s="86" t="s">
        <v>1938</v>
      </c>
      <c r="B84" s="96" t="s">
        <v>239</v>
      </c>
      <c r="C84" s="86">
        <f>VLOOKUP(GroupVertices[[#This Row],[Vertex]],Vertices[],MATCH("ID",Vertices[[#Headers],[Vertex]:[Marked?]],0),FALSE)</f>
        <v>80</v>
      </c>
    </row>
    <row r="85" spans="1:3" ht="15">
      <c r="A85" s="86" t="s">
        <v>1938</v>
      </c>
      <c r="B85" s="96" t="s">
        <v>236</v>
      </c>
      <c r="C85" s="86">
        <f>VLOOKUP(GroupVertices[[#This Row],[Vertex]],Vertices[],MATCH("ID",Vertices[[#Headers],[Vertex]:[Marked?]],0),FALSE)</f>
        <v>79</v>
      </c>
    </row>
    <row r="86" spans="1:3" ht="15">
      <c r="A86" s="86" t="s">
        <v>1938</v>
      </c>
      <c r="B86" s="96" t="s">
        <v>232</v>
      </c>
      <c r="C86" s="86">
        <f>VLOOKUP(GroupVertices[[#This Row],[Vertex]],Vertices[],MATCH("ID",Vertices[[#Headers],[Vertex]:[Marked?]],0),FALSE)</f>
        <v>78</v>
      </c>
    </row>
    <row r="87" spans="1:3" ht="15">
      <c r="A87" s="86" t="s">
        <v>1938</v>
      </c>
      <c r="B87" s="96" t="s">
        <v>231</v>
      </c>
      <c r="C87" s="86">
        <f>VLOOKUP(GroupVertices[[#This Row],[Vertex]],Vertices[],MATCH("ID",Vertices[[#Headers],[Vertex]:[Marked?]],0),FALSE)</f>
        <v>77</v>
      </c>
    </row>
    <row r="88" spans="1:3" ht="15">
      <c r="A88" s="86" t="s">
        <v>1938</v>
      </c>
      <c r="B88" s="96" t="s">
        <v>227</v>
      </c>
      <c r="C88" s="86">
        <f>VLOOKUP(GroupVertices[[#This Row],[Vertex]],Vertices[],MATCH("ID",Vertices[[#Headers],[Vertex]:[Marked?]],0),FALSE)</f>
        <v>76</v>
      </c>
    </row>
    <row r="89" spans="1:3" ht="15">
      <c r="A89" s="86" t="s">
        <v>1938</v>
      </c>
      <c r="B89" s="96" t="s">
        <v>226</v>
      </c>
      <c r="C89" s="86">
        <f>VLOOKUP(GroupVertices[[#This Row],[Vertex]],Vertices[],MATCH("ID",Vertices[[#Headers],[Vertex]:[Marked?]],0),FALSE)</f>
        <v>75</v>
      </c>
    </row>
    <row r="90" spans="1:3" ht="15">
      <c r="A90" s="86" t="s">
        <v>1938</v>
      </c>
      <c r="B90" s="96" t="s">
        <v>224</v>
      </c>
      <c r="C90" s="86">
        <f>VLOOKUP(GroupVertices[[#This Row],[Vertex]],Vertices[],MATCH("ID",Vertices[[#Headers],[Vertex]:[Marked?]],0),FALSE)</f>
        <v>74</v>
      </c>
    </row>
    <row r="91" spans="1:3" ht="15">
      <c r="A91" s="86" t="s">
        <v>1938</v>
      </c>
      <c r="B91" s="96" t="s">
        <v>223</v>
      </c>
      <c r="C91" s="86">
        <f>VLOOKUP(GroupVertices[[#This Row],[Vertex]],Vertices[],MATCH("ID",Vertices[[#Headers],[Vertex]:[Marked?]],0),FALSE)</f>
        <v>73</v>
      </c>
    </row>
    <row r="92" spans="1:3" ht="15">
      <c r="A92" s="86" t="s">
        <v>1938</v>
      </c>
      <c r="B92" s="96" t="s">
        <v>218</v>
      </c>
      <c r="C92" s="86">
        <f>VLOOKUP(GroupVertices[[#This Row],[Vertex]],Vertices[],MATCH("ID",Vertices[[#Headers],[Vertex]:[Marked?]],0),FALSE)</f>
        <v>72</v>
      </c>
    </row>
    <row r="93" spans="1:3" ht="15">
      <c r="A93" s="86" t="s">
        <v>1938</v>
      </c>
      <c r="B93" s="96" t="s">
        <v>216</v>
      </c>
      <c r="C93" s="86">
        <f>VLOOKUP(GroupVertices[[#This Row],[Vertex]],Vertices[],MATCH("ID",Vertices[[#Headers],[Vertex]:[Marked?]],0),FALSE)</f>
        <v>71</v>
      </c>
    </row>
    <row r="94" spans="1:3" ht="15">
      <c r="A94" s="86" t="s">
        <v>1938</v>
      </c>
      <c r="B94" s="96" t="s">
        <v>214</v>
      </c>
      <c r="C94" s="86">
        <f>VLOOKUP(GroupVertices[[#This Row],[Vertex]],Vertices[],MATCH("ID",Vertices[[#Headers],[Vertex]:[Marked?]],0),FALSE)</f>
        <v>70</v>
      </c>
    </row>
    <row r="95" spans="1:3" ht="15">
      <c r="A95" s="86" t="s">
        <v>1938</v>
      </c>
      <c r="B95" s="96" t="s">
        <v>213</v>
      </c>
      <c r="C95" s="86">
        <f>VLOOKUP(GroupVertices[[#This Row],[Vertex]],Vertices[],MATCH("ID",Vertices[[#Headers],[Vertex]:[Marked?]],0),FALSE)</f>
        <v>69</v>
      </c>
    </row>
    <row r="96" spans="1:3" ht="15">
      <c r="A96" s="86" t="s">
        <v>1938</v>
      </c>
      <c r="B96" s="96" t="s">
        <v>210</v>
      </c>
      <c r="C96" s="86">
        <f>VLOOKUP(GroupVertices[[#This Row],[Vertex]],Vertices[],MATCH("ID",Vertices[[#Headers],[Vertex]:[Marked?]],0),FALSE)</f>
        <v>68</v>
      </c>
    </row>
    <row r="97" spans="1:3" ht="15">
      <c r="A97" s="86" t="s">
        <v>1938</v>
      </c>
      <c r="B97" s="96" t="s">
        <v>209</v>
      </c>
      <c r="C97" s="86">
        <f>VLOOKUP(GroupVertices[[#This Row],[Vertex]],Vertices[],MATCH("ID",Vertices[[#Headers],[Vertex]:[Marked?]],0),FALSE)</f>
        <v>67</v>
      </c>
    </row>
    <row r="98" spans="1:3" ht="15">
      <c r="A98" s="86" t="s">
        <v>1938</v>
      </c>
      <c r="B98" s="96" t="s">
        <v>208</v>
      </c>
      <c r="C98" s="86">
        <f>VLOOKUP(GroupVertices[[#This Row],[Vertex]],Vertices[],MATCH("ID",Vertices[[#Headers],[Vertex]:[Marked?]],0),FALSE)</f>
        <v>66</v>
      </c>
    </row>
    <row r="99" spans="1:3" ht="15">
      <c r="A99" s="86" t="s">
        <v>1938</v>
      </c>
      <c r="B99" s="96" t="s">
        <v>207</v>
      </c>
      <c r="C99" s="86">
        <f>VLOOKUP(GroupVertices[[#This Row],[Vertex]],Vertices[],MATCH("ID",Vertices[[#Headers],[Vertex]:[Marked?]],0),FALSE)</f>
        <v>51</v>
      </c>
    </row>
    <row r="100" spans="1:3" ht="15">
      <c r="A100" s="86" t="s">
        <v>1938</v>
      </c>
      <c r="B100" s="96" t="s">
        <v>206</v>
      </c>
      <c r="C100" s="86">
        <f>VLOOKUP(GroupVertices[[#This Row],[Vertex]],Vertices[],MATCH("ID",Vertices[[#Headers],[Vertex]:[Marked?]],0),FALSE)</f>
        <v>65</v>
      </c>
    </row>
    <row r="101" spans="1:3" ht="15">
      <c r="A101" s="86" t="s">
        <v>1938</v>
      </c>
      <c r="B101" s="96" t="s">
        <v>205</v>
      </c>
      <c r="C101" s="86">
        <f>VLOOKUP(GroupVertices[[#This Row],[Vertex]],Vertices[],MATCH("ID",Vertices[[#Headers],[Vertex]:[Marked?]],0),FALSE)</f>
        <v>64</v>
      </c>
    </row>
    <row r="102" spans="1:3" ht="15">
      <c r="A102" s="86" t="s">
        <v>1938</v>
      </c>
      <c r="B102" s="96" t="s">
        <v>191</v>
      </c>
      <c r="C102" s="86">
        <f>VLOOKUP(GroupVertices[[#This Row],[Vertex]],Vertices[],MATCH("ID",Vertices[[#Headers],[Vertex]:[Marked?]],0),FALSE)</f>
        <v>63</v>
      </c>
    </row>
    <row r="103" spans="1:3" ht="15">
      <c r="A103" s="86" t="s">
        <v>1938</v>
      </c>
      <c r="B103" s="96" t="s">
        <v>189</v>
      </c>
      <c r="C103" s="86">
        <f>VLOOKUP(GroupVertices[[#This Row],[Vertex]],Vertices[],MATCH("ID",Vertices[[#Headers],[Vertex]:[Marked?]],0),FALSE)</f>
        <v>62</v>
      </c>
    </row>
    <row r="104" spans="1:3" ht="15">
      <c r="A104" s="86" t="s">
        <v>1939</v>
      </c>
      <c r="B104" s="96" t="s">
        <v>334</v>
      </c>
      <c r="C104" s="86">
        <f>VLOOKUP(GroupVertices[[#This Row],[Vertex]],Vertices[],MATCH("ID",Vertices[[#Headers],[Vertex]:[Marked?]],0),FALSE)</f>
        <v>177</v>
      </c>
    </row>
    <row r="105" spans="1:3" ht="15">
      <c r="A105" s="86" t="s">
        <v>1939</v>
      </c>
      <c r="B105" s="96" t="s">
        <v>335</v>
      </c>
      <c r="C105" s="86">
        <f>VLOOKUP(GroupVertices[[#This Row],[Vertex]],Vertices[],MATCH("ID",Vertices[[#Headers],[Vertex]:[Marked?]],0),FALSE)</f>
        <v>6</v>
      </c>
    </row>
    <row r="106" spans="1:3" ht="15">
      <c r="A106" s="86" t="s">
        <v>1939</v>
      </c>
      <c r="B106" s="96" t="s">
        <v>330</v>
      </c>
      <c r="C106" s="86">
        <f>VLOOKUP(GroupVertices[[#This Row],[Vertex]],Vertices[],MATCH("ID",Vertices[[#Headers],[Vertex]:[Marked?]],0),FALSE)</f>
        <v>176</v>
      </c>
    </row>
    <row r="107" spans="1:3" ht="15">
      <c r="A107" s="86" t="s">
        <v>1939</v>
      </c>
      <c r="B107" s="96" t="s">
        <v>329</v>
      </c>
      <c r="C107" s="86">
        <f>VLOOKUP(GroupVertices[[#This Row],[Vertex]],Vertices[],MATCH("ID",Vertices[[#Headers],[Vertex]:[Marked?]],0),FALSE)</f>
        <v>8</v>
      </c>
    </row>
    <row r="108" spans="1:3" ht="15">
      <c r="A108" s="86" t="s">
        <v>1939</v>
      </c>
      <c r="B108" s="96" t="s">
        <v>322</v>
      </c>
      <c r="C108" s="86">
        <f>VLOOKUP(GroupVertices[[#This Row],[Vertex]],Vertices[],MATCH("ID",Vertices[[#Headers],[Vertex]:[Marked?]],0),FALSE)</f>
        <v>173</v>
      </c>
    </row>
    <row r="109" spans="1:3" ht="15">
      <c r="A109" s="86" t="s">
        <v>1939</v>
      </c>
      <c r="B109" s="96" t="s">
        <v>321</v>
      </c>
      <c r="C109" s="86">
        <f>VLOOKUP(GroupVertices[[#This Row],[Vertex]],Vertices[],MATCH("ID",Vertices[[#Headers],[Vertex]:[Marked?]],0),FALSE)</f>
        <v>9</v>
      </c>
    </row>
    <row r="110" spans="1:3" ht="15">
      <c r="A110" s="86" t="s">
        <v>1939</v>
      </c>
      <c r="B110" s="96" t="s">
        <v>324</v>
      </c>
      <c r="C110" s="86">
        <f>VLOOKUP(GroupVertices[[#This Row],[Vertex]],Vertices[],MATCH("ID",Vertices[[#Headers],[Vertex]:[Marked?]],0),FALSE)</f>
        <v>17</v>
      </c>
    </row>
    <row r="111" spans="1:3" ht="15">
      <c r="A111" s="86" t="s">
        <v>1939</v>
      </c>
      <c r="B111" s="96" t="s">
        <v>323</v>
      </c>
      <c r="C111" s="86">
        <f>VLOOKUP(GroupVertices[[#This Row],[Vertex]],Vertices[],MATCH("ID",Vertices[[#Headers],[Vertex]:[Marked?]],0),FALSE)</f>
        <v>21</v>
      </c>
    </row>
    <row r="112" spans="1:3" ht="15">
      <c r="A112" s="86" t="s">
        <v>1939</v>
      </c>
      <c r="B112" s="96" t="s">
        <v>314</v>
      </c>
      <c r="C112" s="86">
        <f>VLOOKUP(GroupVertices[[#This Row],[Vertex]],Vertices[],MATCH("ID",Vertices[[#Headers],[Vertex]:[Marked?]],0),FALSE)</f>
        <v>41</v>
      </c>
    </row>
    <row r="113" spans="1:3" ht="15">
      <c r="A113" s="86" t="s">
        <v>1939</v>
      </c>
      <c r="B113" s="96" t="s">
        <v>315</v>
      </c>
      <c r="C113" s="86">
        <f>VLOOKUP(GroupVertices[[#This Row],[Vertex]],Vertices[],MATCH("ID",Vertices[[#Headers],[Vertex]:[Marked?]],0),FALSE)</f>
        <v>25</v>
      </c>
    </row>
    <row r="114" spans="1:3" ht="15">
      <c r="A114" s="86" t="s">
        <v>1939</v>
      </c>
      <c r="B114" s="96" t="s">
        <v>313</v>
      </c>
      <c r="C114" s="86">
        <f>VLOOKUP(GroupVertices[[#This Row],[Vertex]],Vertices[],MATCH("ID",Vertices[[#Headers],[Vertex]:[Marked?]],0),FALSE)</f>
        <v>20</v>
      </c>
    </row>
    <row r="115" spans="1:3" ht="15">
      <c r="A115" s="86" t="s">
        <v>1939</v>
      </c>
      <c r="B115" s="96" t="s">
        <v>310</v>
      </c>
      <c r="C115" s="86">
        <f>VLOOKUP(GroupVertices[[#This Row],[Vertex]],Vertices[],MATCH("ID",Vertices[[#Headers],[Vertex]:[Marked?]],0),FALSE)</f>
        <v>46</v>
      </c>
    </row>
    <row r="116" spans="1:3" ht="15">
      <c r="A116" s="86" t="s">
        <v>1939</v>
      </c>
      <c r="B116" s="96" t="s">
        <v>309</v>
      </c>
      <c r="C116" s="86">
        <f>VLOOKUP(GroupVertices[[#This Row],[Vertex]],Vertices[],MATCH("ID",Vertices[[#Headers],[Vertex]:[Marked?]],0),FALSE)</f>
        <v>172</v>
      </c>
    </row>
    <row r="117" spans="1:3" ht="15">
      <c r="A117" s="86" t="s">
        <v>1939</v>
      </c>
      <c r="B117" s="96" t="s">
        <v>304</v>
      </c>
      <c r="C117" s="86">
        <f>VLOOKUP(GroupVertices[[#This Row],[Vertex]],Vertices[],MATCH("ID",Vertices[[#Headers],[Vertex]:[Marked?]],0),FALSE)</f>
        <v>175</v>
      </c>
    </row>
    <row r="118" spans="1:3" ht="15">
      <c r="A118" s="86" t="s">
        <v>1939</v>
      </c>
      <c r="B118" s="96" t="s">
        <v>303</v>
      </c>
      <c r="C118" s="86">
        <f>VLOOKUP(GroupVertices[[#This Row],[Vertex]],Vertices[],MATCH("ID",Vertices[[#Headers],[Vertex]:[Marked?]],0),FALSE)</f>
        <v>10</v>
      </c>
    </row>
    <row r="119" spans="1:3" ht="15">
      <c r="A119" s="86" t="s">
        <v>1939</v>
      </c>
      <c r="B119" s="96" t="s">
        <v>302</v>
      </c>
      <c r="C119" s="86">
        <f>VLOOKUP(GroupVertices[[#This Row],[Vertex]],Vertices[],MATCH("ID",Vertices[[#Headers],[Vertex]:[Marked?]],0),FALSE)</f>
        <v>174</v>
      </c>
    </row>
    <row r="120" spans="1:3" ht="15">
      <c r="A120" s="86" t="s">
        <v>1939</v>
      </c>
      <c r="B120" s="96" t="s">
        <v>301</v>
      </c>
      <c r="C120" s="86">
        <f>VLOOKUP(GroupVertices[[#This Row],[Vertex]],Vertices[],MATCH("ID",Vertices[[#Headers],[Vertex]:[Marked?]],0),FALSE)</f>
        <v>40</v>
      </c>
    </row>
    <row r="121" spans="1:3" ht="15">
      <c r="A121" s="86" t="s">
        <v>1939</v>
      </c>
      <c r="B121" s="96" t="s">
        <v>307</v>
      </c>
      <c r="C121" s="86">
        <f>VLOOKUP(GroupVertices[[#This Row],[Vertex]],Vertices[],MATCH("ID",Vertices[[#Headers],[Vertex]:[Marked?]],0),FALSE)</f>
        <v>27</v>
      </c>
    </row>
    <row r="122" spans="1:3" ht="15">
      <c r="A122" s="86" t="s">
        <v>1939</v>
      </c>
      <c r="B122" s="96" t="s">
        <v>344</v>
      </c>
      <c r="C122" s="86">
        <f>VLOOKUP(GroupVertices[[#This Row],[Vertex]],Vertices[],MATCH("ID",Vertices[[#Headers],[Vertex]:[Marked?]],0),FALSE)</f>
        <v>26</v>
      </c>
    </row>
    <row r="123" spans="1:3" ht="15">
      <c r="A123" s="86" t="s">
        <v>1939</v>
      </c>
      <c r="B123" s="96" t="s">
        <v>343</v>
      </c>
      <c r="C123" s="86">
        <f>VLOOKUP(GroupVertices[[#This Row],[Vertex]],Vertices[],MATCH("ID",Vertices[[#Headers],[Vertex]:[Marked?]],0),FALSE)</f>
        <v>19</v>
      </c>
    </row>
    <row r="124" spans="1:3" ht="15">
      <c r="A124" s="86" t="s">
        <v>1939</v>
      </c>
      <c r="B124" s="96" t="s">
        <v>356</v>
      </c>
      <c r="C124" s="86">
        <f>VLOOKUP(GroupVertices[[#This Row],[Vertex]],Vertices[],MATCH("ID",Vertices[[#Headers],[Vertex]:[Marked?]],0),FALSE)</f>
        <v>18</v>
      </c>
    </row>
    <row r="125" spans="1:3" ht="15">
      <c r="A125" s="86" t="s">
        <v>1939</v>
      </c>
      <c r="B125" s="96" t="s">
        <v>355</v>
      </c>
      <c r="C125" s="86">
        <f>VLOOKUP(GroupVertices[[#This Row],[Vertex]],Vertices[],MATCH("ID",Vertices[[#Headers],[Vertex]:[Marked?]],0),FALSE)</f>
        <v>24</v>
      </c>
    </row>
    <row r="126" spans="1:3" ht="15">
      <c r="A126" s="86" t="s">
        <v>1939</v>
      </c>
      <c r="B126" s="96" t="s">
        <v>354</v>
      </c>
      <c r="C126" s="86">
        <f>VLOOKUP(GroupVertices[[#This Row],[Vertex]],Vertices[],MATCH("ID",Vertices[[#Headers],[Vertex]:[Marked?]],0),FALSE)</f>
        <v>23</v>
      </c>
    </row>
    <row r="127" spans="1:3" ht="15">
      <c r="A127" s="86" t="s">
        <v>1939</v>
      </c>
      <c r="B127" s="96" t="s">
        <v>299</v>
      </c>
      <c r="C127" s="86">
        <f>VLOOKUP(GroupVertices[[#This Row],[Vertex]],Vertices[],MATCH("ID",Vertices[[#Headers],[Vertex]:[Marked?]],0),FALSE)</f>
        <v>61</v>
      </c>
    </row>
    <row r="128" spans="1:3" ht="15">
      <c r="A128" s="86" t="s">
        <v>1939</v>
      </c>
      <c r="B128" s="96" t="s">
        <v>298</v>
      </c>
      <c r="C128" s="86">
        <f>VLOOKUP(GroupVertices[[#This Row],[Vertex]],Vertices[],MATCH("ID",Vertices[[#Headers],[Vertex]:[Marked?]],0),FALSE)</f>
        <v>60</v>
      </c>
    </row>
    <row r="129" spans="1:3" ht="15">
      <c r="A129" s="86" t="s">
        <v>1939</v>
      </c>
      <c r="B129" s="96" t="s">
        <v>296</v>
      </c>
      <c r="C129" s="86">
        <f>VLOOKUP(GroupVertices[[#This Row],[Vertex]],Vertices[],MATCH("ID",Vertices[[#Headers],[Vertex]:[Marked?]],0),FALSE)</f>
        <v>57</v>
      </c>
    </row>
    <row r="130" spans="1:3" ht="15">
      <c r="A130" s="86" t="s">
        <v>1939</v>
      </c>
      <c r="B130" s="96" t="s">
        <v>219</v>
      </c>
      <c r="C130" s="86">
        <f>VLOOKUP(GroupVertices[[#This Row],[Vertex]],Vertices[],MATCH("ID",Vertices[[#Headers],[Vertex]:[Marked?]],0),FALSE)</f>
        <v>45</v>
      </c>
    </row>
    <row r="131" spans="1:3" ht="15">
      <c r="A131" s="86" t="s">
        <v>1940</v>
      </c>
      <c r="B131" s="96" t="s">
        <v>300</v>
      </c>
      <c r="C131" s="86">
        <f>VLOOKUP(GroupVertices[[#This Row],[Vertex]],Vertices[],MATCH("ID",Vertices[[#Headers],[Vertex]:[Marked?]],0),FALSE)</f>
        <v>5</v>
      </c>
    </row>
    <row r="132" spans="1:3" ht="15">
      <c r="A132" s="86" t="s">
        <v>1940</v>
      </c>
      <c r="B132" s="96" t="s">
        <v>295</v>
      </c>
      <c r="C132" s="86">
        <f>VLOOKUP(GroupVertices[[#This Row],[Vertex]],Vertices[],MATCH("ID",Vertices[[#Headers],[Vertex]:[Marked?]],0),FALSE)</f>
        <v>126</v>
      </c>
    </row>
    <row r="133" spans="1:3" ht="15">
      <c r="A133" s="86" t="s">
        <v>1940</v>
      </c>
      <c r="B133" s="96" t="s">
        <v>289</v>
      </c>
      <c r="C133" s="86">
        <f>VLOOKUP(GroupVertices[[#This Row],[Vertex]],Vertices[],MATCH("ID",Vertices[[#Headers],[Vertex]:[Marked?]],0),FALSE)</f>
        <v>125</v>
      </c>
    </row>
    <row r="134" spans="1:3" ht="15">
      <c r="A134" s="86" t="s">
        <v>1940</v>
      </c>
      <c r="B134" s="96" t="s">
        <v>283</v>
      </c>
      <c r="C134" s="86">
        <f>VLOOKUP(GroupVertices[[#This Row],[Vertex]],Vertices[],MATCH("ID",Vertices[[#Headers],[Vertex]:[Marked?]],0),FALSE)</f>
        <v>124</v>
      </c>
    </row>
    <row r="135" spans="1:3" ht="15">
      <c r="A135" s="86" t="s">
        <v>1940</v>
      </c>
      <c r="B135" s="96" t="s">
        <v>282</v>
      </c>
      <c r="C135" s="86">
        <f>VLOOKUP(GroupVertices[[#This Row],[Vertex]],Vertices[],MATCH("ID",Vertices[[#Headers],[Vertex]:[Marked?]],0),FALSE)</f>
        <v>123</v>
      </c>
    </row>
    <row r="136" spans="1:3" ht="15">
      <c r="A136" s="86" t="s">
        <v>1940</v>
      </c>
      <c r="B136" s="96" t="s">
        <v>280</v>
      </c>
      <c r="C136" s="86">
        <f>VLOOKUP(GroupVertices[[#This Row],[Vertex]],Vertices[],MATCH("ID",Vertices[[#Headers],[Vertex]:[Marked?]],0),FALSE)</f>
        <v>122</v>
      </c>
    </row>
    <row r="137" spans="1:3" ht="15">
      <c r="A137" s="86" t="s">
        <v>1940</v>
      </c>
      <c r="B137" s="96" t="s">
        <v>279</v>
      </c>
      <c r="C137" s="86">
        <f>VLOOKUP(GroupVertices[[#This Row],[Vertex]],Vertices[],MATCH("ID",Vertices[[#Headers],[Vertex]:[Marked?]],0),FALSE)</f>
        <v>121</v>
      </c>
    </row>
    <row r="138" spans="1:3" ht="15">
      <c r="A138" s="86" t="s">
        <v>1940</v>
      </c>
      <c r="B138" s="96" t="s">
        <v>276</v>
      </c>
      <c r="C138" s="86">
        <f>VLOOKUP(GroupVertices[[#This Row],[Vertex]],Vertices[],MATCH("ID",Vertices[[#Headers],[Vertex]:[Marked?]],0),FALSE)</f>
        <v>120</v>
      </c>
    </row>
    <row r="139" spans="1:3" ht="15">
      <c r="A139" s="86" t="s">
        <v>1940</v>
      </c>
      <c r="B139" s="96" t="s">
        <v>275</v>
      </c>
      <c r="C139" s="86">
        <f>VLOOKUP(GroupVertices[[#This Row],[Vertex]],Vertices[],MATCH("ID",Vertices[[#Headers],[Vertex]:[Marked?]],0),FALSE)</f>
        <v>119</v>
      </c>
    </row>
    <row r="140" spans="1:3" ht="15">
      <c r="A140" s="86" t="s">
        <v>1940</v>
      </c>
      <c r="B140" s="96" t="s">
        <v>274</v>
      </c>
      <c r="C140" s="86">
        <f>VLOOKUP(GroupVertices[[#This Row],[Vertex]],Vertices[],MATCH("ID",Vertices[[#Headers],[Vertex]:[Marked?]],0),FALSE)</f>
        <v>118</v>
      </c>
    </row>
    <row r="141" spans="1:3" ht="15">
      <c r="A141" s="86" t="s">
        <v>1940</v>
      </c>
      <c r="B141" s="96" t="s">
        <v>272</v>
      </c>
      <c r="C141" s="86">
        <f>VLOOKUP(GroupVertices[[#This Row],[Vertex]],Vertices[],MATCH("ID",Vertices[[#Headers],[Vertex]:[Marked?]],0),FALSE)</f>
        <v>117</v>
      </c>
    </row>
    <row r="142" spans="1:3" ht="15">
      <c r="A142" s="86" t="s">
        <v>1940</v>
      </c>
      <c r="B142" s="96" t="s">
        <v>258</v>
      </c>
      <c r="C142" s="86">
        <f>VLOOKUP(GroupVertices[[#This Row],[Vertex]],Vertices[],MATCH("ID",Vertices[[#Headers],[Vertex]:[Marked?]],0),FALSE)</f>
        <v>49</v>
      </c>
    </row>
    <row r="143" spans="1:3" ht="15">
      <c r="A143" s="86" t="s">
        <v>1940</v>
      </c>
      <c r="B143" s="96" t="s">
        <v>255</v>
      </c>
      <c r="C143" s="86">
        <f>VLOOKUP(GroupVertices[[#This Row],[Vertex]],Vertices[],MATCH("ID",Vertices[[#Headers],[Vertex]:[Marked?]],0),FALSE)</f>
        <v>116</v>
      </c>
    </row>
    <row r="144" spans="1:3" ht="15">
      <c r="A144" s="86" t="s">
        <v>1940</v>
      </c>
      <c r="B144" s="96" t="s">
        <v>253</v>
      </c>
      <c r="C144" s="86">
        <f>VLOOKUP(GroupVertices[[#This Row],[Vertex]],Vertices[],MATCH("ID",Vertices[[#Headers],[Vertex]:[Marked?]],0),FALSE)</f>
        <v>115</v>
      </c>
    </row>
    <row r="145" spans="1:3" ht="15">
      <c r="A145" s="86" t="s">
        <v>1940</v>
      </c>
      <c r="B145" s="96" t="s">
        <v>251</v>
      </c>
      <c r="C145" s="86">
        <f>VLOOKUP(GroupVertices[[#This Row],[Vertex]],Vertices[],MATCH("ID",Vertices[[#Headers],[Vertex]:[Marked?]],0),FALSE)</f>
        <v>48</v>
      </c>
    </row>
    <row r="146" spans="1:3" ht="15">
      <c r="A146" s="86" t="s">
        <v>1940</v>
      </c>
      <c r="B146" s="96" t="s">
        <v>250</v>
      </c>
      <c r="C146" s="86">
        <f>VLOOKUP(GroupVertices[[#This Row],[Vertex]],Vertices[],MATCH("ID",Vertices[[#Headers],[Vertex]:[Marked?]],0),FALSE)</f>
        <v>47</v>
      </c>
    </row>
    <row r="147" spans="1:3" ht="15">
      <c r="A147" s="86" t="s">
        <v>1940</v>
      </c>
      <c r="B147" s="96" t="s">
        <v>242</v>
      </c>
      <c r="C147" s="86">
        <f>VLOOKUP(GroupVertices[[#This Row],[Vertex]],Vertices[],MATCH("ID",Vertices[[#Headers],[Vertex]:[Marked?]],0),FALSE)</f>
        <v>114</v>
      </c>
    </row>
    <row r="148" spans="1:3" ht="15">
      <c r="A148" s="86" t="s">
        <v>1940</v>
      </c>
      <c r="B148" s="96" t="s">
        <v>237</v>
      </c>
      <c r="C148" s="86">
        <f>VLOOKUP(GroupVertices[[#This Row],[Vertex]],Vertices[],MATCH("ID",Vertices[[#Headers],[Vertex]:[Marked?]],0),FALSE)</f>
        <v>56</v>
      </c>
    </row>
    <row r="149" spans="1:3" ht="15">
      <c r="A149" s="86" t="s">
        <v>1940</v>
      </c>
      <c r="B149" s="96" t="s">
        <v>235</v>
      </c>
      <c r="C149" s="86">
        <f>VLOOKUP(GroupVertices[[#This Row],[Vertex]],Vertices[],MATCH("ID",Vertices[[#Headers],[Vertex]:[Marked?]],0),FALSE)</f>
        <v>113</v>
      </c>
    </row>
    <row r="150" spans="1:3" ht="15">
      <c r="A150" s="86" t="s">
        <v>1940</v>
      </c>
      <c r="B150" s="96" t="s">
        <v>234</v>
      </c>
      <c r="C150" s="86">
        <f>VLOOKUP(GroupVertices[[#This Row],[Vertex]],Vertices[],MATCH("ID",Vertices[[#Headers],[Vertex]:[Marked?]],0),FALSE)</f>
        <v>112</v>
      </c>
    </row>
    <row r="151" spans="1:3" ht="15">
      <c r="A151" s="86" t="s">
        <v>1940</v>
      </c>
      <c r="B151" s="96" t="s">
        <v>233</v>
      </c>
      <c r="C151" s="86">
        <f>VLOOKUP(GroupVertices[[#This Row],[Vertex]],Vertices[],MATCH("ID",Vertices[[#Headers],[Vertex]:[Marked?]],0),FALSE)</f>
        <v>111</v>
      </c>
    </row>
    <row r="152" spans="1:3" ht="15">
      <c r="A152" s="86" t="s">
        <v>1941</v>
      </c>
      <c r="B152" s="96" t="s">
        <v>340</v>
      </c>
      <c r="C152" s="86">
        <f>VLOOKUP(GroupVertices[[#This Row],[Vertex]],Vertices[],MATCH("ID",Vertices[[#Headers],[Vertex]:[Marked?]],0),FALSE)</f>
        <v>44</v>
      </c>
    </row>
    <row r="153" spans="1:3" ht="15">
      <c r="A153" s="86" t="s">
        <v>1941</v>
      </c>
      <c r="B153" s="96" t="s">
        <v>336</v>
      </c>
      <c r="C153" s="86">
        <f>VLOOKUP(GroupVertices[[#This Row],[Vertex]],Vertices[],MATCH("ID",Vertices[[#Headers],[Vertex]:[Marked?]],0),FALSE)</f>
        <v>7</v>
      </c>
    </row>
    <row r="154" spans="1:3" ht="15">
      <c r="A154" s="86" t="s">
        <v>1941</v>
      </c>
      <c r="B154" s="96" t="s">
        <v>362</v>
      </c>
      <c r="C154" s="86">
        <f>VLOOKUP(GroupVertices[[#This Row],[Vertex]],Vertices[],MATCH("ID",Vertices[[#Headers],[Vertex]:[Marked?]],0),FALSE)</f>
        <v>16</v>
      </c>
    </row>
    <row r="155" spans="1:3" ht="15">
      <c r="A155" s="86" t="s">
        <v>1941</v>
      </c>
      <c r="B155" s="96" t="s">
        <v>361</v>
      </c>
      <c r="C155" s="86">
        <f>VLOOKUP(GroupVertices[[#This Row],[Vertex]],Vertices[],MATCH("ID",Vertices[[#Headers],[Vertex]:[Marked?]],0),FALSE)</f>
        <v>15</v>
      </c>
    </row>
    <row r="156" spans="1:3" ht="15">
      <c r="A156" s="86" t="s">
        <v>1941</v>
      </c>
      <c r="B156" s="96" t="s">
        <v>360</v>
      </c>
      <c r="C156" s="86">
        <f>VLOOKUP(GroupVertices[[#This Row],[Vertex]],Vertices[],MATCH("ID",Vertices[[#Headers],[Vertex]:[Marked?]],0),FALSE)</f>
        <v>14</v>
      </c>
    </row>
    <row r="157" spans="1:3" ht="15">
      <c r="A157" s="86" t="s">
        <v>1941</v>
      </c>
      <c r="B157" s="96" t="s">
        <v>359</v>
      </c>
      <c r="C157" s="86">
        <f>VLOOKUP(GroupVertices[[#This Row],[Vertex]],Vertices[],MATCH("ID",Vertices[[#Headers],[Vertex]:[Marked?]],0),FALSE)</f>
        <v>13</v>
      </c>
    </row>
    <row r="158" spans="1:3" ht="15">
      <c r="A158" s="86" t="s">
        <v>1941</v>
      </c>
      <c r="B158" s="96" t="s">
        <v>358</v>
      </c>
      <c r="C158" s="86">
        <f>VLOOKUP(GroupVertices[[#This Row],[Vertex]],Vertices[],MATCH("ID",Vertices[[#Headers],[Vertex]:[Marked?]],0),FALSE)</f>
        <v>12</v>
      </c>
    </row>
    <row r="159" spans="1:3" ht="15">
      <c r="A159" s="86" t="s">
        <v>1941</v>
      </c>
      <c r="B159" s="96" t="s">
        <v>357</v>
      </c>
      <c r="C159" s="86">
        <f>VLOOKUP(GroupVertices[[#This Row],[Vertex]],Vertices[],MATCH("ID",Vertices[[#Headers],[Vertex]:[Marked?]],0),FALSE)</f>
        <v>11</v>
      </c>
    </row>
    <row r="160" spans="1:3" ht="15">
      <c r="A160" s="86" t="s">
        <v>1941</v>
      </c>
      <c r="B160" s="96" t="s">
        <v>339</v>
      </c>
      <c r="C160" s="86">
        <f>VLOOKUP(GroupVertices[[#This Row],[Vertex]],Vertices[],MATCH("ID",Vertices[[#Headers],[Vertex]:[Marked?]],0),FALSE)</f>
        <v>43</v>
      </c>
    </row>
    <row r="161" spans="1:3" ht="15">
      <c r="A161" s="86" t="s">
        <v>1941</v>
      </c>
      <c r="B161" s="96" t="s">
        <v>338</v>
      </c>
      <c r="C161" s="86">
        <f>VLOOKUP(GroupVertices[[#This Row],[Vertex]],Vertices[],MATCH("ID",Vertices[[#Headers],[Vertex]:[Marked?]],0),FALSE)</f>
        <v>42</v>
      </c>
    </row>
    <row r="162" spans="1:3" ht="15">
      <c r="A162" s="86" t="s">
        <v>1941</v>
      </c>
      <c r="B162" s="96" t="s">
        <v>198</v>
      </c>
      <c r="C162" s="86">
        <f>VLOOKUP(GroupVertices[[#This Row],[Vertex]],Vertices[],MATCH("ID",Vertices[[#Headers],[Vertex]:[Marked?]],0),FALSE)</f>
        <v>178</v>
      </c>
    </row>
    <row r="163" spans="1:3" ht="15">
      <c r="A163" s="86" t="s">
        <v>1942</v>
      </c>
      <c r="B163" s="96" t="s">
        <v>249</v>
      </c>
      <c r="C163" s="86">
        <f>VLOOKUP(GroupVertices[[#This Row],[Vertex]],Vertices[],MATCH("ID",Vertices[[#Headers],[Vertex]:[Marked?]],0),FALSE)</f>
        <v>39</v>
      </c>
    </row>
    <row r="164" spans="1:3" ht="15">
      <c r="A164" s="86" t="s">
        <v>1942</v>
      </c>
      <c r="B164" s="96" t="s">
        <v>353</v>
      </c>
      <c r="C164" s="86">
        <f>VLOOKUP(GroupVertices[[#This Row],[Vertex]],Vertices[],MATCH("ID",Vertices[[#Headers],[Vertex]:[Marked?]],0),FALSE)</f>
        <v>38</v>
      </c>
    </row>
    <row r="165" spans="1:3" ht="15">
      <c r="A165" s="86" t="s">
        <v>1942</v>
      </c>
      <c r="B165" s="96" t="s">
        <v>352</v>
      </c>
      <c r="C165" s="86">
        <f>VLOOKUP(GroupVertices[[#This Row],[Vertex]],Vertices[],MATCH("ID",Vertices[[#Headers],[Vertex]:[Marked?]],0),FALSE)</f>
        <v>37</v>
      </c>
    </row>
    <row r="166" spans="1:3" ht="15">
      <c r="A166" s="86" t="s">
        <v>1942</v>
      </c>
      <c r="B166" s="96" t="s">
        <v>351</v>
      </c>
      <c r="C166" s="86">
        <f>VLOOKUP(GroupVertices[[#This Row],[Vertex]],Vertices[],MATCH("ID",Vertices[[#Headers],[Vertex]:[Marked?]],0),FALSE)</f>
        <v>36</v>
      </c>
    </row>
    <row r="167" spans="1:3" ht="15">
      <c r="A167" s="86" t="s">
        <v>1942</v>
      </c>
      <c r="B167" s="96" t="s">
        <v>350</v>
      </c>
      <c r="C167" s="86">
        <f>VLOOKUP(GroupVertices[[#This Row],[Vertex]],Vertices[],MATCH("ID",Vertices[[#Headers],[Vertex]:[Marked?]],0),FALSE)</f>
        <v>35</v>
      </c>
    </row>
    <row r="168" spans="1:3" ht="15">
      <c r="A168" s="86" t="s">
        <v>1942</v>
      </c>
      <c r="B168" s="96" t="s">
        <v>349</v>
      </c>
      <c r="C168" s="86">
        <f>VLOOKUP(GroupVertices[[#This Row],[Vertex]],Vertices[],MATCH("ID",Vertices[[#Headers],[Vertex]:[Marked?]],0),FALSE)</f>
        <v>34</v>
      </c>
    </row>
    <row r="169" spans="1:3" ht="15">
      <c r="A169" s="86" t="s">
        <v>1942</v>
      </c>
      <c r="B169" s="96" t="s">
        <v>348</v>
      </c>
      <c r="C169" s="86">
        <f>VLOOKUP(GroupVertices[[#This Row],[Vertex]],Vertices[],MATCH("ID",Vertices[[#Headers],[Vertex]:[Marked?]],0),FALSE)</f>
        <v>33</v>
      </c>
    </row>
    <row r="170" spans="1:3" ht="15">
      <c r="A170" s="86" t="s">
        <v>1942</v>
      </c>
      <c r="B170" s="96" t="s">
        <v>347</v>
      </c>
      <c r="C170" s="86">
        <f>VLOOKUP(GroupVertices[[#This Row],[Vertex]],Vertices[],MATCH("ID",Vertices[[#Headers],[Vertex]:[Marked?]],0),FALSE)</f>
        <v>32</v>
      </c>
    </row>
    <row r="171" spans="1:3" ht="15">
      <c r="A171" s="86" t="s">
        <v>1942</v>
      </c>
      <c r="B171" s="96" t="s">
        <v>346</v>
      </c>
      <c r="C171" s="86">
        <f>VLOOKUP(GroupVertices[[#This Row],[Vertex]],Vertices[],MATCH("ID",Vertices[[#Headers],[Vertex]:[Marked?]],0),FALSE)</f>
        <v>31</v>
      </c>
    </row>
    <row r="172" spans="1:3" ht="15">
      <c r="A172" s="86" t="s">
        <v>1943</v>
      </c>
      <c r="B172" s="96" t="s">
        <v>188</v>
      </c>
      <c r="C172" s="86">
        <f>VLOOKUP(GroupVertices[[#This Row],[Vertex]],Vertices[],MATCH("ID",Vertices[[#Headers],[Vertex]:[Marked?]],0),FALSE)</f>
        <v>59</v>
      </c>
    </row>
    <row r="173" spans="1:3" ht="15">
      <c r="A173" s="86" t="s">
        <v>1943</v>
      </c>
      <c r="B173" s="96" t="s">
        <v>345</v>
      </c>
      <c r="C173" s="86">
        <f>VLOOKUP(GroupVertices[[#This Row],[Vertex]],Vertices[],MATCH("ID",Vertices[[#Headers],[Vertex]:[Marked?]],0),FALSE)</f>
        <v>22</v>
      </c>
    </row>
    <row r="174" spans="1:3" ht="15">
      <c r="A174" s="86" t="s">
        <v>1943</v>
      </c>
      <c r="B174" s="96" t="s">
        <v>187</v>
      </c>
      <c r="C174" s="86">
        <f>VLOOKUP(GroupVertices[[#This Row],[Vertex]],Vertices[],MATCH("ID",Vertices[[#Headers],[Vertex]:[Marked?]],0),FALSE)</f>
        <v>58</v>
      </c>
    </row>
    <row r="175" spans="1:3" ht="15">
      <c r="A175" s="86" t="s">
        <v>1944</v>
      </c>
      <c r="B175" s="96" t="s">
        <v>320</v>
      </c>
      <c r="C175" s="86">
        <f>VLOOKUP(GroupVertices[[#This Row],[Vertex]],Vertices[],MATCH("ID",Vertices[[#Headers],[Vertex]:[Marked?]],0),FALSE)</f>
        <v>30</v>
      </c>
    </row>
    <row r="176" spans="1:3" ht="15">
      <c r="A176" s="86" t="s">
        <v>1945</v>
      </c>
      <c r="B176" s="96" t="s">
        <v>311</v>
      </c>
      <c r="C176" s="86">
        <f>VLOOKUP(GroupVertices[[#This Row],[Vertex]],Vertices[],MATCH("ID",Vertices[[#Headers],[Vertex]:[Marked?]],0),FALSE)</f>
        <v>29</v>
      </c>
    </row>
    <row r="177" spans="1:3" ht="15">
      <c r="A177" s="86" t="s">
        <v>1946</v>
      </c>
      <c r="B177" s="96" t="s">
        <v>308</v>
      </c>
      <c r="C177" s="86">
        <f>VLOOKUP(GroupVertices[[#This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A70" sqref="AA7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86</v>
      </c>
      <c r="G1" s="36" t="s">
        <v>87</v>
      </c>
      <c r="H1" s="35" t="s">
        <v>92</v>
      </c>
      <c r="I1" s="36" t="s">
        <v>93</v>
      </c>
      <c r="J1" s="35" t="s">
        <v>98</v>
      </c>
      <c r="K1" s="36" t="s">
        <v>99</v>
      </c>
      <c r="L1" s="35" t="s">
        <v>104</v>
      </c>
      <c r="M1" s="36" t="s">
        <v>105</v>
      </c>
      <c r="N1" s="35" t="s">
        <v>110</v>
      </c>
      <c r="O1" s="36" t="s">
        <v>111</v>
      </c>
      <c r="P1" s="36" t="s">
        <v>137</v>
      </c>
      <c r="Q1" s="36" t="s">
        <v>138</v>
      </c>
      <c r="R1" s="35" t="s">
        <v>116</v>
      </c>
      <c r="S1" s="35" t="s">
        <v>117</v>
      </c>
      <c r="T1" s="35" t="s">
        <v>122</v>
      </c>
      <c r="U1" s="36" t="s">
        <v>123</v>
      </c>
      <c r="W1" t="s">
        <v>127</v>
      </c>
      <c r="X1" t="s">
        <v>17</v>
      </c>
    </row>
    <row r="2" spans="1:24" ht="15" thickTop="1">
      <c r="A2" s="34" t="s">
        <v>1743</v>
      </c>
      <c r="B2" s="34" t="s">
        <v>1742</v>
      </c>
      <c r="D2" s="31">
        <f>MIN(Vertices[Degree])</f>
        <v>0</v>
      </c>
      <c r="E2" s="3">
        <f>COUNTIF(Vertices[Degree],"&gt;= "&amp;D2)-COUNTIF(Vertices[Degree],"&gt;="&amp;D3)</f>
        <v>0</v>
      </c>
      <c r="F2" s="37">
        <f>MIN(Vertices[In-Degree])</f>
        <v>0</v>
      </c>
      <c r="G2" s="38">
        <f>COUNTIF(Vertices[In-Degree],"&gt;= "&amp;F2)-COUNTIF(Vertices[In-Degree],"&gt;="&amp;F3)</f>
        <v>151</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153</v>
      </c>
      <c r="L2" s="37">
        <f>MIN(Vertices[Closeness Centrality])</f>
        <v>0</v>
      </c>
      <c r="M2" s="38">
        <f>COUNTIF(Vertices[Closeness Centrality],"&gt;= "&amp;L2)-COUNTIF(Vertices[Closeness Centrality],"&gt;="&amp;L3)</f>
        <v>164</v>
      </c>
      <c r="N2" s="37">
        <f>MIN(Vertices[Eigenvector Centrality])</f>
        <v>0</v>
      </c>
      <c r="O2" s="38">
        <f>COUNTIF(Vertices[Eigenvector Centrality],"&gt;= "&amp;N2)-COUNTIF(Vertices[Eigenvector Centrality],"&gt;="&amp;N3)</f>
        <v>46</v>
      </c>
      <c r="P2" s="37">
        <f>MIN(Vertices[PageRank])</f>
        <v>0.33462</v>
      </c>
      <c r="Q2" s="38">
        <f>COUNTIF(Vertices[PageRank],"&gt;= "&amp;P2)-COUNTIF(Vertices[PageRank],"&gt;="&amp;P3)</f>
        <v>151</v>
      </c>
      <c r="R2" s="37">
        <f>MIN(Vertices[Clustering Coefficient])</f>
        <v>0</v>
      </c>
      <c r="S2" s="43">
        <f>COUNTIF(Vertices[Clustering Coefficient],"&gt;= "&amp;R2)-COUNTIF(Vertices[Clustering Coefficient],"&gt;="&amp;R3)</f>
        <v>162</v>
      </c>
      <c r="T2" s="37">
        <f ca="1">MIN(INDIRECT(DynamicFilterSourceColumnRange))</f>
        <v>39673.329201388886</v>
      </c>
      <c r="U2" s="38">
        <f aca="true" t="shared" si="0" ref="U2:U45">COUNTIF(INDIRECT(DynamicFilterSourceColumnRange),"&gt;= "&amp;T2)-COUNTIF(INDIRECT(DynamicFilterSourceColumnRange),"&gt;="&amp;T3)</f>
        <v>4</v>
      </c>
      <c r="W2" t="s">
        <v>124</v>
      </c>
      <c r="X2">
        <f>ROWS(HistogramBins[Degree Bin])-1</f>
        <v>43</v>
      </c>
    </row>
    <row r="3" spans="1:24" ht="15">
      <c r="A3" s="109"/>
      <c r="B3" s="109"/>
      <c r="D3" s="32">
        <f aca="true" t="shared" si="1" ref="D3:D44">D2+($D$45-$D$2)/BinDivisor</f>
        <v>0</v>
      </c>
      <c r="E3" s="3">
        <f>COUNTIF(Vertices[Degree],"&gt;= "&amp;D3)-COUNTIF(Vertices[Degree],"&gt;="&amp;D4)</f>
        <v>0</v>
      </c>
      <c r="F3" s="39">
        <f aca="true" t="shared" si="2" ref="F3:F44">F2+($F$45-$F$2)/BinDivisor</f>
        <v>1.4186046511627908</v>
      </c>
      <c r="G3" s="40">
        <f>COUNTIF(Vertices[In-Degree],"&gt;= "&amp;F3)-COUNTIF(Vertices[In-Degree],"&gt;="&amp;F4)</f>
        <v>6</v>
      </c>
      <c r="H3" s="39">
        <f aca="true" t="shared" si="3" ref="H3:H44">H2+($H$45-$H$2)/BinDivisor</f>
        <v>0.3023255813953488</v>
      </c>
      <c r="I3" s="40">
        <f>COUNTIF(Vertices[Out-Degree],"&gt;= "&amp;H3)-COUNTIF(Vertices[Out-Degree],"&gt;="&amp;H4)</f>
        <v>0</v>
      </c>
      <c r="J3" s="39">
        <f aca="true" t="shared" si="4" ref="J3:J44">J2+($J$45-$J$2)/BinDivisor</f>
        <v>335.91814541860464</v>
      </c>
      <c r="K3" s="40">
        <f>COUNTIF(Vertices[Betweenness Centrality],"&gt;= "&amp;J3)-COUNTIF(Vertices[Betweenness Centrality],"&gt;="&amp;J4)</f>
        <v>4</v>
      </c>
      <c r="L3" s="39">
        <f aca="true" t="shared" si="5" ref="L3:L44">L2+($L$45-$L$2)/BinDivisor</f>
        <v>0.011627906976744186</v>
      </c>
      <c r="M3" s="40">
        <f>COUNTIF(Vertices[Closeness Centrality],"&gt;= "&amp;L3)-COUNTIF(Vertices[Closeness Centrality],"&gt;="&amp;L4)</f>
        <v>0</v>
      </c>
      <c r="N3" s="39">
        <f aca="true" t="shared" si="6" ref="N3:N44">N2+($N$45-$N$2)/BinDivisor</f>
        <v>0.0014441162790697674</v>
      </c>
      <c r="O3" s="40">
        <f>COUNTIF(Vertices[Eigenvector Centrality],"&gt;= "&amp;N3)-COUNTIF(Vertices[Eigenvector Centrality],"&gt;="&amp;N4)</f>
        <v>13</v>
      </c>
      <c r="P3" s="39">
        <f aca="true" t="shared" si="7" ref="P3:P44">P2+($P$45-$P$2)/BinDivisor</f>
        <v>0.9040102325581394</v>
      </c>
      <c r="Q3" s="40">
        <f>COUNTIF(Vertices[PageRank],"&gt;= "&amp;P3)-COUNTIF(Vertices[PageRank],"&gt;="&amp;P4)</f>
        <v>12</v>
      </c>
      <c r="R3" s="39">
        <f aca="true" t="shared" si="8" ref="R3:R44">R2+($R$45-$R$2)/BinDivisor</f>
        <v>0.005813953488372093</v>
      </c>
      <c r="S3" s="44">
        <f>COUNTIF(Vertices[Clustering Coefficient],"&gt;= "&amp;R3)-COUNTIF(Vertices[Clustering Coefficient],"&gt;="&amp;R4)</f>
        <v>0</v>
      </c>
      <c r="T3" s="39">
        <f aca="true" t="shared" si="9" ref="T3:T44">T2+($T$45-$T$2)/BinDivisor</f>
        <v>39790.25773336563</v>
      </c>
      <c r="U3" s="40">
        <f ca="1" t="shared" si="0"/>
        <v>13</v>
      </c>
      <c r="W3" t="s">
        <v>125</v>
      </c>
      <c r="X3" t="s">
        <v>85</v>
      </c>
    </row>
    <row r="4" spans="1:24" ht="15">
      <c r="A4" s="34" t="s">
        <v>145</v>
      </c>
      <c r="B4" s="34">
        <v>176</v>
      </c>
      <c r="D4" s="32">
        <f t="shared" si="1"/>
        <v>0</v>
      </c>
      <c r="E4" s="3">
        <f>COUNTIF(Vertices[Degree],"&gt;= "&amp;D4)-COUNTIF(Vertices[Degree],"&gt;="&amp;D5)</f>
        <v>0</v>
      </c>
      <c r="F4" s="37">
        <f t="shared" si="2"/>
        <v>2.8372093023255816</v>
      </c>
      <c r="G4" s="38">
        <f>COUNTIF(Vertices[In-Degree],"&gt;= "&amp;F4)-COUNTIF(Vertices[In-Degree],"&gt;="&amp;F5)</f>
        <v>13</v>
      </c>
      <c r="H4" s="37">
        <f t="shared" si="3"/>
        <v>0.6046511627906976</v>
      </c>
      <c r="I4" s="38">
        <f>COUNTIF(Vertices[Out-Degree],"&gt;= "&amp;H4)-COUNTIF(Vertices[Out-Degree],"&gt;="&amp;H5)</f>
        <v>0</v>
      </c>
      <c r="J4" s="37">
        <f t="shared" si="4"/>
        <v>671.8362908372093</v>
      </c>
      <c r="K4" s="38">
        <f>COUNTIF(Vertices[Betweenness Centrality],"&gt;= "&amp;J4)-COUNTIF(Vertices[Betweenness Centrality],"&gt;="&amp;J5)</f>
        <v>11</v>
      </c>
      <c r="L4" s="37">
        <f t="shared" si="5"/>
        <v>0.023255813953488372</v>
      </c>
      <c r="M4" s="38">
        <f>COUNTIF(Vertices[Closeness Centrality],"&gt;= "&amp;L4)-COUNTIF(Vertices[Closeness Centrality],"&gt;="&amp;L5)</f>
        <v>0</v>
      </c>
      <c r="N4" s="37">
        <f t="shared" si="6"/>
        <v>0.0028882325581395347</v>
      </c>
      <c r="O4" s="38">
        <f>COUNTIF(Vertices[Eigenvector Centrality],"&gt;= "&amp;N4)-COUNTIF(Vertices[Eigenvector Centrality],"&gt;="&amp;N5)</f>
        <v>3</v>
      </c>
      <c r="P4" s="37">
        <f t="shared" si="7"/>
        <v>1.4734004651162789</v>
      </c>
      <c r="Q4" s="38">
        <f>COUNTIF(Vertices[PageRank],"&gt;= "&amp;P4)-COUNTIF(Vertices[PageRank],"&gt;="&amp;P5)</f>
        <v>6</v>
      </c>
      <c r="R4" s="37">
        <f t="shared" si="8"/>
        <v>0.011627906976744186</v>
      </c>
      <c r="S4" s="43">
        <f>COUNTIF(Vertices[Clustering Coefficient],"&gt;= "&amp;R4)-COUNTIF(Vertices[Clustering Coefficient],"&gt;="&amp;R5)</f>
        <v>1</v>
      </c>
      <c r="T4" s="37">
        <f ca="1" t="shared" si="9"/>
        <v>39907.186265342374</v>
      </c>
      <c r="U4" s="38">
        <f ca="1" t="shared" si="0"/>
        <v>6</v>
      </c>
      <c r="W4" s="12" t="s">
        <v>126</v>
      </c>
      <c r="X4" s="12" t="s">
        <v>2159</v>
      </c>
    </row>
    <row r="5" spans="1:21" ht="15">
      <c r="A5" s="109"/>
      <c r="B5" s="109"/>
      <c r="D5" s="32">
        <f t="shared" si="1"/>
        <v>0</v>
      </c>
      <c r="E5" s="3">
        <f>COUNTIF(Vertices[Degree],"&gt;= "&amp;D5)-COUNTIF(Vertices[Degree],"&gt;="&amp;D6)</f>
        <v>0</v>
      </c>
      <c r="F5" s="39">
        <f t="shared" si="2"/>
        <v>4.2558139534883725</v>
      </c>
      <c r="G5" s="40">
        <f>COUNTIF(Vertices[In-Degree],"&gt;= "&amp;F5)-COUNTIF(Vertices[In-Degree],"&gt;="&amp;F6)</f>
        <v>2</v>
      </c>
      <c r="H5" s="39">
        <f t="shared" si="3"/>
        <v>0.9069767441860465</v>
      </c>
      <c r="I5" s="40">
        <f>COUNTIF(Vertices[Out-Degree],"&gt;= "&amp;H5)-COUNTIF(Vertices[Out-Degree],"&gt;="&amp;H6)</f>
        <v>137</v>
      </c>
      <c r="J5" s="39">
        <f t="shared" si="4"/>
        <v>1007.754436255814</v>
      </c>
      <c r="K5" s="40">
        <f>COUNTIF(Vertices[Betweenness Centrality],"&gt;= "&amp;J5)-COUNTIF(Vertices[Betweenness Centrality],"&gt;="&amp;J6)</f>
        <v>0</v>
      </c>
      <c r="L5" s="39">
        <f t="shared" si="5"/>
        <v>0.03488372093023256</v>
      </c>
      <c r="M5" s="40">
        <f>COUNTIF(Vertices[Closeness Centrality],"&gt;= "&amp;L5)-COUNTIF(Vertices[Closeness Centrality],"&gt;="&amp;L6)</f>
        <v>0</v>
      </c>
      <c r="N5" s="39">
        <f t="shared" si="6"/>
        <v>0.004332348837209302</v>
      </c>
      <c r="O5" s="40">
        <f>COUNTIF(Vertices[Eigenvector Centrality],"&gt;= "&amp;N5)-COUNTIF(Vertices[Eigenvector Centrality],"&gt;="&amp;N6)</f>
        <v>1</v>
      </c>
      <c r="P5" s="39">
        <f t="shared" si="7"/>
        <v>2.0427906976744183</v>
      </c>
      <c r="Q5" s="40">
        <f>COUNTIF(Vertices[PageRank],"&gt;= "&amp;P5)-COUNTIF(Vertices[PageRank],"&gt;="&amp;P6)</f>
        <v>2</v>
      </c>
      <c r="R5" s="39">
        <f t="shared" si="8"/>
        <v>0.01744186046511628</v>
      </c>
      <c r="S5" s="44">
        <f>COUNTIF(Vertices[Clustering Coefficient],"&gt;= "&amp;R5)-COUNTIF(Vertices[Clustering Coefficient],"&gt;="&amp;R6)</f>
        <v>0</v>
      </c>
      <c r="T5" s="39">
        <f ca="1" t="shared" si="9"/>
        <v>40024.11479731912</v>
      </c>
      <c r="U5" s="40">
        <f ca="1" t="shared" si="0"/>
        <v>4</v>
      </c>
    </row>
    <row r="6" spans="1:21" ht="15">
      <c r="A6" s="34" t="s">
        <v>147</v>
      </c>
      <c r="B6" s="34">
        <v>211</v>
      </c>
      <c r="D6" s="32">
        <f t="shared" si="1"/>
        <v>0</v>
      </c>
      <c r="E6" s="3">
        <f>COUNTIF(Vertices[Degree],"&gt;= "&amp;D6)-COUNTIF(Vertices[Degree],"&gt;="&amp;D7)</f>
        <v>0</v>
      </c>
      <c r="F6" s="37">
        <f t="shared" si="2"/>
        <v>5.674418604651163</v>
      </c>
      <c r="G6" s="38">
        <f>COUNTIF(Vertices[In-Degree],"&gt;= "&amp;F6)-COUNTIF(Vertices[In-Degree],"&gt;="&amp;F7)</f>
        <v>1</v>
      </c>
      <c r="H6" s="37">
        <f t="shared" si="3"/>
        <v>1.2093023255813953</v>
      </c>
      <c r="I6" s="38">
        <f>COUNTIF(Vertices[Out-Degree],"&gt;= "&amp;H6)-COUNTIF(Vertices[Out-Degree],"&gt;="&amp;H7)</f>
        <v>0</v>
      </c>
      <c r="J6" s="37">
        <f t="shared" si="4"/>
        <v>1343.6725816744186</v>
      </c>
      <c r="K6" s="38">
        <f>COUNTIF(Vertices[Betweenness Centrality],"&gt;= "&amp;J6)-COUNTIF(Vertices[Betweenness Centrality],"&gt;="&amp;J7)</f>
        <v>3</v>
      </c>
      <c r="L6" s="37">
        <f t="shared" si="5"/>
        <v>0.046511627906976744</v>
      </c>
      <c r="M6" s="38">
        <f>COUNTIF(Vertices[Closeness Centrality],"&gt;= "&amp;L6)-COUNTIF(Vertices[Closeness Centrality],"&gt;="&amp;L7)</f>
        <v>0</v>
      </c>
      <c r="N6" s="37">
        <f t="shared" si="6"/>
        <v>0.005776465116279069</v>
      </c>
      <c r="O6" s="38">
        <f>COUNTIF(Vertices[Eigenvector Centrality],"&gt;= "&amp;N6)-COUNTIF(Vertices[Eigenvector Centrality],"&gt;="&amp;N7)</f>
        <v>95</v>
      </c>
      <c r="P6" s="37">
        <f t="shared" si="7"/>
        <v>2.612180930232558</v>
      </c>
      <c r="Q6" s="38">
        <f>COUNTIF(Vertices[PageRank],"&gt;= "&amp;P6)-COUNTIF(Vertices[PageRank],"&gt;="&amp;P7)</f>
        <v>0</v>
      </c>
      <c r="R6" s="37">
        <f t="shared" si="8"/>
        <v>0.023255813953488372</v>
      </c>
      <c r="S6" s="43">
        <f>COUNTIF(Vertices[Clustering Coefficient],"&gt;= "&amp;R6)-COUNTIF(Vertices[Clustering Coefficient],"&gt;="&amp;R7)</f>
        <v>0</v>
      </c>
      <c r="T6" s="37">
        <f ca="1" t="shared" si="9"/>
        <v>40141.04332929586</v>
      </c>
      <c r="U6" s="38">
        <f ca="1" t="shared" si="0"/>
        <v>2</v>
      </c>
    </row>
    <row r="7" spans="1:21" ht="15">
      <c r="A7" s="34" t="s">
        <v>148</v>
      </c>
      <c r="B7" s="34">
        <v>38</v>
      </c>
      <c r="D7" s="32">
        <f t="shared" si="1"/>
        <v>0</v>
      </c>
      <c r="E7" s="3">
        <f>COUNTIF(Vertices[Degree],"&gt;= "&amp;D7)-COUNTIF(Vertices[Degree],"&gt;="&amp;D8)</f>
        <v>0</v>
      </c>
      <c r="F7" s="39">
        <f t="shared" si="2"/>
        <v>7.093023255813954</v>
      </c>
      <c r="G7" s="40">
        <f>COUNTIF(Vertices[In-Degree],"&gt;= "&amp;F7)-COUNTIF(Vertices[In-Degree],"&gt;="&amp;F8)</f>
        <v>0</v>
      </c>
      <c r="H7" s="39">
        <f t="shared" si="3"/>
        <v>1.5116279069767442</v>
      </c>
      <c r="I7" s="40">
        <f>COUNTIF(Vertices[Out-Degree],"&gt;= "&amp;H7)-COUNTIF(Vertices[Out-Degree],"&gt;="&amp;H8)</f>
        <v>0</v>
      </c>
      <c r="J7" s="39">
        <f t="shared" si="4"/>
        <v>1679.5907270930231</v>
      </c>
      <c r="K7" s="40">
        <f>COUNTIF(Vertices[Betweenness Centrality],"&gt;= "&amp;J7)-COUNTIF(Vertices[Betweenness Centrality],"&gt;="&amp;J8)</f>
        <v>0</v>
      </c>
      <c r="L7" s="39">
        <f t="shared" si="5"/>
        <v>0.05813953488372093</v>
      </c>
      <c r="M7" s="40">
        <f>COUNTIF(Vertices[Closeness Centrality],"&gt;= "&amp;L7)-COUNTIF(Vertices[Closeness Centrality],"&gt;="&amp;L8)</f>
        <v>8</v>
      </c>
      <c r="N7" s="39">
        <f t="shared" si="6"/>
        <v>0.007220581395348837</v>
      </c>
      <c r="O7" s="40">
        <f>COUNTIF(Vertices[Eigenvector Centrality],"&gt;= "&amp;N7)-COUNTIF(Vertices[Eigenvector Centrality],"&gt;="&amp;N8)</f>
        <v>6</v>
      </c>
      <c r="P7" s="39">
        <f t="shared" si="7"/>
        <v>3.1815711627906973</v>
      </c>
      <c r="Q7" s="40">
        <f>COUNTIF(Vertices[PageRank],"&gt;= "&amp;P7)-COUNTIF(Vertices[PageRank],"&gt;="&amp;P8)</f>
        <v>0</v>
      </c>
      <c r="R7" s="39">
        <f t="shared" si="8"/>
        <v>0.029069767441860465</v>
      </c>
      <c r="S7" s="44">
        <f>COUNTIF(Vertices[Clustering Coefficient],"&gt;= "&amp;R7)-COUNTIF(Vertices[Clustering Coefficient],"&gt;="&amp;R8)</f>
        <v>0</v>
      </c>
      <c r="T7" s="39">
        <f ca="1" t="shared" si="9"/>
        <v>40257.97186127261</v>
      </c>
      <c r="U7" s="40">
        <f ca="1" t="shared" si="0"/>
        <v>6</v>
      </c>
    </row>
    <row r="8" spans="1:21" ht="15">
      <c r="A8" s="34" t="s">
        <v>149</v>
      </c>
      <c r="B8" s="34">
        <v>249</v>
      </c>
      <c r="D8" s="32">
        <f t="shared" si="1"/>
        <v>0</v>
      </c>
      <c r="E8" s="3">
        <f>COUNTIF(Vertices[Degree],"&gt;= "&amp;D8)-COUNTIF(Vertices[Degree],"&gt;="&amp;D9)</f>
        <v>0</v>
      </c>
      <c r="F8" s="37">
        <f t="shared" si="2"/>
        <v>8.511627906976745</v>
      </c>
      <c r="G8" s="38">
        <f>COUNTIF(Vertices[In-Degree],"&gt;= "&amp;F8)-COUNTIF(Vertices[In-Degree],"&gt;="&amp;F9)</f>
        <v>0</v>
      </c>
      <c r="H8" s="37">
        <f t="shared" si="3"/>
        <v>1.8139534883720931</v>
      </c>
      <c r="I8" s="38">
        <f>COUNTIF(Vertices[Out-Degree],"&gt;= "&amp;H8)-COUNTIF(Vertices[Out-Degree],"&gt;="&amp;H9)</f>
        <v>11</v>
      </c>
      <c r="J8" s="37">
        <f t="shared" si="4"/>
        <v>2015.5088725116277</v>
      </c>
      <c r="K8" s="38">
        <f>COUNTIF(Vertices[Betweenness Centrality],"&gt;= "&amp;J8)-COUNTIF(Vertices[Betweenness Centrality],"&gt;="&amp;J9)</f>
        <v>1</v>
      </c>
      <c r="L8" s="37">
        <f t="shared" si="5"/>
        <v>0.06976744186046512</v>
      </c>
      <c r="M8" s="38">
        <f>COUNTIF(Vertices[Closeness Centrality],"&gt;= "&amp;L8)-COUNTIF(Vertices[Closeness Centrality],"&gt;="&amp;L9)</f>
        <v>0</v>
      </c>
      <c r="N8" s="37">
        <f t="shared" si="6"/>
        <v>0.008664697674418605</v>
      </c>
      <c r="O8" s="38">
        <f>COUNTIF(Vertices[Eigenvector Centrality],"&gt;= "&amp;N8)-COUNTIF(Vertices[Eigenvector Centrality],"&gt;="&amp;N9)</f>
        <v>1</v>
      </c>
      <c r="P8" s="37">
        <f t="shared" si="7"/>
        <v>3.7509613953488365</v>
      </c>
      <c r="Q8" s="38">
        <f>COUNTIF(Vertices[PageRank],"&gt;= "&amp;P8)-COUNTIF(Vertices[PageRank],"&gt;="&amp;P9)</f>
        <v>2</v>
      </c>
      <c r="R8" s="37">
        <f t="shared" si="8"/>
        <v>0.03488372093023256</v>
      </c>
      <c r="S8" s="43">
        <f>COUNTIF(Vertices[Clustering Coefficient],"&gt;= "&amp;R8)-COUNTIF(Vertices[Clustering Coefficient],"&gt;="&amp;R9)</f>
        <v>0</v>
      </c>
      <c r="T8" s="37">
        <f ca="1" t="shared" si="9"/>
        <v>40374.90039324935</v>
      </c>
      <c r="U8" s="38">
        <f ca="1" t="shared" si="0"/>
        <v>2</v>
      </c>
    </row>
    <row r="9" spans="1:21" ht="15">
      <c r="A9" s="109"/>
      <c r="B9" s="109"/>
      <c r="D9" s="32">
        <f t="shared" si="1"/>
        <v>0</v>
      </c>
      <c r="E9" s="3">
        <f>COUNTIF(Vertices[Degree],"&gt;= "&amp;D9)-COUNTIF(Vertices[Degree],"&gt;="&amp;D10)</f>
        <v>0</v>
      </c>
      <c r="F9" s="39">
        <f t="shared" si="2"/>
        <v>9.930232558139537</v>
      </c>
      <c r="G9" s="40">
        <f>COUNTIF(Vertices[In-Degree],"&gt;= "&amp;F9)-COUNTIF(Vertices[In-Degree],"&gt;="&amp;F10)</f>
        <v>0</v>
      </c>
      <c r="H9" s="39">
        <f t="shared" si="3"/>
        <v>2.116279069767442</v>
      </c>
      <c r="I9" s="40">
        <f>COUNTIF(Vertices[Out-Degree],"&gt;= "&amp;H9)-COUNTIF(Vertices[Out-Degree],"&gt;="&amp;H10)</f>
        <v>0</v>
      </c>
      <c r="J9" s="39">
        <f t="shared" si="4"/>
        <v>2351.4270179302325</v>
      </c>
      <c r="K9" s="40">
        <f>COUNTIF(Vertices[Betweenness Centrality],"&gt;= "&amp;J9)-COUNTIF(Vertices[Betweenness Centrality],"&gt;="&amp;J10)</f>
        <v>0</v>
      </c>
      <c r="L9" s="39">
        <f t="shared" si="5"/>
        <v>0.08139534883720931</v>
      </c>
      <c r="M9" s="40">
        <f>COUNTIF(Vertices[Closeness Centrality],"&gt;= "&amp;L9)-COUNTIF(Vertices[Closeness Centrality],"&gt;="&amp;L10)</f>
        <v>0</v>
      </c>
      <c r="N9" s="39">
        <f t="shared" si="6"/>
        <v>0.010108813953488373</v>
      </c>
      <c r="O9" s="40">
        <f>COUNTIF(Vertices[Eigenvector Centrality],"&gt;= "&amp;N9)-COUNTIF(Vertices[Eigenvector Centrality],"&gt;="&amp;N10)</f>
        <v>2</v>
      </c>
      <c r="P9" s="39">
        <f t="shared" si="7"/>
        <v>4.320351627906976</v>
      </c>
      <c r="Q9" s="40">
        <f>COUNTIF(Vertices[PageRank],"&gt;= "&amp;P9)-COUNTIF(Vertices[PageRank],"&gt;="&amp;P10)</f>
        <v>0</v>
      </c>
      <c r="R9" s="39">
        <f t="shared" si="8"/>
        <v>0.040697674418604654</v>
      </c>
      <c r="S9" s="44">
        <f>COUNTIF(Vertices[Clustering Coefficient],"&gt;= "&amp;R9)-COUNTIF(Vertices[Clustering Coefficient],"&gt;="&amp;R10)</f>
        <v>0</v>
      </c>
      <c r="T9" s="39">
        <f ca="1" t="shared" si="9"/>
        <v>40491.828925226095</v>
      </c>
      <c r="U9" s="40">
        <f ca="1" t="shared" si="0"/>
        <v>2</v>
      </c>
    </row>
    <row r="10" spans="1:21" ht="15">
      <c r="A10" s="34" t="s">
        <v>150</v>
      </c>
      <c r="B10" s="34">
        <v>33</v>
      </c>
      <c r="D10" s="32">
        <f t="shared" si="1"/>
        <v>0</v>
      </c>
      <c r="E10" s="3">
        <f>COUNTIF(Vertices[Degree],"&gt;= "&amp;D10)-COUNTIF(Vertices[Degree],"&gt;="&amp;D11)</f>
        <v>0</v>
      </c>
      <c r="F10" s="37">
        <f t="shared" si="2"/>
        <v>11.348837209302328</v>
      </c>
      <c r="G10" s="38">
        <f>COUNTIF(Vertices[In-Degree],"&gt;= "&amp;F10)-COUNTIF(Vertices[In-Degree],"&gt;="&amp;F11)</f>
        <v>0</v>
      </c>
      <c r="H10" s="37">
        <f t="shared" si="3"/>
        <v>2.418604651162791</v>
      </c>
      <c r="I10" s="38">
        <f>COUNTIF(Vertices[Out-Degree],"&gt;= "&amp;H10)-COUNTIF(Vertices[Out-Degree],"&gt;="&amp;H11)</f>
        <v>0</v>
      </c>
      <c r="J10" s="37">
        <f t="shared" si="4"/>
        <v>2687.345163348837</v>
      </c>
      <c r="K10" s="38">
        <f>COUNTIF(Vertices[Betweenness Centrality],"&gt;= "&amp;J10)-COUNTIF(Vertices[Betweenness Centrality],"&gt;="&amp;J11)</f>
        <v>0</v>
      </c>
      <c r="L10" s="37">
        <f t="shared" si="5"/>
        <v>0.09302325581395349</v>
      </c>
      <c r="M10" s="38">
        <f>COUNTIF(Vertices[Closeness Centrality],"&gt;= "&amp;L10)-COUNTIF(Vertices[Closeness Centrality],"&gt;="&amp;L11)</f>
        <v>0</v>
      </c>
      <c r="N10" s="37">
        <f t="shared" si="6"/>
        <v>0.01155293023255814</v>
      </c>
      <c r="O10" s="38">
        <f>COUNTIF(Vertices[Eigenvector Centrality],"&gt;= "&amp;N10)-COUNTIF(Vertices[Eigenvector Centrality],"&gt;="&amp;N11)</f>
        <v>0</v>
      </c>
      <c r="P10" s="37">
        <f t="shared" si="7"/>
        <v>4.889741860465115</v>
      </c>
      <c r="Q10" s="38">
        <f>COUNTIF(Vertices[PageRank],"&gt;= "&amp;P10)-COUNTIF(Vertices[PageRank],"&gt;="&amp;P11)</f>
        <v>0</v>
      </c>
      <c r="R10" s="37">
        <f t="shared" si="8"/>
        <v>0.046511627906976744</v>
      </c>
      <c r="S10" s="43">
        <f>COUNTIF(Vertices[Clustering Coefficient],"&gt;= "&amp;R10)-COUNTIF(Vertices[Clustering Coefficient],"&gt;="&amp;R11)</f>
        <v>1</v>
      </c>
      <c r="T10" s="37">
        <f ca="1" t="shared" si="9"/>
        <v>40608.75745720284</v>
      </c>
      <c r="U10" s="38">
        <f ca="1" t="shared" si="0"/>
        <v>5</v>
      </c>
    </row>
    <row r="11" spans="1:21" ht="15">
      <c r="A11" s="109"/>
      <c r="B11" s="109"/>
      <c r="D11" s="32">
        <f t="shared" si="1"/>
        <v>0</v>
      </c>
      <c r="E11" s="3">
        <f>COUNTIF(Vertices[Degree],"&gt;= "&amp;D11)-COUNTIF(Vertices[Degree],"&gt;="&amp;D12)</f>
        <v>0</v>
      </c>
      <c r="F11" s="39">
        <f t="shared" si="2"/>
        <v>12.76744186046512</v>
      </c>
      <c r="G11" s="40">
        <f>COUNTIF(Vertices[In-Degree],"&gt;= "&amp;F11)-COUNTIF(Vertices[In-Degree],"&gt;="&amp;F12)</f>
        <v>0</v>
      </c>
      <c r="H11" s="39">
        <f t="shared" si="3"/>
        <v>2.72093023255814</v>
      </c>
      <c r="I11" s="40">
        <f>COUNTIF(Vertices[Out-Degree],"&gt;= "&amp;H11)-COUNTIF(Vertices[Out-Degree],"&gt;="&amp;H12)</f>
        <v>1</v>
      </c>
      <c r="J11" s="39">
        <f t="shared" si="4"/>
        <v>3023.2633087674417</v>
      </c>
      <c r="K11" s="40">
        <f>COUNTIF(Vertices[Betweenness Centrality],"&gt;= "&amp;J11)-COUNTIF(Vertices[Betweenness Centrality],"&gt;="&amp;J12)</f>
        <v>0</v>
      </c>
      <c r="L11" s="39">
        <f t="shared" si="5"/>
        <v>0.10465116279069767</v>
      </c>
      <c r="M11" s="40">
        <f>COUNTIF(Vertices[Closeness Centrality],"&gt;= "&amp;L11)-COUNTIF(Vertices[Closeness Centrality],"&gt;="&amp;L12)</f>
        <v>0</v>
      </c>
      <c r="N11" s="39">
        <f t="shared" si="6"/>
        <v>0.012997046511627908</v>
      </c>
      <c r="O11" s="40">
        <f>COUNTIF(Vertices[Eigenvector Centrality],"&gt;= "&amp;N11)-COUNTIF(Vertices[Eigenvector Centrality],"&gt;="&amp;N12)</f>
        <v>6</v>
      </c>
      <c r="P11" s="39">
        <f t="shared" si="7"/>
        <v>5.459132093023254</v>
      </c>
      <c r="Q11" s="40">
        <f>COUNTIF(Vertices[PageRank],"&gt;= "&amp;P11)-COUNTIF(Vertices[PageRank],"&gt;="&amp;P12)</f>
        <v>0</v>
      </c>
      <c r="R11" s="39">
        <f t="shared" si="8"/>
        <v>0.05232558139534883</v>
      </c>
      <c r="S11" s="44">
        <f>COUNTIF(Vertices[Clustering Coefficient],"&gt;= "&amp;R11)-COUNTIF(Vertices[Clustering Coefficient],"&gt;="&amp;R12)</f>
        <v>0</v>
      </c>
      <c r="T11" s="39">
        <f ca="1" t="shared" si="9"/>
        <v>40725.68598917958</v>
      </c>
      <c r="U11" s="40">
        <f ca="1" t="shared" si="0"/>
        <v>4</v>
      </c>
    </row>
    <row r="12" spans="1:21" ht="15">
      <c r="A12" s="34" t="s">
        <v>169</v>
      </c>
      <c r="B12" s="34">
        <v>0</v>
      </c>
      <c r="D12" s="32">
        <f t="shared" si="1"/>
        <v>0</v>
      </c>
      <c r="E12" s="3">
        <f>COUNTIF(Vertices[Degree],"&gt;= "&amp;D12)-COUNTIF(Vertices[Degree],"&gt;="&amp;D13)</f>
        <v>0</v>
      </c>
      <c r="F12" s="37">
        <f t="shared" si="2"/>
        <v>14.18604651162791</v>
      </c>
      <c r="G12" s="38">
        <f>COUNTIF(Vertices[In-Degree],"&gt;= "&amp;F12)-COUNTIF(Vertices[In-Degree],"&gt;="&amp;F13)</f>
        <v>0</v>
      </c>
      <c r="H12" s="37">
        <f t="shared" si="3"/>
        <v>3.023255813953489</v>
      </c>
      <c r="I12" s="38">
        <f>COUNTIF(Vertices[Out-Degree],"&gt;= "&amp;H12)-COUNTIF(Vertices[Out-Degree],"&gt;="&amp;H13)</f>
        <v>0</v>
      </c>
      <c r="J12" s="37">
        <f t="shared" si="4"/>
        <v>3359.1814541860463</v>
      </c>
      <c r="K12" s="38">
        <f>COUNTIF(Vertices[Betweenness Centrality],"&gt;= "&amp;J12)-COUNTIF(Vertices[Betweenness Centrality],"&gt;="&amp;J13)</f>
        <v>0</v>
      </c>
      <c r="L12" s="37">
        <f t="shared" si="5"/>
        <v>0.11627906976744184</v>
      </c>
      <c r="M12" s="38">
        <f>COUNTIF(Vertices[Closeness Centrality],"&gt;= "&amp;L12)-COUNTIF(Vertices[Closeness Centrality],"&gt;="&amp;L13)</f>
        <v>1</v>
      </c>
      <c r="N12" s="37">
        <f t="shared" si="6"/>
        <v>0.014441162790697676</v>
      </c>
      <c r="O12" s="38">
        <f>COUNTIF(Vertices[Eigenvector Centrality],"&gt;= "&amp;N12)-COUNTIF(Vertices[Eigenvector Centrality],"&gt;="&amp;N13)</f>
        <v>1</v>
      </c>
      <c r="P12" s="37">
        <f t="shared" si="7"/>
        <v>6.028522325581394</v>
      </c>
      <c r="Q12" s="38">
        <f>COUNTIF(Vertices[PageRank],"&gt;= "&amp;P12)-COUNTIF(Vertices[PageRank],"&gt;="&amp;P13)</f>
        <v>0</v>
      </c>
      <c r="R12" s="37">
        <f t="shared" si="8"/>
        <v>0.05813953488372092</v>
      </c>
      <c r="S12" s="43">
        <f>COUNTIF(Vertices[Clustering Coefficient],"&gt;= "&amp;R12)-COUNTIF(Vertices[Clustering Coefficient],"&gt;="&amp;R13)</f>
        <v>0</v>
      </c>
      <c r="T12" s="37">
        <f ca="1" t="shared" si="9"/>
        <v>40842.61452115633</v>
      </c>
      <c r="U12" s="38">
        <f ca="1" t="shared" si="0"/>
        <v>2</v>
      </c>
    </row>
    <row r="13" spans="1:21" ht="15">
      <c r="A13" s="34" t="s">
        <v>170</v>
      </c>
      <c r="B13" s="34">
        <v>0</v>
      </c>
      <c r="D13" s="32">
        <f t="shared" si="1"/>
        <v>0</v>
      </c>
      <c r="E13" s="3">
        <f>COUNTIF(Vertices[Degree],"&gt;= "&amp;D13)-COUNTIF(Vertices[Degree],"&gt;="&amp;D14)</f>
        <v>0</v>
      </c>
      <c r="F13" s="39">
        <f t="shared" si="2"/>
        <v>15.604651162790702</v>
      </c>
      <c r="G13" s="40">
        <f>COUNTIF(Vertices[In-Degree],"&gt;= "&amp;F13)-COUNTIF(Vertices[In-Degree],"&gt;="&amp;F14)</f>
        <v>0</v>
      </c>
      <c r="H13" s="39">
        <f t="shared" si="3"/>
        <v>3.325581395348838</v>
      </c>
      <c r="I13" s="40">
        <f>COUNTIF(Vertices[Out-Degree],"&gt;= "&amp;H13)-COUNTIF(Vertices[Out-Degree],"&gt;="&amp;H14)</f>
        <v>0</v>
      </c>
      <c r="J13" s="39">
        <f t="shared" si="4"/>
        <v>3695.099599604651</v>
      </c>
      <c r="K13" s="40">
        <f>COUNTIF(Vertices[Betweenness Centrality],"&gt;= "&amp;J13)-COUNTIF(Vertices[Betweenness Centrality],"&gt;="&amp;J14)</f>
        <v>0</v>
      </c>
      <c r="L13" s="39">
        <f t="shared" si="5"/>
        <v>0.12790697674418602</v>
      </c>
      <c r="M13" s="40">
        <f>COUNTIF(Vertices[Closeness Centrality],"&gt;= "&amp;L13)-COUNTIF(Vertices[Closeness Centrality],"&gt;="&amp;L14)</f>
        <v>0</v>
      </c>
      <c r="N13" s="39">
        <f t="shared" si="6"/>
        <v>0.015885279069767444</v>
      </c>
      <c r="O13" s="40">
        <f>COUNTIF(Vertices[Eigenvector Centrality],"&gt;= "&amp;N13)-COUNTIF(Vertices[Eigenvector Centrality],"&gt;="&amp;N14)</f>
        <v>0</v>
      </c>
      <c r="P13" s="39">
        <f t="shared" si="7"/>
        <v>6.597912558139533</v>
      </c>
      <c r="Q13" s="40">
        <f>COUNTIF(Vertices[PageRank],"&gt;= "&amp;P13)-COUNTIF(Vertices[PageRank],"&gt;="&amp;P14)</f>
        <v>0</v>
      </c>
      <c r="R13" s="39">
        <f t="shared" si="8"/>
        <v>0.06395348837209301</v>
      </c>
      <c r="S13" s="44">
        <f>COUNTIF(Vertices[Clustering Coefficient],"&gt;= "&amp;R13)-COUNTIF(Vertices[Clustering Coefficient],"&gt;="&amp;R14)</f>
        <v>0</v>
      </c>
      <c r="T13" s="39">
        <f ca="1" t="shared" si="9"/>
        <v>40959.54305313307</v>
      </c>
      <c r="U13" s="40">
        <f ca="1" t="shared" si="0"/>
        <v>2</v>
      </c>
    </row>
    <row r="14" spans="1:21" ht="15">
      <c r="A14" s="109"/>
      <c r="B14" s="109"/>
      <c r="D14" s="32">
        <f t="shared" si="1"/>
        <v>0</v>
      </c>
      <c r="E14" s="3">
        <f>COUNTIF(Vertices[Degree],"&gt;= "&amp;D14)-COUNTIF(Vertices[Degree],"&gt;="&amp;D15)</f>
        <v>0</v>
      </c>
      <c r="F14" s="37">
        <f t="shared" si="2"/>
        <v>17.023255813953494</v>
      </c>
      <c r="G14" s="38">
        <f>COUNTIF(Vertices[In-Degree],"&gt;= "&amp;F14)-COUNTIF(Vertices[In-Degree],"&gt;="&amp;F15)</f>
        <v>0</v>
      </c>
      <c r="H14" s="37">
        <f t="shared" si="3"/>
        <v>3.6279069767441867</v>
      </c>
      <c r="I14" s="38">
        <f>COUNTIF(Vertices[Out-Degree],"&gt;= "&amp;H14)-COUNTIF(Vertices[Out-Degree],"&gt;="&amp;H15)</f>
        <v>0</v>
      </c>
      <c r="J14" s="37">
        <f t="shared" si="4"/>
        <v>4031.0177450232554</v>
      </c>
      <c r="K14" s="38">
        <f>COUNTIF(Vertices[Betweenness Centrality],"&gt;= "&amp;J14)-COUNTIF(Vertices[Betweenness Centrality],"&gt;="&amp;J15)</f>
        <v>0</v>
      </c>
      <c r="L14" s="37">
        <f t="shared" si="5"/>
        <v>0.1395348837209302</v>
      </c>
      <c r="M14" s="38">
        <f>COUNTIF(Vertices[Closeness Centrality],"&gt;= "&amp;L14)-COUNTIF(Vertices[Closeness Centrality],"&gt;="&amp;L15)</f>
        <v>0</v>
      </c>
      <c r="N14" s="37">
        <f t="shared" si="6"/>
        <v>0.01732939534883721</v>
      </c>
      <c r="O14" s="38">
        <f>COUNTIF(Vertices[Eigenvector Centrality],"&gt;= "&amp;N14)-COUNTIF(Vertices[Eigenvector Centrality],"&gt;="&amp;N15)</f>
        <v>0</v>
      </c>
      <c r="P14" s="37">
        <f t="shared" si="7"/>
        <v>7.167302790697672</v>
      </c>
      <c r="Q14" s="38">
        <f>COUNTIF(Vertices[PageRank],"&gt;= "&amp;P14)-COUNTIF(Vertices[PageRank],"&gt;="&amp;P15)</f>
        <v>0</v>
      </c>
      <c r="R14" s="37">
        <f t="shared" si="8"/>
        <v>0.0697674418604651</v>
      </c>
      <c r="S14" s="43">
        <f>COUNTIF(Vertices[Clustering Coefficient],"&gt;= "&amp;R14)-COUNTIF(Vertices[Clustering Coefficient],"&gt;="&amp;R15)</f>
        <v>0</v>
      </c>
      <c r="T14" s="37">
        <f ca="1" t="shared" si="9"/>
        <v>41076.471585109815</v>
      </c>
      <c r="U14" s="38">
        <f ca="1" t="shared" si="0"/>
        <v>1</v>
      </c>
    </row>
    <row r="15" spans="1:21" ht="15">
      <c r="A15" s="34" t="s">
        <v>151</v>
      </c>
      <c r="B15" s="34">
        <v>6</v>
      </c>
      <c r="D15" s="32">
        <f t="shared" si="1"/>
        <v>0</v>
      </c>
      <c r="E15" s="3">
        <f>COUNTIF(Vertices[Degree],"&gt;= "&amp;D15)-COUNTIF(Vertices[Degree],"&gt;="&amp;D16)</f>
        <v>0</v>
      </c>
      <c r="F15" s="39">
        <f t="shared" si="2"/>
        <v>18.441860465116285</v>
      </c>
      <c r="G15" s="40">
        <f>COUNTIF(Vertices[In-Degree],"&gt;= "&amp;F15)-COUNTIF(Vertices[In-Degree],"&gt;="&amp;F16)</f>
        <v>0</v>
      </c>
      <c r="H15" s="39">
        <f t="shared" si="3"/>
        <v>3.9302325581395356</v>
      </c>
      <c r="I15" s="40">
        <f>COUNTIF(Vertices[Out-Degree],"&gt;= "&amp;H15)-COUNTIF(Vertices[Out-Degree],"&gt;="&amp;H16)</f>
        <v>2</v>
      </c>
      <c r="J15" s="39">
        <f t="shared" si="4"/>
        <v>4366.9358904418605</v>
      </c>
      <c r="K15" s="40">
        <f>COUNTIF(Vertices[Betweenness Centrality],"&gt;= "&amp;J15)-COUNTIF(Vertices[Betweenness Centrality],"&gt;="&amp;J16)</f>
        <v>0</v>
      </c>
      <c r="L15" s="39">
        <f t="shared" si="5"/>
        <v>0.15116279069767438</v>
      </c>
      <c r="M15" s="40">
        <f>COUNTIF(Vertices[Closeness Centrality],"&gt;= "&amp;L15)-COUNTIF(Vertices[Closeness Centrality],"&gt;="&amp;L16)</f>
        <v>0</v>
      </c>
      <c r="N15" s="39">
        <f t="shared" si="6"/>
        <v>0.018773511627906976</v>
      </c>
      <c r="O15" s="40">
        <f>COUNTIF(Vertices[Eigenvector Centrality],"&gt;= "&amp;N15)-COUNTIF(Vertices[Eigenvector Centrality],"&gt;="&amp;N16)</f>
        <v>0</v>
      </c>
      <c r="P15" s="39">
        <f t="shared" si="7"/>
        <v>7.736693023255811</v>
      </c>
      <c r="Q15" s="40">
        <f>COUNTIF(Vertices[PageRank],"&gt;= "&amp;P15)-COUNTIF(Vertices[PageRank],"&gt;="&amp;P16)</f>
        <v>0</v>
      </c>
      <c r="R15" s="39">
        <f t="shared" si="8"/>
        <v>0.07558139534883719</v>
      </c>
      <c r="S15" s="44">
        <f>COUNTIF(Vertices[Clustering Coefficient],"&gt;= "&amp;R15)-COUNTIF(Vertices[Clustering Coefficient],"&gt;="&amp;R16)</f>
        <v>0</v>
      </c>
      <c r="T15" s="39">
        <f ca="1" t="shared" si="9"/>
        <v>41193.40011708656</v>
      </c>
      <c r="U15" s="40">
        <f ca="1" t="shared" si="0"/>
        <v>2</v>
      </c>
    </row>
    <row r="16" spans="1:21" ht="15">
      <c r="A16" s="34" t="s">
        <v>152</v>
      </c>
      <c r="B16" s="34">
        <v>3</v>
      </c>
      <c r="D16" s="32">
        <f t="shared" si="1"/>
        <v>0</v>
      </c>
      <c r="E16" s="3">
        <f>COUNTIF(Vertices[Degree],"&gt;= "&amp;D16)-COUNTIF(Vertices[Degree],"&gt;="&amp;D17)</f>
        <v>0</v>
      </c>
      <c r="F16" s="37">
        <f t="shared" si="2"/>
        <v>19.860465116279077</v>
      </c>
      <c r="G16" s="38">
        <f>COUNTIF(Vertices[In-Degree],"&gt;= "&amp;F16)-COUNTIF(Vertices[In-Degree],"&gt;="&amp;F17)</f>
        <v>0</v>
      </c>
      <c r="H16" s="37">
        <f t="shared" si="3"/>
        <v>4.232558139534884</v>
      </c>
      <c r="I16" s="38">
        <f>COUNTIF(Vertices[Out-Degree],"&gt;= "&amp;H16)-COUNTIF(Vertices[Out-Degree],"&gt;="&amp;H17)</f>
        <v>0</v>
      </c>
      <c r="J16" s="37">
        <f t="shared" si="4"/>
        <v>4702.854035860465</v>
      </c>
      <c r="K16" s="38">
        <f>COUNTIF(Vertices[Betweenness Centrality],"&gt;= "&amp;J16)-COUNTIF(Vertices[Betweenness Centrality],"&gt;="&amp;J17)</f>
        <v>0</v>
      </c>
      <c r="L16" s="37">
        <f t="shared" si="5"/>
        <v>0.16279069767441856</v>
      </c>
      <c r="M16" s="38">
        <f>COUNTIF(Vertices[Closeness Centrality],"&gt;= "&amp;L16)-COUNTIF(Vertices[Closeness Centrality],"&gt;="&amp;L17)</f>
        <v>0</v>
      </c>
      <c r="N16" s="37">
        <f t="shared" si="6"/>
        <v>0.020217627906976742</v>
      </c>
      <c r="O16" s="38">
        <f>COUNTIF(Vertices[Eigenvector Centrality],"&gt;= "&amp;N16)-COUNTIF(Vertices[Eigenvector Centrality],"&gt;="&amp;N17)</f>
        <v>0</v>
      </c>
      <c r="P16" s="37">
        <f t="shared" si="7"/>
        <v>8.30608325581395</v>
      </c>
      <c r="Q16" s="38">
        <f>COUNTIF(Vertices[PageRank],"&gt;= "&amp;P16)-COUNTIF(Vertices[PageRank],"&gt;="&amp;P17)</f>
        <v>0</v>
      </c>
      <c r="R16" s="37">
        <f t="shared" si="8"/>
        <v>0.08139534883720928</v>
      </c>
      <c r="S16" s="43">
        <f>COUNTIF(Vertices[Clustering Coefficient],"&gt;= "&amp;R16)-COUNTIF(Vertices[Clustering Coefficient],"&gt;="&amp;R17)</f>
        <v>1</v>
      </c>
      <c r="T16" s="37">
        <f ca="1" t="shared" si="9"/>
        <v>41310.3286490633</v>
      </c>
      <c r="U16" s="38">
        <f ca="1" t="shared" si="0"/>
        <v>1</v>
      </c>
    </row>
    <row r="17" spans="1:21" ht="15">
      <c r="A17" s="34" t="s">
        <v>153</v>
      </c>
      <c r="B17" s="34">
        <v>161</v>
      </c>
      <c r="D17" s="32">
        <f t="shared" si="1"/>
        <v>0</v>
      </c>
      <c r="E17" s="3">
        <f>COUNTIF(Vertices[Degree],"&gt;= "&amp;D17)-COUNTIF(Vertices[Degree],"&gt;="&amp;D18)</f>
        <v>0</v>
      </c>
      <c r="F17" s="39">
        <f t="shared" si="2"/>
        <v>21.279069767441868</v>
      </c>
      <c r="G17" s="40">
        <f>COUNTIF(Vertices[In-Degree],"&gt;= "&amp;F17)-COUNTIF(Vertices[In-Degree],"&gt;="&amp;F18)</f>
        <v>1</v>
      </c>
      <c r="H17" s="39">
        <f t="shared" si="3"/>
        <v>4.534883720930233</v>
      </c>
      <c r="I17" s="40">
        <f>COUNTIF(Vertices[Out-Degree],"&gt;= "&amp;H17)-COUNTIF(Vertices[Out-Degree],"&gt;="&amp;H18)</f>
        <v>0</v>
      </c>
      <c r="J17" s="39">
        <f t="shared" si="4"/>
        <v>5038.77218127907</v>
      </c>
      <c r="K17" s="40">
        <f>COUNTIF(Vertices[Betweenness Centrality],"&gt;= "&amp;J17)-COUNTIF(Vertices[Betweenness Centrality],"&gt;="&amp;J18)</f>
        <v>0</v>
      </c>
      <c r="L17" s="39">
        <f t="shared" si="5"/>
        <v>0.17441860465116274</v>
      </c>
      <c r="M17" s="40">
        <f>COUNTIF(Vertices[Closeness Centrality],"&gt;= "&amp;L17)-COUNTIF(Vertices[Closeness Centrality],"&gt;="&amp;L18)</f>
        <v>0</v>
      </c>
      <c r="N17" s="39">
        <f t="shared" si="6"/>
        <v>0.021661744186046508</v>
      </c>
      <c r="O17" s="40">
        <f>COUNTIF(Vertices[Eigenvector Centrality],"&gt;= "&amp;N17)-COUNTIF(Vertices[Eigenvector Centrality],"&gt;="&amp;N18)</f>
        <v>0</v>
      </c>
      <c r="P17" s="39">
        <f t="shared" si="7"/>
        <v>8.87547348837209</v>
      </c>
      <c r="Q17" s="40">
        <f>COUNTIF(Vertices[PageRank],"&gt;= "&amp;P17)-COUNTIF(Vertices[PageRank],"&gt;="&amp;P18)</f>
        <v>1</v>
      </c>
      <c r="R17" s="39">
        <f t="shared" si="8"/>
        <v>0.08720930232558137</v>
      </c>
      <c r="S17" s="44">
        <f>COUNTIF(Vertices[Clustering Coefficient],"&gt;= "&amp;R17)-COUNTIF(Vertices[Clustering Coefficient],"&gt;="&amp;R18)</f>
        <v>0</v>
      </c>
      <c r="T17" s="39">
        <f ca="1" t="shared" si="9"/>
        <v>41427.25718104005</v>
      </c>
      <c r="U17" s="40">
        <f ca="1" t="shared" si="0"/>
        <v>4</v>
      </c>
    </row>
    <row r="18" spans="1:21" ht="15">
      <c r="A18" s="34" t="s">
        <v>154</v>
      </c>
      <c r="B18" s="34">
        <v>233</v>
      </c>
      <c r="D18" s="32">
        <f t="shared" si="1"/>
        <v>0</v>
      </c>
      <c r="E18" s="3">
        <f>COUNTIF(Vertices[Degree],"&gt;= "&amp;D18)-COUNTIF(Vertices[Degree],"&gt;="&amp;D19)</f>
        <v>0</v>
      </c>
      <c r="F18" s="37">
        <f t="shared" si="2"/>
        <v>22.69767441860466</v>
      </c>
      <c r="G18" s="38">
        <f>COUNTIF(Vertices[In-Degree],"&gt;= "&amp;F18)-COUNTIF(Vertices[In-Degree],"&gt;="&amp;F19)</f>
        <v>0</v>
      </c>
      <c r="H18" s="37">
        <f t="shared" si="3"/>
        <v>4.837209302325581</v>
      </c>
      <c r="I18" s="38">
        <f>COUNTIF(Vertices[Out-Degree],"&gt;= "&amp;H18)-COUNTIF(Vertices[Out-Degree],"&gt;="&amp;H19)</f>
        <v>0</v>
      </c>
      <c r="J18" s="37">
        <f t="shared" si="4"/>
        <v>5374.690326697674</v>
      </c>
      <c r="K18" s="38">
        <f>COUNTIF(Vertices[Betweenness Centrality],"&gt;= "&amp;J18)-COUNTIF(Vertices[Betweenness Centrality],"&gt;="&amp;J19)</f>
        <v>1</v>
      </c>
      <c r="L18" s="37">
        <f t="shared" si="5"/>
        <v>0.18604651162790692</v>
      </c>
      <c r="M18" s="38">
        <f>COUNTIF(Vertices[Closeness Centrality],"&gt;= "&amp;L18)-COUNTIF(Vertices[Closeness Centrality],"&gt;="&amp;L19)</f>
        <v>0</v>
      </c>
      <c r="N18" s="37">
        <f t="shared" si="6"/>
        <v>0.023105860465116274</v>
      </c>
      <c r="O18" s="38">
        <f>COUNTIF(Vertices[Eigenvector Centrality],"&gt;= "&amp;N18)-COUNTIF(Vertices[Eigenvector Centrality],"&gt;="&amp;N19)</f>
        <v>0</v>
      </c>
      <c r="P18" s="37">
        <f t="shared" si="7"/>
        <v>9.44486372093023</v>
      </c>
      <c r="Q18" s="38">
        <f>COUNTIF(Vertices[PageRank],"&gt;= "&amp;P18)-COUNTIF(Vertices[PageRank],"&gt;="&amp;P19)</f>
        <v>0</v>
      </c>
      <c r="R18" s="37">
        <f t="shared" si="8"/>
        <v>0.09302325581395346</v>
      </c>
      <c r="S18" s="43">
        <f>COUNTIF(Vertices[Clustering Coefficient],"&gt;= "&amp;R18)-COUNTIF(Vertices[Clustering Coefficient],"&gt;="&amp;R19)</f>
        <v>0</v>
      </c>
      <c r="T18" s="37">
        <f ca="1" t="shared" si="9"/>
        <v>41544.18571301679</v>
      </c>
      <c r="U18" s="38">
        <f ca="1" t="shared" si="0"/>
        <v>4</v>
      </c>
    </row>
    <row r="19" spans="1:21" ht="15">
      <c r="A19" s="109"/>
      <c r="B19" s="109"/>
      <c r="D19" s="32">
        <f t="shared" si="1"/>
        <v>0</v>
      </c>
      <c r="E19" s="3">
        <f>COUNTIF(Vertices[Degree],"&gt;= "&amp;D19)-COUNTIF(Vertices[Degree],"&gt;="&amp;D20)</f>
        <v>0</v>
      </c>
      <c r="F19" s="39">
        <f t="shared" si="2"/>
        <v>24.11627906976745</v>
      </c>
      <c r="G19" s="40">
        <f>COUNTIF(Vertices[In-Degree],"&gt;= "&amp;F19)-COUNTIF(Vertices[In-Degree],"&gt;="&amp;F20)</f>
        <v>0</v>
      </c>
      <c r="H19" s="39">
        <f t="shared" si="3"/>
        <v>5.13953488372093</v>
      </c>
      <c r="I19" s="40">
        <f>COUNTIF(Vertices[Out-Degree],"&gt;= "&amp;H19)-COUNTIF(Vertices[Out-Degree],"&gt;="&amp;H20)</f>
        <v>0</v>
      </c>
      <c r="J19" s="39">
        <f t="shared" si="4"/>
        <v>5710.608472116279</v>
      </c>
      <c r="K19" s="40">
        <f>COUNTIF(Vertices[Betweenness Centrality],"&gt;= "&amp;J19)-COUNTIF(Vertices[Betweenness Centrality],"&gt;="&amp;J20)</f>
        <v>0</v>
      </c>
      <c r="L19" s="39">
        <f t="shared" si="5"/>
        <v>0.1976744186046511</v>
      </c>
      <c r="M19" s="40">
        <f>COUNTIF(Vertices[Closeness Centrality],"&gt;= "&amp;L19)-COUNTIF(Vertices[Closeness Centrality],"&gt;="&amp;L20)</f>
        <v>0</v>
      </c>
      <c r="N19" s="39">
        <f t="shared" si="6"/>
        <v>0.02454997674418604</v>
      </c>
      <c r="O19" s="40">
        <f>COUNTIF(Vertices[Eigenvector Centrality],"&gt;= "&amp;N19)-COUNTIF(Vertices[Eigenvector Centrality],"&gt;="&amp;N20)</f>
        <v>0</v>
      </c>
      <c r="P19" s="39">
        <f t="shared" si="7"/>
        <v>10.014253953488371</v>
      </c>
      <c r="Q19" s="40">
        <f>COUNTIF(Vertices[PageRank],"&gt;= "&amp;P19)-COUNTIF(Vertices[PageRank],"&gt;="&amp;P20)</f>
        <v>0</v>
      </c>
      <c r="R19" s="39">
        <f t="shared" si="8"/>
        <v>0.09883720930232555</v>
      </c>
      <c r="S19" s="44">
        <f>COUNTIF(Vertices[Clustering Coefficient],"&gt;= "&amp;R19)-COUNTIF(Vertices[Clustering Coefficient],"&gt;="&amp;R20)</f>
        <v>1</v>
      </c>
      <c r="T19" s="39">
        <f ca="1" t="shared" si="9"/>
        <v>41661.114244993536</v>
      </c>
      <c r="U19" s="40">
        <f ca="1" t="shared" si="0"/>
        <v>0</v>
      </c>
    </row>
    <row r="20" spans="1:21" ht="15">
      <c r="A20" s="34" t="s">
        <v>155</v>
      </c>
      <c r="B20" s="34">
        <v>6</v>
      </c>
      <c r="D20" s="32">
        <f t="shared" si="1"/>
        <v>0</v>
      </c>
      <c r="E20" s="3">
        <f>COUNTIF(Vertices[Degree],"&gt;= "&amp;D20)-COUNTIF(Vertices[Degree],"&gt;="&amp;D21)</f>
        <v>0</v>
      </c>
      <c r="F20" s="37">
        <f t="shared" si="2"/>
        <v>25.534883720930242</v>
      </c>
      <c r="G20" s="38">
        <f>COUNTIF(Vertices[In-Degree],"&gt;= "&amp;F20)-COUNTIF(Vertices[In-Degree],"&gt;="&amp;F21)</f>
        <v>0</v>
      </c>
      <c r="H20" s="37">
        <f t="shared" si="3"/>
        <v>5.441860465116278</v>
      </c>
      <c r="I20" s="38">
        <f>COUNTIF(Vertices[Out-Degree],"&gt;= "&amp;H20)-COUNTIF(Vertices[Out-Degree],"&gt;="&amp;H21)</f>
        <v>0</v>
      </c>
      <c r="J20" s="37">
        <f t="shared" si="4"/>
        <v>6046.526617534883</v>
      </c>
      <c r="K20" s="38">
        <f>COUNTIF(Vertices[Betweenness Centrality],"&gt;= "&amp;J20)-COUNTIF(Vertices[Betweenness Centrality],"&gt;="&amp;J21)</f>
        <v>0</v>
      </c>
      <c r="L20" s="37">
        <f t="shared" si="5"/>
        <v>0.20930232558139528</v>
      </c>
      <c r="M20" s="38">
        <f>COUNTIF(Vertices[Closeness Centrality],"&gt;= "&amp;L20)-COUNTIF(Vertices[Closeness Centrality],"&gt;="&amp;L21)</f>
        <v>0</v>
      </c>
      <c r="N20" s="37">
        <f t="shared" si="6"/>
        <v>0.025994093023255806</v>
      </c>
      <c r="O20" s="38">
        <f>COUNTIF(Vertices[Eigenvector Centrality],"&gt;= "&amp;N20)-COUNTIF(Vertices[Eigenvector Centrality],"&gt;="&amp;N21)</f>
        <v>0</v>
      </c>
      <c r="P20" s="37">
        <f t="shared" si="7"/>
        <v>10.583644186046511</v>
      </c>
      <c r="Q20" s="38">
        <f>COUNTIF(Vertices[PageRank],"&gt;= "&amp;P20)-COUNTIF(Vertices[PageRank],"&gt;="&amp;P21)</f>
        <v>0</v>
      </c>
      <c r="R20" s="37">
        <f t="shared" si="8"/>
        <v>0.10465116279069764</v>
      </c>
      <c r="S20" s="43">
        <f>COUNTIF(Vertices[Clustering Coefficient],"&gt;= "&amp;R20)-COUNTIF(Vertices[Clustering Coefficient],"&gt;="&amp;R21)</f>
        <v>1</v>
      </c>
      <c r="T20" s="37">
        <f ca="1" t="shared" si="9"/>
        <v>41778.04277697028</v>
      </c>
      <c r="U20" s="38">
        <f ca="1" t="shared" si="0"/>
        <v>0</v>
      </c>
    </row>
    <row r="21" spans="1:21" ht="15">
      <c r="A21" s="34" t="s">
        <v>156</v>
      </c>
      <c r="B21" s="34">
        <v>3.307373</v>
      </c>
      <c r="D21" s="32">
        <f t="shared" si="1"/>
        <v>0</v>
      </c>
      <c r="E21" s="3">
        <f>COUNTIF(Vertices[Degree],"&gt;= "&amp;D21)-COUNTIF(Vertices[Degree],"&gt;="&amp;D22)</f>
        <v>0</v>
      </c>
      <c r="F21" s="39">
        <f t="shared" si="2"/>
        <v>26.953488372093034</v>
      </c>
      <c r="G21" s="40">
        <f>COUNTIF(Vertices[In-Degree],"&gt;= "&amp;F21)-COUNTIF(Vertices[In-Degree],"&gt;="&amp;F22)</f>
        <v>0</v>
      </c>
      <c r="H21" s="39">
        <f t="shared" si="3"/>
        <v>5.744186046511627</v>
      </c>
      <c r="I21" s="40">
        <f>COUNTIF(Vertices[Out-Degree],"&gt;= "&amp;H21)-COUNTIF(Vertices[Out-Degree],"&gt;="&amp;H22)</f>
        <v>0</v>
      </c>
      <c r="J21" s="39">
        <f t="shared" si="4"/>
        <v>6382.444762953488</v>
      </c>
      <c r="K21" s="40">
        <f>COUNTIF(Vertices[Betweenness Centrality],"&gt;= "&amp;J21)-COUNTIF(Vertices[Betweenness Centrality],"&gt;="&amp;J22)</f>
        <v>1</v>
      </c>
      <c r="L21" s="39">
        <f t="shared" si="5"/>
        <v>0.22093023255813946</v>
      </c>
      <c r="M21" s="40">
        <f>COUNTIF(Vertices[Closeness Centrality],"&gt;= "&amp;L21)-COUNTIF(Vertices[Closeness Centrality],"&gt;="&amp;L22)</f>
        <v>0</v>
      </c>
      <c r="N21" s="39">
        <f t="shared" si="6"/>
        <v>0.027438209302325572</v>
      </c>
      <c r="O21" s="40">
        <f>COUNTIF(Vertices[Eigenvector Centrality],"&gt;= "&amp;N21)-COUNTIF(Vertices[Eigenvector Centrality],"&gt;="&amp;N22)</f>
        <v>0</v>
      </c>
      <c r="P21" s="39">
        <f t="shared" si="7"/>
        <v>11.153034418604651</v>
      </c>
      <c r="Q21" s="40">
        <f>COUNTIF(Vertices[PageRank],"&gt;= "&amp;P21)-COUNTIF(Vertices[PageRank],"&gt;="&amp;P22)</f>
        <v>0</v>
      </c>
      <c r="R21" s="39">
        <f t="shared" si="8"/>
        <v>0.11046511627906973</v>
      </c>
      <c r="S21" s="44">
        <f>COUNTIF(Vertices[Clustering Coefficient],"&gt;= "&amp;R21)-COUNTIF(Vertices[Clustering Coefficient],"&gt;="&amp;R22)</f>
        <v>0</v>
      </c>
      <c r="T21" s="39">
        <f ca="1" t="shared" si="9"/>
        <v>41894.971308947024</v>
      </c>
      <c r="U21" s="40">
        <f ca="1" t="shared" si="0"/>
        <v>3</v>
      </c>
    </row>
    <row r="22" spans="1:21" ht="15">
      <c r="A22" s="109"/>
      <c r="B22" s="109"/>
      <c r="D22" s="32">
        <f t="shared" si="1"/>
        <v>0</v>
      </c>
      <c r="E22" s="3">
        <f>COUNTIF(Vertices[Degree],"&gt;= "&amp;D22)-COUNTIF(Vertices[Degree],"&gt;="&amp;D23)</f>
        <v>0</v>
      </c>
      <c r="F22" s="37">
        <f t="shared" si="2"/>
        <v>28.372093023255825</v>
      </c>
      <c r="G22" s="38">
        <f>COUNTIF(Vertices[In-Degree],"&gt;= "&amp;F22)-COUNTIF(Vertices[In-Degree],"&gt;="&amp;F23)</f>
        <v>0</v>
      </c>
      <c r="H22" s="37">
        <f t="shared" si="3"/>
        <v>6.046511627906975</v>
      </c>
      <c r="I22" s="38">
        <f>COUNTIF(Vertices[Out-Degree],"&gt;= "&amp;H22)-COUNTIF(Vertices[Out-Degree],"&gt;="&amp;H23)</f>
        <v>0</v>
      </c>
      <c r="J22" s="37">
        <f t="shared" si="4"/>
        <v>6718.3629083720925</v>
      </c>
      <c r="K22" s="38">
        <f>COUNTIF(Vertices[Betweenness Centrality],"&gt;= "&amp;J22)-COUNTIF(Vertices[Betweenness Centrality],"&gt;="&amp;J23)</f>
        <v>0</v>
      </c>
      <c r="L22" s="37">
        <f t="shared" si="5"/>
        <v>0.23255813953488363</v>
      </c>
      <c r="M22" s="38">
        <f>COUNTIF(Vertices[Closeness Centrality],"&gt;= "&amp;L22)-COUNTIF(Vertices[Closeness Centrality],"&gt;="&amp;L23)</f>
        <v>0</v>
      </c>
      <c r="N22" s="37">
        <f t="shared" si="6"/>
        <v>0.02888232558139534</v>
      </c>
      <c r="O22" s="38">
        <f>COUNTIF(Vertices[Eigenvector Centrality],"&gt;= "&amp;N22)-COUNTIF(Vertices[Eigenvector Centrality],"&gt;="&amp;N23)</f>
        <v>0</v>
      </c>
      <c r="P22" s="37">
        <f t="shared" si="7"/>
        <v>11.722424651162791</v>
      </c>
      <c r="Q22" s="38">
        <f>COUNTIF(Vertices[PageRank],"&gt;= "&amp;P22)-COUNTIF(Vertices[PageRank],"&gt;="&amp;P23)</f>
        <v>0</v>
      </c>
      <c r="R22" s="37">
        <f t="shared" si="8"/>
        <v>0.11627906976744182</v>
      </c>
      <c r="S22" s="43">
        <f>COUNTIF(Vertices[Clustering Coefficient],"&gt;= "&amp;R22)-COUNTIF(Vertices[Clustering Coefficient],"&gt;="&amp;R23)</f>
        <v>0</v>
      </c>
      <c r="T22" s="37">
        <f ca="1" t="shared" si="9"/>
        <v>42011.89984092377</v>
      </c>
      <c r="U22" s="38">
        <f ca="1" t="shared" si="0"/>
        <v>4</v>
      </c>
    </row>
    <row r="23" spans="1:21" ht="15">
      <c r="A23" s="34" t="s">
        <v>157</v>
      </c>
      <c r="B23" s="34">
        <v>0.006818181818181818</v>
      </c>
      <c r="D23" s="32">
        <f t="shared" si="1"/>
        <v>0</v>
      </c>
      <c r="E23" s="3">
        <f>COUNTIF(Vertices[Degree],"&gt;= "&amp;D23)-COUNTIF(Vertices[Degree],"&gt;="&amp;D24)</f>
        <v>0</v>
      </c>
      <c r="F23" s="39">
        <f t="shared" si="2"/>
        <v>29.790697674418617</v>
      </c>
      <c r="G23" s="40">
        <f>COUNTIF(Vertices[In-Degree],"&gt;= "&amp;F23)-COUNTIF(Vertices[In-Degree],"&gt;="&amp;F24)</f>
        <v>0</v>
      </c>
      <c r="H23" s="39">
        <f t="shared" si="3"/>
        <v>6.3488372093023235</v>
      </c>
      <c r="I23" s="40">
        <f>COUNTIF(Vertices[Out-Degree],"&gt;= "&amp;H23)-COUNTIF(Vertices[Out-Degree],"&gt;="&amp;H24)</f>
        <v>0</v>
      </c>
      <c r="J23" s="39">
        <f t="shared" si="4"/>
        <v>7054.281053790697</v>
      </c>
      <c r="K23" s="40">
        <f>COUNTIF(Vertices[Betweenness Centrality],"&gt;= "&amp;J23)-COUNTIF(Vertices[Betweenness Centrality],"&gt;="&amp;J24)</f>
        <v>0</v>
      </c>
      <c r="L23" s="39">
        <f t="shared" si="5"/>
        <v>0.2441860465116278</v>
      </c>
      <c r="M23" s="40">
        <f>COUNTIF(Vertices[Closeness Centrality],"&gt;= "&amp;L23)-COUNTIF(Vertices[Closeness Centrality],"&gt;="&amp;L24)</f>
        <v>0</v>
      </c>
      <c r="N23" s="39">
        <f t="shared" si="6"/>
        <v>0.030326441860465105</v>
      </c>
      <c r="O23" s="40">
        <f>COUNTIF(Vertices[Eigenvector Centrality],"&gt;= "&amp;N23)-COUNTIF(Vertices[Eigenvector Centrality],"&gt;="&amp;N24)</f>
        <v>0</v>
      </c>
      <c r="P23" s="39">
        <f t="shared" si="7"/>
        <v>12.291814883720932</v>
      </c>
      <c r="Q23" s="40">
        <f>COUNTIF(Vertices[PageRank],"&gt;= "&amp;P23)-COUNTIF(Vertices[PageRank],"&gt;="&amp;P24)</f>
        <v>0</v>
      </c>
      <c r="R23" s="39">
        <f t="shared" si="8"/>
        <v>0.1220930232558139</v>
      </c>
      <c r="S23" s="44">
        <f>COUNTIF(Vertices[Clustering Coefficient],"&gt;= "&amp;R23)-COUNTIF(Vertices[Clustering Coefficient],"&gt;="&amp;R24)</f>
        <v>0</v>
      </c>
      <c r="T23" s="39">
        <f ca="1" t="shared" si="9"/>
        <v>42128.82837290051</v>
      </c>
      <c r="U23" s="40">
        <f ca="1" t="shared" si="0"/>
        <v>7</v>
      </c>
    </row>
    <row r="24" spans="1:21" ht="15">
      <c r="A24" s="34" t="s">
        <v>1744</v>
      </c>
      <c r="B24" s="34">
        <v>0.642994</v>
      </c>
      <c r="D24" s="32">
        <f t="shared" si="1"/>
        <v>0</v>
      </c>
      <c r="E24" s="3">
        <f>COUNTIF(Vertices[Degree],"&gt;= "&amp;D24)-COUNTIF(Vertices[Degree],"&gt;="&amp;D25)</f>
        <v>0</v>
      </c>
      <c r="F24" s="37">
        <f t="shared" si="2"/>
        <v>31.209302325581408</v>
      </c>
      <c r="G24" s="38">
        <f>COUNTIF(Vertices[In-Degree],"&gt;= "&amp;F24)-COUNTIF(Vertices[In-Degree],"&gt;="&amp;F25)</f>
        <v>0</v>
      </c>
      <c r="H24" s="37">
        <f t="shared" si="3"/>
        <v>6.651162790697672</v>
      </c>
      <c r="I24" s="38">
        <f>COUNTIF(Vertices[Out-Degree],"&gt;= "&amp;H24)-COUNTIF(Vertices[Out-Degree],"&gt;="&amp;H25)</f>
        <v>0</v>
      </c>
      <c r="J24" s="37">
        <f t="shared" si="4"/>
        <v>7390.199199209302</v>
      </c>
      <c r="K24" s="38">
        <f>COUNTIF(Vertices[Betweenness Centrality],"&gt;= "&amp;J24)-COUNTIF(Vertices[Betweenness Centrality],"&gt;="&amp;J25)</f>
        <v>0</v>
      </c>
      <c r="L24" s="37">
        <f t="shared" si="5"/>
        <v>0.255813953488372</v>
      </c>
      <c r="M24" s="38">
        <f>COUNTIF(Vertices[Closeness Centrality],"&gt;= "&amp;L24)-COUNTIF(Vertices[Closeness Centrality],"&gt;="&amp;L25)</f>
        <v>0</v>
      </c>
      <c r="N24" s="37">
        <f t="shared" si="6"/>
        <v>0.031770558139534874</v>
      </c>
      <c r="O24" s="38">
        <f>COUNTIF(Vertices[Eigenvector Centrality],"&gt;= "&amp;N24)-COUNTIF(Vertices[Eigenvector Centrality],"&gt;="&amp;N25)</f>
        <v>0</v>
      </c>
      <c r="P24" s="37">
        <f t="shared" si="7"/>
        <v>12.861205116279072</v>
      </c>
      <c r="Q24" s="38">
        <f>COUNTIF(Vertices[PageRank],"&gt;= "&amp;P24)-COUNTIF(Vertices[PageRank],"&gt;="&amp;P25)</f>
        <v>0</v>
      </c>
      <c r="R24" s="37">
        <f t="shared" si="8"/>
        <v>0.127906976744186</v>
      </c>
      <c r="S24" s="43">
        <f>COUNTIF(Vertices[Clustering Coefficient],"&gt;= "&amp;R24)-COUNTIF(Vertices[Clustering Coefficient],"&gt;="&amp;R25)</f>
        <v>0</v>
      </c>
      <c r="T24" s="37">
        <f ca="1" t="shared" si="9"/>
        <v>42245.75690487726</v>
      </c>
      <c r="U24" s="38">
        <f ca="1" t="shared" si="0"/>
        <v>0</v>
      </c>
    </row>
    <row r="25" spans="1:21" ht="15">
      <c r="A25" s="109"/>
      <c r="B25" s="109"/>
      <c r="D25" s="32">
        <f t="shared" si="1"/>
        <v>0</v>
      </c>
      <c r="E25" s="3">
        <f>COUNTIF(Vertices[Degree],"&gt;= "&amp;D25)-COUNTIF(Vertices[Degree],"&gt;="&amp;D26)</f>
        <v>0</v>
      </c>
      <c r="F25" s="39">
        <f t="shared" si="2"/>
        <v>32.6279069767442</v>
      </c>
      <c r="G25" s="40">
        <f>COUNTIF(Vertices[In-Degree],"&gt;= "&amp;F25)-COUNTIF(Vertices[In-Degree],"&gt;="&amp;F26)</f>
        <v>0</v>
      </c>
      <c r="H25" s="39">
        <f t="shared" si="3"/>
        <v>6.9534883720930205</v>
      </c>
      <c r="I25" s="40">
        <f>COUNTIF(Vertices[Out-Degree],"&gt;= "&amp;H25)-COUNTIF(Vertices[Out-Degree],"&gt;="&amp;H26)</f>
        <v>4</v>
      </c>
      <c r="J25" s="39">
        <f t="shared" si="4"/>
        <v>7726.117344627906</v>
      </c>
      <c r="K25" s="40">
        <f>COUNTIF(Vertices[Betweenness Centrality],"&gt;= "&amp;J25)-COUNTIF(Vertices[Betweenness Centrality],"&gt;="&amp;J26)</f>
        <v>0</v>
      </c>
      <c r="L25" s="39">
        <f t="shared" si="5"/>
        <v>0.2674418604651162</v>
      </c>
      <c r="M25" s="40">
        <f>COUNTIF(Vertices[Closeness Centrality],"&gt;= "&amp;L25)-COUNTIF(Vertices[Closeness Centrality],"&gt;="&amp;L26)</f>
        <v>0</v>
      </c>
      <c r="N25" s="39">
        <f t="shared" si="6"/>
        <v>0.033214674418604644</v>
      </c>
      <c r="O25" s="40">
        <f>COUNTIF(Vertices[Eigenvector Centrality],"&gt;= "&amp;N25)-COUNTIF(Vertices[Eigenvector Centrality],"&gt;="&amp;N26)</f>
        <v>0</v>
      </c>
      <c r="P25" s="39">
        <f t="shared" si="7"/>
        <v>13.430595348837212</v>
      </c>
      <c r="Q25" s="40">
        <f>COUNTIF(Vertices[PageRank],"&gt;= "&amp;P25)-COUNTIF(Vertices[PageRank],"&gt;="&amp;P26)</f>
        <v>0</v>
      </c>
      <c r="R25" s="39">
        <f t="shared" si="8"/>
        <v>0.1337209302325581</v>
      </c>
      <c r="S25" s="44">
        <f>COUNTIF(Vertices[Clustering Coefficient],"&gt;= "&amp;R25)-COUNTIF(Vertices[Clustering Coefficient],"&gt;="&amp;R26)</f>
        <v>0</v>
      </c>
      <c r="T25" s="39">
        <f ca="1" t="shared" si="9"/>
        <v>42362.685436854</v>
      </c>
      <c r="U25" s="40">
        <f ca="1" t="shared" si="0"/>
        <v>4</v>
      </c>
    </row>
    <row r="26" spans="1:21" ht="15">
      <c r="A26" s="34" t="s">
        <v>1745</v>
      </c>
      <c r="B26" s="34" t="s">
        <v>1747</v>
      </c>
      <c r="D26" s="32">
        <f t="shared" si="1"/>
        <v>0</v>
      </c>
      <c r="E26" s="3">
        <f>COUNTIF(Vertices[Degree],"&gt;= "&amp;D26)-COUNTIF(Vertices[Degree],"&gt;="&amp;D27)</f>
        <v>0</v>
      </c>
      <c r="F26" s="37">
        <f t="shared" si="2"/>
        <v>34.04651162790699</v>
      </c>
      <c r="G26" s="38">
        <f>COUNTIF(Vertices[In-Degree],"&gt;= "&amp;F26)-COUNTIF(Vertices[In-Degree],"&gt;="&amp;F27)</f>
        <v>0</v>
      </c>
      <c r="H26" s="37">
        <f t="shared" si="3"/>
        <v>7.255813953488369</v>
      </c>
      <c r="I26" s="38">
        <f>COUNTIF(Vertices[Out-Degree],"&gt;= "&amp;H26)-COUNTIF(Vertices[Out-Degree],"&gt;="&amp;H27)</f>
        <v>0</v>
      </c>
      <c r="J26" s="37">
        <f t="shared" si="4"/>
        <v>8062.035490046511</v>
      </c>
      <c r="K26" s="38">
        <f>COUNTIF(Vertices[Betweenness Centrality],"&gt;= "&amp;J26)-COUNTIF(Vertices[Betweenness Centrality],"&gt;="&amp;J27)</f>
        <v>0</v>
      </c>
      <c r="L26" s="37">
        <f t="shared" si="5"/>
        <v>0.2790697674418604</v>
      </c>
      <c r="M26" s="38">
        <f>COUNTIF(Vertices[Closeness Centrality],"&gt;= "&amp;L26)-COUNTIF(Vertices[Closeness Centrality],"&gt;="&amp;L27)</f>
        <v>0</v>
      </c>
      <c r="N26" s="37">
        <f t="shared" si="6"/>
        <v>0.03465879069767441</v>
      </c>
      <c r="O26" s="38">
        <f>COUNTIF(Vertices[Eigenvector Centrality],"&gt;= "&amp;N26)-COUNTIF(Vertices[Eigenvector Centrality],"&gt;="&amp;N27)</f>
        <v>0</v>
      </c>
      <c r="P26" s="37">
        <f t="shared" si="7"/>
        <v>13.999985581395352</v>
      </c>
      <c r="Q26" s="38">
        <f>COUNTIF(Vertices[PageRank],"&gt;= "&amp;P26)-COUNTIF(Vertices[PageRank],"&gt;="&amp;P27)</f>
        <v>0</v>
      </c>
      <c r="R26" s="37">
        <f t="shared" si="8"/>
        <v>0.1395348837209302</v>
      </c>
      <c r="S26" s="43">
        <f>COUNTIF(Vertices[Clustering Coefficient],"&gt;= "&amp;R26)-COUNTIF(Vertices[Clustering Coefficient],"&gt;="&amp;R27)</f>
        <v>3</v>
      </c>
      <c r="T26" s="37">
        <f ca="1" t="shared" si="9"/>
        <v>42479.613968830745</v>
      </c>
      <c r="U26" s="38">
        <f ca="1" t="shared" si="0"/>
        <v>4</v>
      </c>
    </row>
    <row r="27" spans="4:21" ht="15">
      <c r="D27" s="32">
        <f t="shared" si="1"/>
        <v>0</v>
      </c>
      <c r="E27" s="3">
        <f>COUNTIF(Vertices[Degree],"&gt;= "&amp;D27)-COUNTIF(Vertices[Degree],"&gt;="&amp;D28)</f>
        <v>0</v>
      </c>
      <c r="F27" s="39">
        <f t="shared" si="2"/>
        <v>35.465116279069775</v>
      </c>
      <c r="G27" s="40">
        <f>COUNTIF(Vertices[In-Degree],"&gt;= "&amp;F27)-COUNTIF(Vertices[In-Degree],"&gt;="&amp;F28)</f>
        <v>0</v>
      </c>
      <c r="H27" s="39">
        <f t="shared" si="3"/>
        <v>7.5581395348837175</v>
      </c>
      <c r="I27" s="40">
        <f>COUNTIF(Vertices[Out-Degree],"&gt;= "&amp;H27)-COUNTIF(Vertices[Out-Degree],"&gt;="&amp;H28)</f>
        <v>0</v>
      </c>
      <c r="J27" s="39">
        <f t="shared" si="4"/>
        <v>8397.953635465115</v>
      </c>
      <c r="K27" s="40">
        <f>COUNTIF(Vertices[Betweenness Centrality],"&gt;= "&amp;J27)-COUNTIF(Vertices[Betweenness Centrality],"&gt;="&amp;J28)</f>
        <v>0</v>
      </c>
      <c r="L27" s="39">
        <f t="shared" si="5"/>
        <v>0.2906976744186046</v>
      </c>
      <c r="M27" s="40">
        <f>COUNTIF(Vertices[Closeness Centrality],"&gt;= "&amp;L27)-COUNTIF(Vertices[Closeness Centrality],"&gt;="&amp;L28)</f>
        <v>0</v>
      </c>
      <c r="N27" s="39">
        <f t="shared" si="6"/>
        <v>0.03610290697674418</v>
      </c>
      <c r="O27" s="40">
        <f>COUNTIF(Vertices[Eigenvector Centrality],"&gt;= "&amp;N27)-COUNTIF(Vertices[Eigenvector Centrality],"&gt;="&amp;N28)</f>
        <v>0</v>
      </c>
      <c r="P27" s="39">
        <f t="shared" si="7"/>
        <v>14.569375813953492</v>
      </c>
      <c r="Q27" s="40">
        <f>COUNTIF(Vertices[PageRank],"&gt;= "&amp;P27)-COUNTIF(Vertices[PageRank],"&gt;="&amp;P28)</f>
        <v>0</v>
      </c>
      <c r="R27" s="39">
        <f t="shared" si="8"/>
        <v>0.1453488372093023</v>
      </c>
      <c r="S27" s="44">
        <f>COUNTIF(Vertices[Clustering Coefficient],"&gt;= "&amp;R27)-COUNTIF(Vertices[Clustering Coefficient],"&gt;="&amp;R28)</f>
        <v>0</v>
      </c>
      <c r="T27" s="39">
        <f ca="1" t="shared" si="9"/>
        <v>42596.54250080749</v>
      </c>
      <c r="U27" s="40">
        <f ca="1" t="shared" si="0"/>
        <v>2</v>
      </c>
    </row>
    <row r="28" spans="4:21" ht="15">
      <c r="D28" s="32">
        <f t="shared" si="1"/>
        <v>0</v>
      </c>
      <c r="E28" s="3">
        <f>COUNTIF(Vertices[Degree],"&gt;= "&amp;D28)-COUNTIF(Vertices[Degree],"&gt;="&amp;D29)</f>
        <v>0</v>
      </c>
      <c r="F28" s="37">
        <f t="shared" si="2"/>
        <v>36.88372093023256</v>
      </c>
      <c r="G28" s="38">
        <f>COUNTIF(Vertices[In-Degree],"&gt;= "&amp;F28)-COUNTIF(Vertices[In-Degree],"&gt;="&amp;F29)</f>
        <v>0</v>
      </c>
      <c r="H28" s="37">
        <f t="shared" si="3"/>
        <v>7.860465116279066</v>
      </c>
      <c r="I28" s="38">
        <f>COUNTIF(Vertices[Out-Degree],"&gt;= "&amp;H28)-COUNTIF(Vertices[Out-Degree],"&gt;="&amp;H29)</f>
        <v>2</v>
      </c>
      <c r="J28" s="37">
        <f t="shared" si="4"/>
        <v>8733.871780883721</v>
      </c>
      <c r="K28" s="38">
        <f>COUNTIF(Vertices[Betweenness Centrality],"&gt;= "&amp;J28)-COUNTIF(Vertices[Betweenness Centrality],"&gt;="&amp;J29)</f>
        <v>0</v>
      </c>
      <c r="L28" s="37">
        <f t="shared" si="5"/>
        <v>0.3023255813953488</v>
      </c>
      <c r="M28" s="38">
        <f>COUNTIF(Vertices[Closeness Centrality],"&gt;= "&amp;L28)-COUNTIF(Vertices[Closeness Centrality],"&gt;="&amp;L29)</f>
        <v>0</v>
      </c>
      <c r="N28" s="37">
        <f t="shared" si="6"/>
        <v>0.03754702325581395</v>
      </c>
      <c r="O28" s="38">
        <f>COUNTIF(Vertices[Eigenvector Centrality],"&gt;= "&amp;N28)-COUNTIF(Vertices[Eigenvector Centrality],"&gt;="&amp;N29)</f>
        <v>0</v>
      </c>
      <c r="P28" s="37">
        <f t="shared" si="7"/>
        <v>15.138766046511632</v>
      </c>
      <c r="Q28" s="38">
        <f>COUNTIF(Vertices[PageRank],"&gt;= "&amp;P28)-COUNTIF(Vertices[PageRank],"&gt;="&amp;P29)</f>
        <v>0</v>
      </c>
      <c r="R28" s="37">
        <f t="shared" si="8"/>
        <v>0.1511627906976744</v>
      </c>
      <c r="S28" s="43">
        <f>COUNTIF(Vertices[Clustering Coefficient],"&gt;= "&amp;R28)-COUNTIF(Vertices[Clustering Coefficient],"&gt;="&amp;R29)</f>
        <v>0</v>
      </c>
      <c r="T28" s="37">
        <f ca="1" t="shared" si="9"/>
        <v>42713.47103278423</v>
      </c>
      <c r="U28" s="38">
        <f ca="1" t="shared" si="0"/>
        <v>4</v>
      </c>
    </row>
    <row r="29" spans="1:21" ht="15">
      <c r="A29" t="s">
        <v>162</v>
      </c>
      <c r="B29" t="s">
        <v>17</v>
      </c>
      <c r="D29" s="32">
        <f t="shared" si="1"/>
        <v>0</v>
      </c>
      <c r="E29" s="3">
        <f>COUNTIF(Vertices[Degree],"&gt;= "&amp;D29)-COUNTIF(Vertices[Degree],"&gt;="&amp;D30)</f>
        <v>0</v>
      </c>
      <c r="F29" s="39">
        <f t="shared" si="2"/>
        <v>38.30232558139535</v>
      </c>
      <c r="G29" s="40">
        <f>COUNTIF(Vertices[In-Degree],"&gt;= "&amp;F29)-COUNTIF(Vertices[In-Degree],"&gt;="&amp;F30)</f>
        <v>0</v>
      </c>
      <c r="H29" s="39">
        <f t="shared" si="3"/>
        <v>8.162790697674415</v>
      </c>
      <c r="I29" s="40">
        <f>COUNTIF(Vertices[Out-Degree],"&gt;= "&amp;H29)-COUNTIF(Vertices[Out-Degree],"&gt;="&amp;H30)</f>
        <v>0</v>
      </c>
      <c r="J29" s="39">
        <f t="shared" si="4"/>
        <v>9069.789926302326</v>
      </c>
      <c r="K29" s="40">
        <f>COUNTIF(Vertices[Betweenness Centrality],"&gt;= "&amp;J29)-COUNTIF(Vertices[Betweenness Centrality],"&gt;="&amp;J30)</f>
        <v>0</v>
      </c>
      <c r="L29" s="39">
        <f t="shared" si="5"/>
        <v>0.313953488372093</v>
      </c>
      <c r="M29" s="40">
        <f>COUNTIF(Vertices[Closeness Centrality],"&gt;= "&amp;L29)-COUNTIF(Vertices[Closeness Centrality],"&gt;="&amp;L30)</f>
        <v>0</v>
      </c>
      <c r="N29" s="39">
        <f t="shared" si="6"/>
        <v>0.03899113953488372</v>
      </c>
      <c r="O29" s="40">
        <f>COUNTIF(Vertices[Eigenvector Centrality],"&gt;= "&amp;N29)-COUNTIF(Vertices[Eigenvector Centrality],"&gt;="&amp;N30)</f>
        <v>0</v>
      </c>
      <c r="P29" s="39">
        <f t="shared" si="7"/>
        <v>15.708156279069772</v>
      </c>
      <c r="Q29" s="40">
        <f>COUNTIF(Vertices[PageRank],"&gt;= "&amp;P29)-COUNTIF(Vertices[PageRank],"&gt;="&amp;P30)</f>
        <v>0</v>
      </c>
      <c r="R29" s="39">
        <f t="shared" si="8"/>
        <v>0.1569767441860465</v>
      </c>
      <c r="S29" s="44">
        <f>COUNTIF(Vertices[Clustering Coefficient],"&gt;= "&amp;R29)-COUNTIF(Vertices[Clustering Coefficient],"&gt;="&amp;R30)</f>
        <v>0</v>
      </c>
      <c r="T29" s="39">
        <f ca="1" t="shared" si="9"/>
        <v>42830.39956476098</v>
      </c>
      <c r="U29" s="40">
        <f ca="1" t="shared" si="0"/>
        <v>1</v>
      </c>
    </row>
    <row r="30" spans="1:21" ht="15">
      <c r="A30" s="33"/>
      <c r="B30" s="33"/>
      <c r="D30" s="32">
        <f t="shared" si="1"/>
        <v>0</v>
      </c>
      <c r="E30" s="3">
        <f>COUNTIF(Vertices[Degree],"&gt;= "&amp;D30)-COUNTIF(Vertices[Degree],"&gt;="&amp;D31)</f>
        <v>0</v>
      </c>
      <c r="F30" s="37">
        <f t="shared" si="2"/>
        <v>39.72093023255814</v>
      </c>
      <c r="G30" s="38">
        <f>COUNTIF(Vertices[In-Degree],"&gt;= "&amp;F30)-COUNTIF(Vertices[In-Degree],"&gt;="&amp;F31)</f>
        <v>0</v>
      </c>
      <c r="H30" s="37">
        <f t="shared" si="3"/>
        <v>8.465116279069765</v>
      </c>
      <c r="I30" s="38">
        <f>COUNTIF(Vertices[Out-Degree],"&gt;= "&amp;H30)-COUNTIF(Vertices[Out-Degree],"&gt;="&amp;H31)</f>
        <v>0</v>
      </c>
      <c r="J30" s="37">
        <f t="shared" si="4"/>
        <v>9405.708071720932</v>
      </c>
      <c r="K30" s="38">
        <f>COUNTIF(Vertices[Betweenness Centrality],"&gt;= "&amp;J30)-COUNTIF(Vertices[Betweenness Centrality],"&gt;="&amp;J31)</f>
        <v>0</v>
      </c>
      <c r="L30" s="37">
        <f t="shared" si="5"/>
        <v>0.32558139534883723</v>
      </c>
      <c r="M30" s="38">
        <f>COUNTIF(Vertices[Closeness Centrality],"&gt;= "&amp;L30)-COUNTIF(Vertices[Closeness Centrality],"&gt;="&amp;L31)</f>
        <v>2</v>
      </c>
      <c r="N30" s="37">
        <f t="shared" si="6"/>
        <v>0.04043525581395349</v>
      </c>
      <c r="O30" s="38">
        <f>COUNTIF(Vertices[Eigenvector Centrality],"&gt;= "&amp;N30)-COUNTIF(Vertices[Eigenvector Centrality],"&gt;="&amp;N31)</f>
        <v>0</v>
      </c>
      <c r="P30" s="37">
        <f t="shared" si="7"/>
        <v>16.27754651162791</v>
      </c>
      <c r="Q30" s="38">
        <f>COUNTIF(Vertices[PageRank],"&gt;= "&amp;P30)-COUNTIF(Vertices[PageRank],"&gt;="&amp;P31)</f>
        <v>0</v>
      </c>
      <c r="R30" s="37">
        <f t="shared" si="8"/>
        <v>0.16279069767441862</v>
      </c>
      <c r="S30" s="43">
        <f>COUNTIF(Vertices[Clustering Coefficient],"&gt;= "&amp;R30)-COUNTIF(Vertices[Clustering Coefficient],"&gt;="&amp;R31)</f>
        <v>0</v>
      </c>
      <c r="T30" s="37">
        <f ca="1" t="shared" si="9"/>
        <v>42947.32809673772</v>
      </c>
      <c r="U30" s="38">
        <f ca="1" t="shared" si="0"/>
        <v>5</v>
      </c>
    </row>
    <row r="31" spans="4:21" ht="15">
      <c r="D31" s="32">
        <f t="shared" si="1"/>
        <v>0</v>
      </c>
      <c r="E31" s="3">
        <f>COUNTIF(Vertices[Degree],"&gt;= "&amp;D31)-COUNTIF(Vertices[Degree],"&gt;="&amp;D32)</f>
        <v>0</v>
      </c>
      <c r="F31" s="39">
        <f t="shared" si="2"/>
        <v>41.13953488372093</v>
      </c>
      <c r="G31" s="40">
        <f>COUNTIF(Vertices[In-Degree],"&gt;= "&amp;F31)-COUNTIF(Vertices[In-Degree],"&gt;="&amp;F32)</f>
        <v>0</v>
      </c>
      <c r="H31" s="39">
        <f t="shared" si="3"/>
        <v>8.767441860465114</v>
      </c>
      <c r="I31" s="40">
        <f>COUNTIF(Vertices[Out-Degree],"&gt;= "&amp;H31)-COUNTIF(Vertices[Out-Degree],"&gt;="&amp;H32)</f>
        <v>0</v>
      </c>
      <c r="J31" s="39">
        <f t="shared" si="4"/>
        <v>9741.626217139537</v>
      </c>
      <c r="K31" s="40">
        <f>COUNTIF(Vertices[Betweenness Centrality],"&gt;= "&amp;J31)-COUNTIF(Vertices[Betweenness Centrality],"&gt;="&amp;J32)</f>
        <v>0</v>
      </c>
      <c r="L31" s="39">
        <f t="shared" si="5"/>
        <v>0.33720930232558144</v>
      </c>
      <c r="M31" s="40">
        <f>COUNTIF(Vertices[Closeness Centrality],"&gt;= "&amp;L31)-COUNTIF(Vertices[Closeness Centrality],"&gt;="&amp;L32)</f>
        <v>0</v>
      </c>
      <c r="N31" s="39">
        <f t="shared" si="6"/>
        <v>0.04187937209302326</v>
      </c>
      <c r="O31" s="40">
        <f>COUNTIF(Vertices[Eigenvector Centrality],"&gt;= "&amp;N31)-COUNTIF(Vertices[Eigenvector Centrality],"&gt;="&amp;N32)</f>
        <v>0</v>
      </c>
      <c r="P31" s="39">
        <f t="shared" si="7"/>
        <v>16.84693674418605</v>
      </c>
      <c r="Q31" s="40">
        <f>COUNTIF(Vertices[PageRank],"&gt;= "&amp;P31)-COUNTIF(Vertices[PageRank],"&gt;="&amp;P32)</f>
        <v>0</v>
      </c>
      <c r="R31" s="39">
        <f t="shared" si="8"/>
        <v>0.16860465116279072</v>
      </c>
      <c r="S31" s="44">
        <f>COUNTIF(Vertices[Clustering Coefficient],"&gt;= "&amp;R31)-COUNTIF(Vertices[Clustering Coefficient],"&gt;="&amp;R32)</f>
        <v>0</v>
      </c>
      <c r="T31" s="39">
        <f ca="1" t="shared" si="9"/>
        <v>43064.256628714465</v>
      </c>
      <c r="U31" s="40">
        <f ca="1" t="shared" si="0"/>
        <v>4</v>
      </c>
    </row>
    <row r="32" spans="4:21" ht="15">
      <c r="D32" s="32">
        <f t="shared" si="1"/>
        <v>0</v>
      </c>
      <c r="E32" s="3">
        <f>COUNTIF(Vertices[Degree],"&gt;= "&amp;D32)-COUNTIF(Vertices[Degree],"&gt;="&amp;D33)</f>
        <v>0</v>
      </c>
      <c r="F32" s="37">
        <f t="shared" si="2"/>
        <v>42.558139534883715</v>
      </c>
      <c r="G32" s="38">
        <f>COUNTIF(Vertices[In-Degree],"&gt;= "&amp;F32)-COUNTIF(Vertices[In-Degree],"&gt;="&amp;F33)</f>
        <v>0</v>
      </c>
      <c r="H32" s="37">
        <f t="shared" si="3"/>
        <v>9.069767441860463</v>
      </c>
      <c r="I32" s="38">
        <f>COUNTIF(Vertices[Out-Degree],"&gt;= "&amp;H32)-COUNTIF(Vertices[Out-Degree],"&gt;="&amp;H33)</f>
        <v>0</v>
      </c>
      <c r="J32" s="37">
        <f t="shared" si="4"/>
        <v>10077.544362558143</v>
      </c>
      <c r="K32" s="38">
        <f>COUNTIF(Vertices[Betweenness Centrality],"&gt;= "&amp;J32)-COUNTIF(Vertices[Betweenness Centrality],"&gt;="&amp;J33)</f>
        <v>0</v>
      </c>
      <c r="L32" s="37">
        <f t="shared" si="5"/>
        <v>0.34883720930232565</v>
      </c>
      <c r="M32" s="38">
        <f>COUNTIF(Vertices[Closeness Centrality],"&gt;= "&amp;L32)-COUNTIF(Vertices[Closeness Centrality],"&gt;="&amp;L33)</f>
        <v>0</v>
      </c>
      <c r="N32" s="37">
        <f t="shared" si="6"/>
        <v>0.04332348837209303</v>
      </c>
      <c r="O32" s="38">
        <f>COUNTIF(Vertices[Eigenvector Centrality],"&gt;= "&amp;N32)-COUNTIF(Vertices[Eigenvector Centrality],"&gt;="&amp;N33)</f>
        <v>0</v>
      </c>
      <c r="P32" s="37">
        <f t="shared" si="7"/>
        <v>17.416326976744188</v>
      </c>
      <c r="Q32" s="38">
        <f>COUNTIF(Vertices[PageRank],"&gt;= "&amp;P32)-COUNTIF(Vertices[PageRank],"&gt;="&amp;P33)</f>
        <v>0</v>
      </c>
      <c r="R32" s="37">
        <f t="shared" si="8"/>
        <v>0.17441860465116282</v>
      </c>
      <c r="S32" s="43">
        <f>COUNTIF(Vertices[Clustering Coefficient],"&gt;= "&amp;R32)-COUNTIF(Vertices[Clustering Coefficient],"&gt;="&amp;R33)</f>
        <v>0</v>
      </c>
      <c r="T32" s="37">
        <f ca="1" t="shared" si="9"/>
        <v>43181.18516069121</v>
      </c>
      <c r="U32" s="38">
        <f ca="1" t="shared" si="0"/>
        <v>2</v>
      </c>
    </row>
    <row r="33" spans="4:21" ht="15">
      <c r="D33" s="32">
        <f t="shared" si="1"/>
        <v>0</v>
      </c>
      <c r="E33" s="3">
        <f>COUNTIF(Vertices[Degree],"&gt;= "&amp;D33)-COUNTIF(Vertices[Degree],"&gt;="&amp;D34)</f>
        <v>0</v>
      </c>
      <c r="F33" s="39">
        <f t="shared" si="2"/>
        <v>43.9767441860465</v>
      </c>
      <c r="G33" s="40">
        <f>COUNTIF(Vertices[In-Degree],"&gt;= "&amp;F33)-COUNTIF(Vertices[In-Degree],"&gt;="&amp;F34)</f>
        <v>0</v>
      </c>
      <c r="H33" s="39">
        <f t="shared" si="3"/>
        <v>9.372093023255813</v>
      </c>
      <c r="I33" s="40">
        <f>COUNTIF(Vertices[Out-Degree],"&gt;= "&amp;H33)-COUNTIF(Vertices[Out-Degree],"&gt;="&amp;H34)</f>
        <v>0</v>
      </c>
      <c r="J33" s="39">
        <f t="shared" si="4"/>
        <v>10413.462507976748</v>
      </c>
      <c r="K33" s="40">
        <f>COUNTIF(Vertices[Betweenness Centrality],"&gt;= "&amp;J33)-COUNTIF(Vertices[Betweenness Centrality],"&gt;="&amp;J34)</f>
        <v>0</v>
      </c>
      <c r="L33" s="39">
        <f t="shared" si="5"/>
        <v>0.36046511627906985</v>
      </c>
      <c r="M33" s="40">
        <f>COUNTIF(Vertices[Closeness Centrality],"&gt;= "&amp;L33)-COUNTIF(Vertices[Closeness Centrality],"&gt;="&amp;L34)</f>
        <v>0</v>
      </c>
      <c r="N33" s="39">
        <f t="shared" si="6"/>
        <v>0.0447676046511628</v>
      </c>
      <c r="O33" s="40">
        <f>COUNTIF(Vertices[Eigenvector Centrality],"&gt;= "&amp;N33)-COUNTIF(Vertices[Eigenvector Centrality],"&gt;="&amp;N34)</f>
        <v>0</v>
      </c>
      <c r="P33" s="39">
        <f t="shared" si="7"/>
        <v>17.985717209302326</v>
      </c>
      <c r="Q33" s="40">
        <f>COUNTIF(Vertices[PageRank],"&gt;= "&amp;P33)-COUNTIF(Vertices[PageRank],"&gt;="&amp;P34)</f>
        <v>0</v>
      </c>
      <c r="R33" s="39">
        <f t="shared" si="8"/>
        <v>0.18023255813953493</v>
      </c>
      <c r="S33" s="44">
        <f>COUNTIF(Vertices[Clustering Coefficient],"&gt;= "&amp;R33)-COUNTIF(Vertices[Clustering Coefficient],"&gt;="&amp;R34)</f>
        <v>0</v>
      </c>
      <c r="T33" s="39">
        <f ca="1" t="shared" si="9"/>
        <v>43298.113692667954</v>
      </c>
      <c r="U33" s="40">
        <f ca="1" t="shared" si="0"/>
        <v>1</v>
      </c>
    </row>
    <row r="34" spans="4:21" ht="15">
      <c r="D34" s="32">
        <f t="shared" si="1"/>
        <v>0</v>
      </c>
      <c r="E34" s="3">
        <f>COUNTIF(Vertices[Degree],"&gt;= "&amp;D34)-COUNTIF(Vertices[Degree],"&gt;="&amp;D35)</f>
        <v>0</v>
      </c>
      <c r="F34" s="37">
        <f t="shared" si="2"/>
        <v>45.39534883720929</v>
      </c>
      <c r="G34" s="38">
        <f>COUNTIF(Vertices[In-Degree],"&gt;= "&amp;F34)-COUNTIF(Vertices[In-Degree],"&gt;="&amp;F35)</f>
        <v>0</v>
      </c>
      <c r="H34" s="37">
        <f t="shared" si="3"/>
        <v>9.674418604651162</v>
      </c>
      <c r="I34" s="38">
        <f>COUNTIF(Vertices[Out-Degree],"&gt;= "&amp;H34)-COUNTIF(Vertices[Out-Degree],"&gt;="&amp;H35)</f>
        <v>0</v>
      </c>
      <c r="J34" s="37">
        <f t="shared" si="4"/>
        <v>10749.380653395354</v>
      </c>
      <c r="K34" s="38">
        <f>COUNTIF(Vertices[Betweenness Centrality],"&gt;= "&amp;J34)-COUNTIF(Vertices[Betweenness Centrality],"&gt;="&amp;J35)</f>
        <v>0</v>
      </c>
      <c r="L34" s="37">
        <f t="shared" si="5"/>
        <v>0.37209302325581406</v>
      </c>
      <c r="M34" s="38">
        <f>COUNTIF(Vertices[Closeness Centrality],"&gt;= "&amp;L34)-COUNTIF(Vertices[Closeness Centrality],"&gt;="&amp;L35)</f>
        <v>0</v>
      </c>
      <c r="N34" s="37">
        <f t="shared" si="6"/>
        <v>0.04621172093023257</v>
      </c>
      <c r="O34" s="38">
        <f>COUNTIF(Vertices[Eigenvector Centrality],"&gt;= "&amp;N34)-COUNTIF(Vertices[Eigenvector Centrality],"&gt;="&amp;N35)</f>
        <v>0</v>
      </c>
      <c r="P34" s="37">
        <f t="shared" si="7"/>
        <v>18.555107441860464</v>
      </c>
      <c r="Q34" s="38">
        <f>COUNTIF(Vertices[PageRank],"&gt;= "&amp;P34)-COUNTIF(Vertices[PageRank],"&gt;="&amp;P35)</f>
        <v>0</v>
      </c>
      <c r="R34" s="37">
        <f t="shared" si="8"/>
        <v>0.18604651162790703</v>
      </c>
      <c r="S34" s="43">
        <f>COUNTIF(Vertices[Clustering Coefficient],"&gt;= "&amp;R34)-COUNTIF(Vertices[Clustering Coefficient],"&gt;="&amp;R35)</f>
        <v>0</v>
      </c>
      <c r="T34" s="37">
        <f ca="1" t="shared" si="9"/>
        <v>43415.0422246447</v>
      </c>
      <c r="U34" s="38">
        <f ca="1" t="shared" si="0"/>
        <v>3</v>
      </c>
    </row>
    <row r="35" spans="4:21" ht="15">
      <c r="D35" s="32">
        <f t="shared" si="1"/>
        <v>0</v>
      </c>
      <c r="E35" s="3">
        <f>COUNTIF(Vertices[Degree],"&gt;= "&amp;D35)-COUNTIF(Vertices[Degree],"&gt;="&amp;D36)</f>
        <v>0</v>
      </c>
      <c r="F35" s="39">
        <f t="shared" si="2"/>
        <v>46.81395348837208</v>
      </c>
      <c r="G35" s="40">
        <f>COUNTIF(Vertices[In-Degree],"&gt;= "&amp;F35)-COUNTIF(Vertices[In-Degree],"&gt;="&amp;F36)</f>
        <v>0</v>
      </c>
      <c r="H35" s="39">
        <f t="shared" si="3"/>
        <v>9.976744186046512</v>
      </c>
      <c r="I35" s="40">
        <f>COUNTIF(Vertices[Out-Degree],"&gt;= "&amp;H35)-COUNTIF(Vertices[Out-Degree],"&gt;="&amp;H36)</f>
        <v>0</v>
      </c>
      <c r="J35" s="39">
        <f t="shared" si="4"/>
        <v>11085.29879881396</v>
      </c>
      <c r="K35" s="40">
        <f>COUNTIF(Vertices[Betweenness Centrality],"&gt;= "&amp;J35)-COUNTIF(Vertices[Betweenness Centrality],"&gt;="&amp;J36)</f>
        <v>0</v>
      </c>
      <c r="L35" s="39">
        <f t="shared" si="5"/>
        <v>0.38372093023255827</v>
      </c>
      <c r="M35" s="40">
        <f>COUNTIF(Vertices[Closeness Centrality],"&gt;= "&amp;L35)-COUNTIF(Vertices[Closeness Centrality],"&gt;="&amp;L36)</f>
        <v>0</v>
      </c>
      <c r="N35" s="39">
        <f t="shared" si="6"/>
        <v>0.04765583720930234</v>
      </c>
      <c r="O35" s="40">
        <f>COUNTIF(Vertices[Eigenvector Centrality],"&gt;= "&amp;N35)-COUNTIF(Vertices[Eigenvector Centrality],"&gt;="&amp;N36)</f>
        <v>0</v>
      </c>
      <c r="P35" s="39">
        <f t="shared" si="7"/>
        <v>19.124497674418603</v>
      </c>
      <c r="Q35" s="40">
        <f>COUNTIF(Vertices[PageRank],"&gt;= "&amp;P35)-COUNTIF(Vertices[PageRank],"&gt;="&amp;P36)</f>
        <v>0</v>
      </c>
      <c r="R35" s="39">
        <f t="shared" si="8"/>
        <v>0.19186046511627913</v>
      </c>
      <c r="S35" s="44">
        <f>COUNTIF(Vertices[Clustering Coefficient],"&gt;= "&amp;R35)-COUNTIF(Vertices[Clustering Coefficient],"&gt;="&amp;R36)</f>
        <v>0</v>
      </c>
      <c r="T35" s="39">
        <f ca="1" t="shared" si="9"/>
        <v>43531.97075662144</v>
      </c>
      <c r="U35" s="40">
        <f ca="1" t="shared" si="0"/>
        <v>2</v>
      </c>
    </row>
    <row r="36" spans="4:21" ht="15">
      <c r="D36" s="32">
        <f t="shared" si="1"/>
        <v>0</v>
      </c>
      <c r="E36" s="3">
        <f>COUNTIF(Vertices[Degree],"&gt;= "&amp;D36)-COUNTIF(Vertices[Degree],"&gt;="&amp;D37)</f>
        <v>0</v>
      </c>
      <c r="F36" s="37">
        <f t="shared" si="2"/>
        <v>48.232558139534866</v>
      </c>
      <c r="G36" s="38">
        <f>COUNTIF(Vertices[In-Degree],"&gt;= "&amp;F36)-COUNTIF(Vertices[In-Degree],"&gt;="&amp;F37)</f>
        <v>0</v>
      </c>
      <c r="H36" s="37">
        <f t="shared" si="3"/>
        <v>10.279069767441861</v>
      </c>
      <c r="I36" s="38">
        <f>COUNTIF(Vertices[Out-Degree],"&gt;= "&amp;H36)-COUNTIF(Vertices[Out-Degree],"&gt;="&amp;H37)</f>
        <v>0</v>
      </c>
      <c r="J36" s="37">
        <f t="shared" si="4"/>
        <v>11421.216944232565</v>
      </c>
      <c r="K36" s="38">
        <f>COUNTIF(Vertices[Betweenness Centrality],"&gt;= "&amp;J36)-COUNTIF(Vertices[Betweenness Centrality],"&gt;="&amp;J37)</f>
        <v>0</v>
      </c>
      <c r="L36" s="37">
        <f t="shared" si="5"/>
        <v>0.3953488372093025</v>
      </c>
      <c r="M36" s="38">
        <f>COUNTIF(Vertices[Closeness Centrality],"&gt;= "&amp;L36)-COUNTIF(Vertices[Closeness Centrality],"&gt;="&amp;L37)</f>
        <v>0</v>
      </c>
      <c r="N36" s="37">
        <f t="shared" si="6"/>
        <v>0.04909995348837211</v>
      </c>
      <c r="O36" s="38">
        <f>COUNTIF(Vertices[Eigenvector Centrality],"&gt;= "&amp;N36)-COUNTIF(Vertices[Eigenvector Centrality],"&gt;="&amp;N37)</f>
        <v>0</v>
      </c>
      <c r="P36" s="37">
        <f t="shared" si="7"/>
        <v>19.69388790697674</v>
      </c>
      <c r="Q36" s="38">
        <f>COUNTIF(Vertices[PageRank],"&gt;= "&amp;P36)-COUNTIF(Vertices[PageRank],"&gt;="&amp;P37)</f>
        <v>0</v>
      </c>
      <c r="R36" s="37">
        <f t="shared" si="8"/>
        <v>0.19767441860465124</v>
      </c>
      <c r="S36" s="43">
        <f>COUNTIF(Vertices[Clustering Coefficient],"&gt;= "&amp;R36)-COUNTIF(Vertices[Clustering Coefficient],"&gt;="&amp;R37)</f>
        <v>0</v>
      </c>
      <c r="T36" s="37">
        <f ca="1" t="shared" si="9"/>
        <v>43648.899288598186</v>
      </c>
      <c r="U36" s="38">
        <f ca="1" t="shared" si="0"/>
        <v>7</v>
      </c>
    </row>
    <row r="37" spans="4:21" ht="15">
      <c r="D37" s="32">
        <f t="shared" si="1"/>
        <v>0</v>
      </c>
      <c r="E37" s="3">
        <f>COUNTIF(Vertices[Degree],"&gt;= "&amp;D37)-COUNTIF(Vertices[Degree],"&gt;="&amp;D38)</f>
        <v>0</v>
      </c>
      <c r="F37" s="39">
        <f t="shared" si="2"/>
        <v>49.651162790697654</v>
      </c>
      <c r="G37" s="40">
        <f>COUNTIF(Vertices[In-Degree],"&gt;= "&amp;F37)-COUNTIF(Vertices[In-Degree],"&gt;="&amp;F38)</f>
        <v>0</v>
      </c>
      <c r="H37" s="39">
        <f t="shared" si="3"/>
        <v>10.58139534883721</v>
      </c>
      <c r="I37" s="40">
        <f>COUNTIF(Vertices[Out-Degree],"&gt;= "&amp;H37)-COUNTIF(Vertices[Out-Degree],"&gt;="&amp;H38)</f>
        <v>0</v>
      </c>
      <c r="J37" s="39">
        <f t="shared" si="4"/>
        <v>11757.13508965117</v>
      </c>
      <c r="K37" s="40">
        <f>COUNTIF(Vertices[Betweenness Centrality],"&gt;= "&amp;J37)-COUNTIF(Vertices[Betweenness Centrality],"&gt;="&amp;J38)</f>
        <v>0</v>
      </c>
      <c r="L37" s="39">
        <f t="shared" si="5"/>
        <v>0.4069767441860467</v>
      </c>
      <c r="M37" s="40">
        <f>COUNTIF(Vertices[Closeness Centrality],"&gt;= "&amp;L37)-COUNTIF(Vertices[Closeness Centrality],"&gt;="&amp;L38)</f>
        <v>0</v>
      </c>
      <c r="N37" s="39">
        <f t="shared" si="6"/>
        <v>0.05054406976744188</v>
      </c>
      <c r="O37" s="40">
        <f>COUNTIF(Vertices[Eigenvector Centrality],"&gt;= "&amp;N37)-COUNTIF(Vertices[Eigenvector Centrality],"&gt;="&amp;N38)</f>
        <v>0</v>
      </c>
      <c r="P37" s="39">
        <f t="shared" si="7"/>
        <v>20.26327813953488</v>
      </c>
      <c r="Q37" s="40">
        <f>COUNTIF(Vertices[PageRank],"&gt;= "&amp;P37)-COUNTIF(Vertices[PageRank],"&gt;="&amp;P38)</f>
        <v>0</v>
      </c>
      <c r="R37" s="39">
        <f t="shared" si="8"/>
        <v>0.20348837209302334</v>
      </c>
      <c r="S37" s="44">
        <f>COUNTIF(Vertices[Clustering Coefficient],"&gt;= "&amp;R37)-COUNTIF(Vertices[Clustering Coefficient],"&gt;="&amp;R38)</f>
        <v>0</v>
      </c>
      <c r="T37" s="39">
        <f ca="1" t="shared" si="9"/>
        <v>43765.82782057493</v>
      </c>
      <c r="U37" s="40">
        <f ca="1" t="shared" si="0"/>
        <v>5</v>
      </c>
    </row>
    <row r="38" spans="4:21" ht="15">
      <c r="D38" s="32">
        <f t="shared" si="1"/>
        <v>0</v>
      </c>
      <c r="E38" s="3">
        <f>COUNTIF(Vertices[Degree],"&gt;= "&amp;D38)-COUNTIF(Vertices[Degree],"&gt;="&amp;D39)</f>
        <v>0</v>
      </c>
      <c r="F38" s="37">
        <f t="shared" si="2"/>
        <v>51.06976744186044</v>
      </c>
      <c r="G38" s="38">
        <f>COUNTIF(Vertices[In-Degree],"&gt;= "&amp;F38)-COUNTIF(Vertices[In-Degree],"&gt;="&amp;F39)</f>
        <v>0</v>
      </c>
      <c r="H38" s="37">
        <f t="shared" si="3"/>
        <v>10.88372093023256</v>
      </c>
      <c r="I38" s="38">
        <f>COUNTIF(Vertices[Out-Degree],"&gt;= "&amp;H38)-COUNTIF(Vertices[Out-Degree],"&gt;="&amp;H39)</f>
        <v>0</v>
      </c>
      <c r="J38" s="37">
        <f t="shared" si="4"/>
        <v>12093.053235069776</v>
      </c>
      <c r="K38" s="38">
        <f>COUNTIF(Vertices[Betweenness Centrality],"&gt;= "&amp;J38)-COUNTIF(Vertices[Betweenness Centrality],"&gt;="&amp;J39)</f>
        <v>0</v>
      </c>
      <c r="L38" s="37">
        <f t="shared" si="5"/>
        <v>0.4186046511627909</v>
      </c>
      <c r="M38" s="38">
        <f>COUNTIF(Vertices[Closeness Centrality],"&gt;= "&amp;L38)-COUNTIF(Vertices[Closeness Centrality],"&gt;="&amp;L39)</f>
        <v>0</v>
      </c>
      <c r="N38" s="37">
        <f t="shared" si="6"/>
        <v>0.05198818604651165</v>
      </c>
      <c r="O38" s="38">
        <f>COUNTIF(Vertices[Eigenvector Centrality],"&gt;= "&amp;N38)-COUNTIF(Vertices[Eigenvector Centrality],"&gt;="&amp;N39)</f>
        <v>0</v>
      </c>
      <c r="P38" s="37">
        <f t="shared" si="7"/>
        <v>20.832668372093018</v>
      </c>
      <c r="Q38" s="38">
        <f>COUNTIF(Vertices[PageRank],"&gt;= "&amp;P38)-COUNTIF(Vertices[PageRank],"&gt;="&amp;P39)</f>
        <v>0</v>
      </c>
      <c r="R38" s="37">
        <f t="shared" si="8"/>
        <v>0.20930232558139544</v>
      </c>
      <c r="S38" s="43">
        <f>COUNTIF(Vertices[Clustering Coefficient],"&gt;= "&amp;R38)-COUNTIF(Vertices[Clustering Coefficient],"&gt;="&amp;R39)</f>
        <v>0</v>
      </c>
      <c r="T38" s="37">
        <f ca="1" t="shared" si="9"/>
        <v>43882.756352551674</v>
      </c>
      <c r="U38" s="38">
        <f ca="1" t="shared" si="0"/>
        <v>5</v>
      </c>
    </row>
    <row r="39" spans="4:21" ht="15">
      <c r="D39" s="32">
        <f t="shared" si="1"/>
        <v>0</v>
      </c>
      <c r="E39" s="3">
        <f>COUNTIF(Vertices[Degree],"&gt;= "&amp;D39)-COUNTIF(Vertices[Degree],"&gt;="&amp;D40)</f>
        <v>0</v>
      </c>
      <c r="F39" s="39">
        <f t="shared" si="2"/>
        <v>52.48837209302323</v>
      </c>
      <c r="G39" s="40">
        <f>COUNTIF(Vertices[In-Degree],"&gt;= "&amp;F39)-COUNTIF(Vertices[In-Degree],"&gt;="&amp;F40)</f>
        <v>0</v>
      </c>
      <c r="H39" s="39">
        <f t="shared" si="3"/>
        <v>11.186046511627909</v>
      </c>
      <c r="I39" s="40">
        <f>COUNTIF(Vertices[Out-Degree],"&gt;= "&amp;H39)-COUNTIF(Vertices[Out-Degree],"&gt;="&amp;H40)</f>
        <v>0</v>
      </c>
      <c r="J39" s="39">
        <f t="shared" si="4"/>
        <v>12428.971380488381</v>
      </c>
      <c r="K39" s="40">
        <f>COUNTIF(Vertices[Betweenness Centrality],"&gt;= "&amp;J39)-COUNTIF(Vertices[Betweenness Centrality],"&gt;="&amp;J40)</f>
        <v>0</v>
      </c>
      <c r="L39" s="39">
        <f t="shared" si="5"/>
        <v>0.4302325581395351</v>
      </c>
      <c r="M39" s="40">
        <f>COUNTIF(Vertices[Closeness Centrality],"&gt;= "&amp;L39)-COUNTIF(Vertices[Closeness Centrality],"&gt;="&amp;L40)</f>
        <v>0</v>
      </c>
      <c r="N39" s="39">
        <f t="shared" si="6"/>
        <v>0.05343230232558142</v>
      </c>
      <c r="O39" s="40">
        <f>COUNTIF(Vertices[Eigenvector Centrality],"&gt;= "&amp;N39)-COUNTIF(Vertices[Eigenvector Centrality],"&gt;="&amp;N40)</f>
        <v>0</v>
      </c>
      <c r="P39" s="39">
        <f t="shared" si="7"/>
        <v>21.402058604651156</v>
      </c>
      <c r="Q39" s="40">
        <f>COUNTIF(Vertices[PageRank],"&gt;= "&amp;P39)-COUNTIF(Vertices[PageRank],"&gt;="&amp;P40)</f>
        <v>0</v>
      </c>
      <c r="R39" s="39">
        <f t="shared" si="8"/>
        <v>0.21511627906976755</v>
      </c>
      <c r="S39" s="44">
        <f>COUNTIF(Vertices[Clustering Coefficient],"&gt;= "&amp;R39)-COUNTIF(Vertices[Clustering Coefficient],"&gt;="&amp;R40)</f>
        <v>0</v>
      </c>
      <c r="T39" s="39">
        <f ca="1" t="shared" si="9"/>
        <v>43999.68488452842</v>
      </c>
      <c r="U39" s="40">
        <f ca="1" t="shared" si="0"/>
        <v>5</v>
      </c>
    </row>
    <row r="40" spans="4:21" ht="15">
      <c r="D40" s="32">
        <f t="shared" si="1"/>
        <v>0</v>
      </c>
      <c r="E40" s="3">
        <f>COUNTIF(Vertices[Degree],"&gt;= "&amp;D40)-COUNTIF(Vertices[Degree],"&gt;="&amp;D41)</f>
        <v>0</v>
      </c>
      <c r="F40" s="37">
        <f t="shared" si="2"/>
        <v>53.90697674418602</v>
      </c>
      <c r="G40" s="38">
        <f>COUNTIF(Vertices[In-Degree],"&gt;= "&amp;F40)-COUNTIF(Vertices[In-Degree],"&gt;="&amp;F41)</f>
        <v>0</v>
      </c>
      <c r="H40" s="37">
        <f t="shared" si="3"/>
        <v>11.488372093023258</v>
      </c>
      <c r="I40" s="38">
        <f>COUNTIF(Vertices[Out-Degree],"&gt;= "&amp;H40)-COUNTIF(Vertices[Out-Degree],"&gt;="&amp;H41)</f>
        <v>0</v>
      </c>
      <c r="J40" s="37">
        <f t="shared" si="4"/>
        <v>12764.889525906987</v>
      </c>
      <c r="K40" s="38">
        <f>COUNTIF(Vertices[Betweenness Centrality],"&gt;= "&amp;J40)-COUNTIF(Vertices[Betweenness Centrality],"&gt;="&amp;J41)</f>
        <v>0</v>
      </c>
      <c r="L40" s="37">
        <f t="shared" si="5"/>
        <v>0.4418604651162793</v>
      </c>
      <c r="M40" s="38">
        <f>COUNTIF(Vertices[Closeness Centrality],"&gt;= "&amp;L40)-COUNTIF(Vertices[Closeness Centrality],"&gt;="&amp;L41)</f>
        <v>0</v>
      </c>
      <c r="N40" s="37">
        <f t="shared" si="6"/>
        <v>0.054876418604651186</v>
      </c>
      <c r="O40" s="38">
        <f>COUNTIF(Vertices[Eigenvector Centrality],"&gt;= "&amp;N40)-COUNTIF(Vertices[Eigenvector Centrality],"&gt;="&amp;N41)</f>
        <v>1</v>
      </c>
      <c r="P40" s="37">
        <f t="shared" si="7"/>
        <v>21.971448837209294</v>
      </c>
      <c r="Q40" s="38">
        <f>COUNTIF(Vertices[PageRank],"&gt;= "&amp;P40)-COUNTIF(Vertices[PageRank],"&gt;="&amp;P41)</f>
        <v>0</v>
      </c>
      <c r="R40" s="37">
        <f t="shared" si="8"/>
        <v>0.22093023255813965</v>
      </c>
      <c r="S40" s="43">
        <f>COUNTIF(Vertices[Clustering Coefficient],"&gt;= "&amp;R40)-COUNTIF(Vertices[Clustering Coefficient],"&gt;="&amp;R41)</f>
        <v>0</v>
      </c>
      <c r="T40" s="37">
        <f ca="1" t="shared" si="9"/>
        <v>44116.61341650516</v>
      </c>
      <c r="U40" s="38">
        <f ca="1" t="shared" si="0"/>
        <v>4</v>
      </c>
    </row>
    <row r="41" spans="4:21" ht="15">
      <c r="D41" s="32">
        <f t="shared" si="1"/>
        <v>0</v>
      </c>
      <c r="E41" s="3">
        <f>COUNTIF(Vertices[Degree],"&gt;= "&amp;D41)-COUNTIF(Vertices[Degree],"&gt;="&amp;D42)</f>
        <v>0</v>
      </c>
      <c r="F41" s="39">
        <f t="shared" si="2"/>
        <v>55.325581395348806</v>
      </c>
      <c r="G41" s="40">
        <f>COUNTIF(Vertices[In-Degree],"&gt;= "&amp;F41)-COUNTIF(Vertices[In-Degree],"&gt;="&amp;F42)</f>
        <v>0</v>
      </c>
      <c r="H41" s="39">
        <f t="shared" si="3"/>
        <v>11.790697674418608</v>
      </c>
      <c r="I41" s="40">
        <f>COUNTIF(Vertices[Out-Degree],"&gt;= "&amp;H41)-COUNTIF(Vertices[Out-Degree],"&gt;="&amp;H42)</f>
        <v>0</v>
      </c>
      <c r="J41" s="39">
        <f t="shared" si="4"/>
        <v>13100.807671325592</v>
      </c>
      <c r="K41" s="40">
        <f>COUNTIF(Vertices[Betweenness Centrality],"&gt;= "&amp;J41)-COUNTIF(Vertices[Betweenness Centrality],"&gt;="&amp;J42)</f>
        <v>0</v>
      </c>
      <c r="L41" s="39">
        <f t="shared" si="5"/>
        <v>0.4534883720930235</v>
      </c>
      <c r="M41" s="40">
        <f>COUNTIF(Vertices[Closeness Centrality],"&gt;= "&amp;L41)-COUNTIF(Vertices[Closeness Centrality],"&gt;="&amp;L42)</f>
        <v>0</v>
      </c>
      <c r="N41" s="39">
        <f t="shared" si="6"/>
        <v>0.056320534883720956</v>
      </c>
      <c r="O41" s="40">
        <f>COUNTIF(Vertices[Eigenvector Centrality],"&gt;= "&amp;N41)-COUNTIF(Vertices[Eigenvector Centrality],"&gt;="&amp;N42)</f>
        <v>0</v>
      </c>
      <c r="P41" s="39">
        <f t="shared" si="7"/>
        <v>22.540839069767433</v>
      </c>
      <c r="Q41" s="40">
        <f>COUNTIF(Vertices[PageRank],"&gt;= "&amp;P41)-COUNTIF(Vertices[PageRank],"&gt;="&amp;P42)</f>
        <v>1</v>
      </c>
      <c r="R41" s="39">
        <f t="shared" si="8"/>
        <v>0.22674418604651175</v>
      </c>
      <c r="S41" s="44">
        <f>COUNTIF(Vertices[Clustering Coefficient],"&gt;= "&amp;R41)-COUNTIF(Vertices[Clustering Coefficient],"&gt;="&amp;R42)</f>
        <v>0</v>
      </c>
      <c r="T41" s="39">
        <f ca="1" t="shared" si="9"/>
        <v>44233.54194848191</v>
      </c>
      <c r="U41" s="40">
        <f ca="1" t="shared" si="0"/>
        <v>5</v>
      </c>
    </row>
    <row r="42" spans="4:21" ht="15">
      <c r="D42" s="32">
        <f t="shared" si="1"/>
        <v>0</v>
      </c>
      <c r="E42" s="3">
        <f>COUNTIF(Vertices[Degree],"&gt;= "&amp;D42)-COUNTIF(Vertices[Degree],"&gt;="&amp;D43)</f>
        <v>0</v>
      </c>
      <c r="F42" s="37">
        <f t="shared" si="2"/>
        <v>56.744186046511594</v>
      </c>
      <c r="G42" s="38">
        <f>COUNTIF(Vertices[In-Degree],"&gt;= "&amp;F42)-COUNTIF(Vertices[In-Degree],"&gt;="&amp;F43)</f>
        <v>1</v>
      </c>
      <c r="H42" s="37">
        <f t="shared" si="3"/>
        <v>12.093023255813957</v>
      </c>
      <c r="I42" s="38">
        <f>COUNTIF(Vertices[Out-Degree],"&gt;= "&amp;H42)-COUNTIF(Vertices[Out-Degree],"&gt;="&amp;H43)</f>
        <v>0</v>
      </c>
      <c r="J42" s="37">
        <f t="shared" si="4"/>
        <v>13436.725816744198</v>
      </c>
      <c r="K42" s="38">
        <f>COUNTIF(Vertices[Betweenness Centrality],"&gt;= "&amp;J42)-COUNTIF(Vertices[Betweenness Centrality],"&gt;="&amp;J43)</f>
        <v>0</v>
      </c>
      <c r="L42" s="37">
        <f t="shared" si="5"/>
        <v>0.4651162790697677</v>
      </c>
      <c r="M42" s="38">
        <f>COUNTIF(Vertices[Closeness Centrality],"&gt;= "&amp;L42)-COUNTIF(Vertices[Closeness Centrality],"&gt;="&amp;L43)</f>
        <v>0</v>
      </c>
      <c r="N42" s="37">
        <f t="shared" si="6"/>
        <v>0.057764651162790726</v>
      </c>
      <c r="O42" s="38">
        <f>COUNTIF(Vertices[Eigenvector Centrality],"&gt;= "&amp;N42)-COUNTIF(Vertices[Eigenvector Centrality],"&gt;="&amp;N43)</f>
        <v>0</v>
      </c>
      <c r="P42" s="37">
        <f t="shared" si="7"/>
        <v>23.11022930232557</v>
      </c>
      <c r="Q42" s="38">
        <f>COUNTIF(Vertices[PageRank],"&gt;= "&amp;P42)-COUNTIF(Vertices[PageRank],"&gt;="&amp;P43)</f>
        <v>0</v>
      </c>
      <c r="R42" s="37">
        <f t="shared" si="8"/>
        <v>0.23255813953488386</v>
      </c>
      <c r="S42" s="43">
        <f>COUNTIF(Vertices[Clustering Coefficient],"&gt;= "&amp;R42)-COUNTIF(Vertices[Clustering Coefficient],"&gt;="&amp;R43)</f>
        <v>0</v>
      </c>
      <c r="T42" s="37">
        <f ca="1" t="shared" si="9"/>
        <v>44350.47048045865</v>
      </c>
      <c r="U42" s="38">
        <f ca="1" t="shared" si="0"/>
        <v>9</v>
      </c>
    </row>
    <row r="43" spans="1:21" ht="15">
      <c r="A43" s="33" t="s">
        <v>81</v>
      </c>
      <c r="B43" s="46" t="str">
        <f>IF(COUNT(Vertices[Degree])&gt;0,D2,NoMetricMessage)</f>
        <v>Not Available</v>
      </c>
      <c r="D43" s="32">
        <f t="shared" si="1"/>
        <v>0</v>
      </c>
      <c r="E43" s="3">
        <f>COUNTIF(Vertices[Degree],"&gt;= "&amp;D43)-COUNTIF(Vertices[Degree],"&gt;="&amp;D44)</f>
        <v>0</v>
      </c>
      <c r="F43" s="39">
        <f t="shared" si="2"/>
        <v>58.16279069767438</v>
      </c>
      <c r="G43" s="40">
        <f>COUNTIF(Vertices[In-Degree],"&gt;= "&amp;F43)-COUNTIF(Vertices[In-Degree],"&gt;="&amp;F44)</f>
        <v>0</v>
      </c>
      <c r="H43" s="39">
        <f t="shared" si="3"/>
        <v>12.395348837209307</v>
      </c>
      <c r="I43" s="40">
        <f>COUNTIF(Vertices[Out-Degree],"&gt;= "&amp;H43)-COUNTIF(Vertices[Out-Degree],"&gt;="&amp;H44)</f>
        <v>0</v>
      </c>
      <c r="J43" s="39">
        <f t="shared" si="4"/>
        <v>13772.643962162803</v>
      </c>
      <c r="K43" s="40">
        <f>COUNTIF(Vertices[Betweenness Centrality],"&gt;= "&amp;J43)-COUNTIF(Vertices[Betweenness Centrality],"&gt;="&amp;J44)</f>
        <v>1</v>
      </c>
      <c r="L43" s="39">
        <f t="shared" si="5"/>
        <v>0.4767441860465119</v>
      </c>
      <c r="M43" s="40">
        <f>COUNTIF(Vertices[Closeness Centrality],"&gt;= "&amp;L43)-COUNTIF(Vertices[Closeness Centrality],"&gt;="&amp;L44)</f>
        <v>0</v>
      </c>
      <c r="N43" s="39">
        <f t="shared" si="6"/>
        <v>0.059208767441860495</v>
      </c>
      <c r="O43" s="40">
        <f>COUNTIF(Vertices[Eigenvector Centrality],"&gt;= "&amp;N43)-COUNTIF(Vertices[Eigenvector Centrality],"&gt;="&amp;N44)</f>
        <v>0</v>
      </c>
      <c r="P43" s="39">
        <f t="shared" si="7"/>
        <v>23.67961953488371</v>
      </c>
      <c r="Q43" s="40">
        <f>COUNTIF(Vertices[PageRank],"&gt;= "&amp;P43)-COUNTIF(Vertices[PageRank],"&gt;="&amp;P44)</f>
        <v>0</v>
      </c>
      <c r="R43" s="39">
        <f t="shared" si="8"/>
        <v>0.23837209302325596</v>
      </c>
      <c r="S43" s="44">
        <f>COUNTIF(Vertices[Clustering Coefficient],"&gt;= "&amp;R43)-COUNTIF(Vertices[Clustering Coefficient],"&gt;="&amp;R44)</f>
        <v>0</v>
      </c>
      <c r="T43" s="39">
        <f ca="1" t="shared" si="9"/>
        <v>44467.399012435395</v>
      </c>
      <c r="U43" s="40">
        <f ca="1" t="shared" si="0"/>
        <v>13</v>
      </c>
    </row>
    <row r="44" spans="1:21" ht="15">
      <c r="A44" s="33" t="s">
        <v>82</v>
      </c>
      <c r="B44" s="46" t="str">
        <f>IF(COUNT(Vertices[Degree])&gt;0,D45,NoMetricMessage)</f>
        <v>Not Available</v>
      </c>
      <c r="D44" s="32">
        <f t="shared" si="1"/>
        <v>0</v>
      </c>
      <c r="E44" s="3">
        <f>COUNTIF(Vertices[Degree],"&gt;= "&amp;D44)-COUNTIF(Vertices[Degree],"&gt;="&amp;D45)</f>
        <v>0</v>
      </c>
      <c r="F44" s="37">
        <f t="shared" si="2"/>
        <v>59.58139534883717</v>
      </c>
      <c r="G44" s="38">
        <f>COUNTIF(Vertices[In-Degree],"&gt;= "&amp;F44)-COUNTIF(Vertices[In-Degree],"&gt;="&amp;F45)</f>
        <v>0</v>
      </c>
      <c r="H44" s="37">
        <f t="shared" si="3"/>
        <v>12.697674418604656</v>
      </c>
      <c r="I44" s="38">
        <f>COUNTIF(Vertices[Out-Degree],"&gt;= "&amp;H44)-COUNTIF(Vertices[Out-Degree],"&gt;="&amp;H45)</f>
        <v>0</v>
      </c>
      <c r="J44" s="37">
        <f t="shared" si="4"/>
        <v>14108.562107581409</v>
      </c>
      <c r="K44" s="38">
        <f>COUNTIF(Vertices[Betweenness Centrality],"&gt;= "&amp;J44)-COUNTIF(Vertices[Betweenness Centrality],"&gt;="&amp;J45)</f>
        <v>0</v>
      </c>
      <c r="L44" s="37">
        <f t="shared" si="5"/>
        <v>0.4883720930232561</v>
      </c>
      <c r="M44" s="38">
        <f>COUNTIF(Vertices[Closeness Centrality],"&gt;= "&amp;L44)-COUNTIF(Vertices[Closeness Centrality],"&gt;="&amp;L45)</f>
        <v>0</v>
      </c>
      <c r="N44" s="37">
        <f t="shared" si="6"/>
        <v>0.060652883720930265</v>
      </c>
      <c r="O44" s="38">
        <f>COUNTIF(Vertices[Eigenvector Centrality],"&gt;= "&amp;N44)-COUNTIF(Vertices[Eigenvector Centrality],"&gt;="&amp;N45)</f>
        <v>0</v>
      </c>
      <c r="P44" s="37">
        <f t="shared" si="7"/>
        <v>24.249009767441848</v>
      </c>
      <c r="Q44" s="38">
        <f>COUNTIF(Vertices[PageRank],"&gt;= "&amp;P44)-COUNTIF(Vertices[PageRank],"&gt;="&amp;P45)</f>
        <v>0</v>
      </c>
      <c r="R44" s="37">
        <f t="shared" si="8"/>
        <v>0.24418604651162806</v>
      </c>
      <c r="S44" s="43">
        <f>COUNTIF(Vertices[Clustering Coefficient],"&gt;= "&amp;R44)-COUNTIF(Vertices[Clustering Coefficient],"&gt;="&amp;R45)</f>
        <v>0</v>
      </c>
      <c r="T44" s="37">
        <f ca="1" t="shared" si="9"/>
        <v>44584.32754441214</v>
      </c>
      <c r="U44" s="38">
        <f ca="1" t="shared" si="0"/>
        <v>12</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61</v>
      </c>
      <c r="G45" s="42">
        <f>COUNTIF(Vertices[In-Degree],"&gt;= "&amp;F45)-COUNTIF(Vertices[In-Degree],"&gt;="&amp;F46)</f>
        <v>1</v>
      </c>
      <c r="H45" s="41">
        <f>MAX(Vertices[Out-Degree])</f>
        <v>13</v>
      </c>
      <c r="I45" s="42">
        <f>COUNTIF(Vertices[Out-Degree],"&gt;= "&amp;H45)-COUNTIF(Vertices[Out-Degree],"&gt;="&amp;H46)</f>
        <v>1</v>
      </c>
      <c r="J45" s="41">
        <f>MAX(Vertices[Betweenness Centrality])</f>
        <v>14444.480253</v>
      </c>
      <c r="K45" s="42">
        <f>COUNTIF(Vertices[Betweenness Centrality],"&gt;= "&amp;J45)-COUNTIF(Vertices[Betweenness Centrality],"&gt;="&amp;J46)</f>
        <v>1</v>
      </c>
      <c r="L45" s="41">
        <f>MAX(Vertices[Closeness Centrality])</f>
        <v>0.5</v>
      </c>
      <c r="M45" s="42">
        <f>COUNTIF(Vertices[Closeness Centrality],"&gt;= "&amp;L45)-COUNTIF(Vertices[Closeness Centrality],"&gt;="&amp;L46)</f>
        <v>1</v>
      </c>
      <c r="N45" s="41">
        <f>MAX(Vertices[Eigenvector Centrality])</f>
        <v>0.062097</v>
      </c>
      <c r="O45" s="42">
        <f>COUNTIF(Vertices[Eigenvector Centrality],"&gt;= "&amp;N45)-COUNTIF(Vertices[Eigenvector Centrality],"&gt;="&amp;N46)</f>
        <v>1</v>
      </c>
      <c r="P45" s="41">
        <f>MAX(Vertices[PageRank])</f>
        <v>24.8184</v>
      </c>
      <c r="Q45" s="42">
        <f>COUNTIF(Vertices[PageRank],"&gt;= "&amp;P45)-COUNTIF(Vertices[PageRank],"&gt;="&amp;P46)</f>
        <v>1</v>
      </c>
      <c r="R45" s="41">
        <f>MAX(Vertices[Clustering Coefficient])</f>
        <v>0.25</v>
      </c>
      <c r="S45" s="45">
        <f>COUNTIF(Vertices[Clustering Coefficient],"&gt;= "&amp;R45)-COUNTIF(Vertices[Clustering Coefficient],"&gt;="&amp;R46)</f>
        <v>6</v>
      </c>
      <c r="T45" s="41">
        <f ca="1">MAX(INDIRECT(DynamicFilterSourceColumnRange))</f>
        <v>44701.25607638889</v>
      </c>
      <c r="U45" s="42">
        <f ca="1" t="shared" si="0"/>
        <v>1</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61</v>
      </c>
    </row>
    <row r="59" spans="1:2" ht="15">
      <c r="A59" s="33" t="s">
        <v>90</v>
      </c>
      <c r="B59" s="47">
        <f>_xlfn.IFERROR(AVERAGE(Vertices[In-Degree]),NoMetricMessage)</f>
        <v>1.2897727272727273</v>
      </c>
    </row>
    <row r="60" spans="1:2" ht="15">
      <c r="A60" s="33" t="s">
        <v>91</v>
      </c>
      <c r="B60" s="47">
        <f>_xlfn.IFERROR(MEDIAN(Vertices[In-Degree]),NoMetricMessage)</f>
        <v>0</v>
      </c>
    </row>
    <row r="71" spans="1:2" ht="15">
      <c r="A71" s="33" t="s">
        <v>94</v>
      </c>
      <c r="B71" s="46">
        <f>IF(COUNT(Vertices[Out-Degree])&gt;0,H2,NoMetricMessage)</f>
        <v>0</v>
      </c>
    </row>
    <row r="72" spans="1:2" ht="15">
      <c r="A72" s="33" t="s">
        <v>95</v>
      </c>
      <c r="B72" s="46">
        <f>IF(COUNT(Vertices[Out-Degree])&gt;0,H45,NoMetricMessage)</f>
        <v>13</v>
      </c>
    </row>
    <row r="73" spans="1:2" ht="15">
      <c r="A73" s="33" t="s">
        <v>96</v>
      </c>
      <c r="B73" s="47">
        <f>_xlfn.IFERROR(AVERAGE(Vertices[Out-Degree]),NoMetricMessage)</f>
        <v>1.2897727272727273</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14444.480253</v>
      </c>
    </row>
    <row r="87" spans="1:2" ht="15">
      <c r="A87" s="33" t="s">
        <v>102</v>
      </c>
      <c r="B87" s="47">
        <f>_xlfn.IFERROR(AVERAGE(Vertices[Betweenness Centrality]),NoMetricMessage)</f>
        <v>342.0454545113636</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0.5</v>
      </c>
    </row>
    <row r="101" spans="1:2" ht="15">
      <c r="A101" s="33" t="s">
        <v>108</v>
      </c>
      <c r="B101" s="47">
        <f>_xlfn.IFERROR(AVERAGE(Vertices[Closeness Centrality]),NoMetricMessage)</f>
        <v>0.012111727272727312</v>
      </c>
    </row>
    <row r="102" spans="1:2" ht="15">
      <c r="A102" s="33" t="s">
        <v>109</v>
      </c>
      <c r="B102" s="47">
        <f>_xlfn.IFERROR(MEDIAN(Vertices[Closeness Centrality]),NoMetricMessage)</f>
        <v>0.001876</v>
      </c>
    </row>
    <row r="113" spans="1:2" ht="15">
      <c r="A113" s="33" t="s">
        <v>112</v>
      </c>
      <c r="B113" s="47">
        <f>IF(COUNT(Vertices[Eigenvector Centrality])&gt;0,N2,NoMetricMessage)</f>
        <v>0</v>
      </c>
    </row>
    <row r="114" spans="1:2" ht="15">
      <c r="A114" s="33" t="s">
        <v>113</v>
      </c>
      <c r="B114" s="47">
        <f>IF(COUNT(Vertices[Eigenvector Centrality])&gt;0,N45,NoMetricMessage)</f>
        <v>0.062097</v>
      </c>
    </row>
    <row r="115" spans="1:2" ht="15">
      <c r="A115" s="33" t="s">
        <v>114</v>
      </c>
      <c r="B115" s="47">
        <f>_xlfn.IFERROR(AVERAGE(Vertices[Eigenvector Centrality]),NoMetricMessage)</f>
        <v>0.005681744318181814</v>
      </c>
    </row>
    <row r="116" spans="1:2" ht="15">
      <c r="A116" s="33" t="s">
        <v>115</v>
      </c>
      <c r="B116" s="47">
        <f>_xlfn.IFERROR(MEDIAN(Vertices[Eigenvector Centrality]),NoMetricMessage)</f>
        <v>0.006397</v>
      </c>
    </row>
    <row r="127" spans="1:2" ht="15">
      <c r="A127" s="33" t="s">
        <v>139</v>
      </c>
      <c r="B127" s="47">
        <f>IF(COUNT(Vertices[PageRank])&gt;0,P2,NoMetricMessage)</f>
        <v>0.33462</v>
      </c>
    </row>
    <row r="128" spans="1:2" ht="15">
      <c r="A128" s="33" t="s">
        <v>140</v>
      </c>
      <c r="B128" s="47">
        <f>IF(COUNT(Vertices[PageRank])&gt;0,P45,NoMetricMessage)</f>
        <v>24.8184</v>
      </c>
    </row>
    <row r="129" spans="1:2" ht="15">
      <c r="A129" s="33" t="s">
        <v>141</v>
      </c>
      <c r="B129" s="47">
        <f>_xlfn.IFERROR(AVERAGE(Vertices[PageRank]),NoMetricMessage)</f>
        <v>0.9999969318181869</v>
      </c>
    </row>
    <row r="130" spans="1:2" ht="15">
      <c r="A130" s="33" t="s">
        <v>142</v>
      </c>
      <c r="B130" s="47">
        <f>_xlfn.IFERROR(MEDIAN(Vertices[PageRank]),NoMetricMessage)</f>
        <v>0.49583</v>
      </c>
    </row>
    <row r="141" spans="1:2" ht="15">
      <c r="A141" s="33" t="s">
        <v>118</v>
      </c>
      <c r="B141" s="47">
        <f>IF(COUNT(Vertices[Clustering Coefficient])&gt;0,R2,NoMetricMessage)</f>
        <v>0</v>
      </c>
    </row>
    <row r="142" spans="1:2" ht="15">
      <c r="A142" s="33" t="s">
        <v>119</v>
      </c>
      <c r="B142" s="47">
        <f>IF(COUNT(Vertices[Clustering Coefficient])&gt;0,R45,NoMetricMessage)</f>
        <v>0.25</v>
      </c>
    </row>
    <row r="143" spans="1:2" ht="15">
      <c r="A143" s="33" t="s">
        <v>120</v>
      </c>
      <c r="B143" s="47">
        <f>_xlfn.IFERROR(AVERAGE(Vertices[Clustering Coefficient]),NoMetricMessage)</f>
        <v>0.012974869030491042</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1954</v>
      </c>
      <c r="N2" t="s">
        <v>176</v>
      </c>
      <c r="O2">
        <v>44701.04074074074</v>
      </c>
      <c r="P2">
        <v>44708.771273148144</v>
      </c>
    </row>
    <row r="3" spans="1:16" ht="15">
      <c r="A3" s="1" t="s">
        <v>52</v>
      </c>
      <c r="B3" s="1" t="s">
        <v>132</v>
      </c>
      <c r="C3" t="s">
        <v>52</v>
      </c>
      <c r="D3" t="s">
        <v>56</v>
      </c>
      <c r="E3" t="s">
        <v>56</v>
      </c>
      <c r="F3" s="1" t="s">
        <v>52</v>
      </c>
      <c r="G3" t="s">
        <v>66</v>
      </c>
      <c r="H3" t="s">
        <v>68</v>
      </c>
      <c r="J3" t="s">
        <v>30</v>
      </c>
      <c r="K3" t="s">
        <v>1742</v>
      </c>
      <c r="M3" t="s">
        <v>1954</v>
      </c>
      <c r="N3" t="s">
        <v>181</v>
      </c>
      <c r="O3">
        <v>44701.04074074074</v>
      </c>
      <c r="P3">
        <v>44708.771273148144</v>
      </c>
    </row>
    <row r="4" spans="1:16" ht="15">
      <c r="A4" s="1" t="s">
        <v>53</v>
      </c>
      <c r="B4" s="1" t="s">
        <v>133</v>
      </c>
      <c r="C4" t="s">
        <v>53</v>
      </c>
      <c r="D4" t="s">
        <v>57</v>
      </c>
      <c r="E4" t="s">
        <v>57</v>
      </c>
      <c r="F4" s="1" t="s">
        <v>53</v>
      </c>
      <c r="G4">
        <v>0</v>
      </c>
      <c r="H4" t="s">
        <v>69</v>
      </c>
      <c r="J4" s="12" t="s">
        <v>78</v>
      </c>
      <c r="K4" s="12"/>
      <c r="M4" t="s">
        <v>145</v>
      </c>
      <c r="N4" t="s">
        <v>15</v>
      </c>
      <c r="O4">
        <v>127</v>
      </c>
      <c r="P4">
        <v>9872.1728515625</v>
      </c>
    </row>
    <row r="5" spans="1:16" ht="409.5">
      <c r="A5">
        <v>1</v>
      </c>
      <c r="B5" s="1" t="s">
        <v>134</v>
      </c>
      <c r="C5" t="s">
        <v>51</v>
      </c>
      <c r="D5" t="s">
        <v>58</v>
      </c>
      <c r="E5" t="s">
        <v>58</v>
      </c>
      <c r="F5">
        <v>1</v>
      </c>
      <c r="G5">
        <v>1</v>
      </c>
      <c r="H5" t="s">
        <v>70</v>
      </c>
      <c r="J5" t="s">
        <v>171</v>
      </c>
      <c r="K5" s="13" t="s">
        <v>2185</v>
      </c>
      <c r="M5" t="s">
        <v>145</v>
      </c>
      <c r="N5" t="s">
        <v>16</v>
      </c>
      <c r="O5">
        <v>576.523742675781</v>
      </c>
      <c r="P5">
        <v>9412.5869140625</v>
      </c>
    </row>
    <row r="6" spans="1:18" ht="15">
      <c r="A6">
        <v>0</v>
      </c>
      <c r="B6" s="1" t="s">
        <v>135</v>
      </c>
      <c r="C6">
        <v>1</v>
      </c>
      <c r="D6" t="s">
        <v>59</v>
      </c>
      <c r="E6" t="s">
        <v>59</v>
      </c>
      <c r="F6">
        <v>0</v>
      </c>
      <c r="H6" t="s">
        <v>71</v>
      </c>
      <c r="J6" t="s">
        <v>172</v>
      </c>
      <c r="K6">
        <v>3</v>
      </c>
      <c r="M6" t="s">
        <v>145</v>
      </c>
      <c r="N6" t="s">
        <v>32</v>
      </c>
      <c r="O6">
        <v>0</v>
      </c>
      <c r="P6">
        <v>61</v>
      </c>
      <c r="R6" t="s">
        <v>128</v>
      </c>
    </row>
    <row r="7" spans="1:16" ht="15">
      <c r="A7">
        <v>2</v>
      </c>
      <c r="B7">
        <v>1</v>
      </c>
      <c r="C7">
        <v>0</v>
      </c>
      <c r="D7" t="s">
        <v>60</v>
      </c>
      <c r="E7" t="s">
        <v>60</v>
      </c>
      <c r="F7">
        <v>2</v>
      </c>
      <c r="H7" t="s">
        <v>72</v>
      </c>
      <c r="J7" t="s">
        <v>173</v>
      </c>
      <c r="K7" t="s">
        <v>2182</v>
      </c>
      <c r="M7" t="s">
        <v>145</v>
      </c>
      <c r="N7" t="s">
        <v>33</v>
      </c>
      <c r="O7">
        <v>0</v>
      </c>
      <c r="P7">
        <v>13</v>
      </c>
    </row>
    <row r="8" spans="1:16" ht="15">
      <c r="A8"/>
      <c r="B8">
        <v>2</v>
      </c>
      <c r="C8">
        <v>2</v>
      </c>
      <c r="D8" t="s">
        <v>61</v>
      </c>
      <c r="E8" t="s">
        <v>61</v>
      </c>
      <c r="H8" t="s">
        <v>73</v>
      </c>
      <c r="J8" t="s">
        <v>174</v>
      </c>
      <c r="K8" t="s">
        <v>1950</v>
      </c>
      <c r="M8" t="s">
        <v>145</v>
      </c>
      <c r="N8" t="s">
        <v>34</v>
      </c>
      <c r="O8">
        <v>0</v>
      </c>
      <c r="P8">
        <v>14444.480253</v>
      </c>
    </row>
    <row r="9" spans="1:16" ht="409.5">
      <c r="A9"/>
      <c r="B9">
        <v>3</v>
      </c>
      <c r="C9">
        <v>4</v>
      </c>
      <c r="D9" t="s">
        <v>62</v>
      </c>
      <c r="E9" t="s">
        <v>62</v>
      </c>
      <c r="H9" t="s">
        <v>74</v>
      </c>
      <c r="J9" t="s">
        <v>1936</v>
      </c>
      <c r="K9" s="13" t="s">
        <v>2186</v>
      </c>
      <c r="M9" t="s">
        <v>145</v>
      </c>
      <c r="N9" t="s">
        <v>35</v>
      </c>
      <c r="O9">
        <v>0</v>
      </c>
      <c r="P9">
        <v>0.5</v>
      </c>
    </row>
    <row r="10" spans="1:16" ht="87">
      <c r="A10"/>
      <c r="B10">
        <v>4</v>
      </c>
      <c r="D10" t="s">
        <v>63</v>
      </c>
      <c r="E10" t="s">
        <v>63</v>
      </c>
      <c r="H10" t="s">
        <v>75</v>
      </c>
      <c r="J10" t="s">
        <v>2184</v>
      </c>
      <c r="K10" s="13" t="s">
        <v>2187</v>
      </c>
      <c r="M10" t="s">
        <v>145</v>
      </c>
      <c r="N10" t="s">
        <v>36</v>
      </c>
      <c r="O10">
        <v>0</v>
      </c>
      <c r="P10">
        <v>0.062097</v>
      </c>
    </row>
    <row r="11" spans="1:16" ht="15">
      <c r="A11"/>
      <c r="B11">
        <v>5</v>
      </c>
      <c r="D11" t="s">
        <v>46</v>
      </c>
      <c r="E11">
        <v>1</v>
      </c>
      <c r="H11" t="s">
        <v>76</v>
      </c>
      <c r="M11" t="s">
        <v>145</v>
      </c>
      <c r="N11" t="s">
        <v>136</v>
      </c>
      <c r="O11">
        <v>0.33462</v>
      </c>
      <c r="P11">
        <v>24.8184</v>
      </c>
    </row>
    <row r="12" spans="1:16" ht="15">
      <c r="A12"/>
      <c r="B12"/>
      <c r="D12" t="s">
        <v>64</v>
      </c>
      <c r="E12">
        <v>2</v>
      </c>
      <c r="H12">
        <v>0</v>
      </c>
      <c r="M12" t="s">
        <v>145</v>
      </c>
      <c r="N12" t="s">
        <v>37</v>
      </c>
      <c r="O12">
        <v>0</v>
      </c>
      <c r="P12">
        <v>0.25</v>
      </c>
    </row>
    <row r="13" spans="1:16" ht="15">
      <c r="A13"/>
      <c r="B13"/>
      <c r="D13">
        <v>1</v>
      </c>
      <c r="E13">
        <v>3</v>
      </c>
      <c r="H13">
        <v>1</v>
      </c>
      <c r="M13" t="s">
        <v>145</v>
      </c>
      <c r="N13" t="s">
        <v>902</v>
      </c>
      <c r="O13">
        <v>0</v>
      </c>
      <c r="P13">
        <v>50883</v>
      </c>
    </row>
    <row r="14" spans="4:16" ht="15">
      <c r="D14">
        <v>2</v>
      </c>
      <c r="E14">
        <v>4</v>
      </c>
      <c r="H14">
        <v>2</v>
      </c>
      <c r="M14" t="s">
        <v>145</v>
      </c>
      <c r="N14" t="s">
        <v>903</v>
      </c>
      <c r="O14">
        <v>0</v>
      </c>
      <c r="P14">
        <v>5057441</v>
      </c>
    </row>
    <row r="15" spans="4:16" ht="15">
      <c r="D15">
        <v>3</v>
      </c>
      <c r="E15">
        <v>5</v>
      </c>
      <c r="H15">
        <v>3</v>
      </c>
      <c r="M15" t="s">
        <v>145</v>
      </c>
      <c r="N15" t="s">
        <v>904</v>
      </c>
      <c r="O15">
        <v>0</v>
      </c>
      <c r="P15">
        <v>550166</v>
      </c>
    </row>
    <row r="16" spans="4:16" ht="15">
      <c r="D16">
        <v>4</v>
      </c>
      <c r="E16">
        <v>6</v>
      </c>
      <c r="H16">
        <v>4</v>
      </c>
      <c r="M16" t="s">
        <v>145</v>
      </c>
      <c r="N16" t="s">
        <v>905</v>
      </c>
      <c r="O16">
        <v>0</v>
      </c>
      <c r="P16">
        <v>358011</v>
      </c>
    </row>
    <row r="17" spans="4:16" ht="15">
      <c r="D17">
        <v>5</v>
      </c>
      <c r="E17">
        <v>7</v>
      </c>
      <c r="H17">
        <v>5</v>
      </c>
      <c r="M17" t="s">
        <v>145</v>
      </c>
      <c r="N17" t="s">
        <v>911</v>
      </c>
      <c r="O17">
        <v>39673</v>
      </c>
      <c r="P17">
        <v>44701.25607638889</v>
      </c>
    </row>
    <row r="18" spans="4:16" ht="15">
      <c r="D18">
        <v>6</v>
      </c>
      <c r="E18">
        <v>8</v>
      </c>
      <c r="H18">
        <v>6</v>
      </c>
      <c r="M18" t="s">
        <v>145</v>
      </c>
      <c r="N18" t="s">
        <v>45</v>
      </c>
      <c r="O18">
        <v>1.5</v>
      </c>
      <c r="P18">
        <v>10</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79FAB-8F6E-4CD9-A6AB-B38FD00D680D}">
  <dimension ref="A1:V8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1748</v>
      </c>
      <c r="B1" s="13" t="s">
        <v>1749</v>
      </c>
      <c r="C1" s="13" t="s">
        <v>1955</v>
      </c>
      <c r="D1" s="13" t="s">
        <v>1957</v>
      </c>
      <c r="E1" s="13" t="s">
        <v>1956</v>
      </c>
      <c r="F1" s="13" t="s">
        <v>1959</v>
      </c>
      <c r="G1" s="13" t="s">
        <v>1958</v>
      </c>
      <c r="H1" s="13" t="s">
        <v>1961</v>
      </c>
      <c r="I1" s="13" t="s">
        <v>1960</v>
      </c>
      <c r="J1" s="13" t="s">
        <v>1963</v>
      </c>
      <c r="K1" s="13" t="s">
        <v>1962</v>
      </c>
      <c r="L1" s="13" t="s">
        <v>1965</v>
      </c>
      <c r="M1" s="13" t="s">
        <v>1964</v>
      </c>
      <c r="N1" s="13" t="s">
        <v>1967</v>
      </c>
      <c r="O1" s="13" t="s">
        <v>1966</v>
      </c>
      <c r="P1" s="13" t="s">
        <v>1969</v>
      </c>
      <c r="Q1" s="13" t="s">
        <v>1968</v>
      </c>
      <c r="R1" s="13" t="s">
        <v>1971</v>
      </c>
      <c r="S1" s="13" t="s">
        <v>1970</v>
      </c>
      <c r="T1" s="13" t="s">
        <v>1973</v>
      </c>
      <c r="U1" s="13" t="s">
        <v>1972</v>
      </c>
      <c r="V1" s="13" t="s">
        <v>1974</v>
      </c>
    </row>
    <row r="2" spans="1:22" ht="15">
      <c r="A2" s="93" t="s">
        <v>422</v>
      </c>
      <c r="B2" s="86">
        <v>2</v>
      </c>
      <c r="C2" s="93" t="s">
        <v>441</v>
      </c>
      <c r="D2" s="86">
        <v>1</v>
      </c>
      <c r="E2" s="93" t="s">
        <v>438</v>
      </c>
      <c r="F2" s="86">
        <v>1</v>
      </c>
      <c r="G2" s="93" t="s">
        <v>422</v>
      </c>
      <c r="H2" s="86">
        <v>2</v>
      </c>
      <c r="I2" s="93" t="s">
        <v>421</v>
      </c>
      <c r="J2" s="86">
        <v>1</v>
      </c>
      <c r="K2" s="93" t="s">
        <v>439</v>
      </c>
      <c r="L2" s="86">
        <v>1</v>
      </c>
      <c r="M2" s="93" t="s">
        <v>420</v>
      </c>
      <c r="N2" s="86">
        <v>1</v>
      </c>
      <c r="O2" s="86"/>
      <c r="P2" s="86"/>
      <c r="Q2" s="93" t="s">
        <v>430</v>
      </c>
      <c r="R2" s="86">
        <v>1</v>
      </c>
      <c r="S2" s="93" t="s">
        <v>425</v>
      </c>
      <c r="T2" s="86">
        <v>1</v>
      </c>
      <c r="U2" s="86"/>
      <c r="V2" s="86"/>
    </row>
    <row r="3" spans="1:22" ht="15">
      <c r="A3" s="93" t="s">
        <v>439</v>
      </c>
      <c r="B3" s="86">
        <v>1</v>
      </c>
      <c r="C3" s="93" t="s">
        <v>440</v>
      </c>
      <c r="D3" s="86">
        <v>1</v>
      </c>
      <c r="E3" s="86"/>
      <c r="F3" s="86"/>
      <c r="G3" s="93" t="s">
        <v>437</v>
      </c>
      <c r="H3" s="86">
        <v>1</v>
      </c>
      <c r="I3" s="86"/>
      <c r="J3" s="86"/>
      <c r="K3" s="86"/>
      <c r="L3" s="86"/>
      <c r="M3" s="86"/>
      <c r="N3" s="86"/>
      <c r="O3" s="86"/>
      <c r="P3" s="86"/>
      <c r="Q3" s="93" t="s">
        <v>429</v>
      </c>
      <c r="R3" s="86">
        <v>1</v>
      </c>
      <c r="S3" s="93" t="s">
        <v>424</v>
      </c>
      <c r="T3" s="86">
        <v>1</v>
      </c>
      <c r="U3" s="86"/>
      <c r="V3" s="86"/>
    </row>
    <row r="4" spans="1:22" ht="15">
      <c r="A4" s="93" t="s">
        <v>430</v>
      </c>
      <c r="B4" s="86">
        <v>1</v>
      </c>
      <c r="C4" s="86"/>
      <c r="D4" s="86"/>
      <c r="E4" s="86"/>
      <c r="F4" s="86"/>
      <c r="G4" s="93" t="s">
        <v>436</v>
      </c>
      <c r="H4" s="86">
        <v>1</v>
      </c>
      <c r="I4" s="86"/>
      <c r="J4" s="86"/>
      <c r="K4" s="86"/>
      <c r="L4" s="86"/>
      <c r="M4" s="86"/>
      <c r="N4" s="86"/>
      <c r="O4" s="86"/>
      <c r="P4" s="86"/>
      <c r="Q4" s="86"/>
      <c r="R4" s="86"/>
      <c r="S4" s="86"/>
      <c r="T4" s="86"/>
      <c r="U4" s="86"/>
      <c r="V4" s="86"/>
    </row>
    <row r="5" spans="1:22" ht="15">
      <c r="A5" s="93" t="s">
        <v>429</v>
      </c>
      <c r="B5" s="86">
        <v>1</v>
      </c>
      <c r="C5" s="86"/>
      <c r="D5" s="86"/>
      <c r="E5" s="86"/>
      <c r="F5" s="86"/>
      <c r="G5" s="93" t="s">
        <v>435</v>
      </c>
      <c r="H5" s="86">
        <v>1</v>
      </c>
      <c r="I5" s="86"/>
      <c r="J5" s="86"/>
      <c r="K5" s="86"/>
      <c r="L5" s="86"/>
      <c r="M5" s="86"/>
      <c r="N5" s="86"/>
      <c r="O5" s="86"/>
      <c r="P5" s="86"/>
      <c r="Q5" s="86"/>
      <c r="R5" s="86"/>
      <c r="S5" s="86"/>
      <c r="T5" s="86"/>
      <c r="U5" s="86"/>
      <c r="V5" s="86"/>
    </row>
    <row r="6" spans="1:22" ht="15">
      <c r="A6" s="93" t="s">
        <v>428</v>
      </c>
      <c r="B6" s="86">
        <v>1</v>
      </c>
      <c r="C6" s="86"/>
      <c r="D6" s="86"/>
      <c r="E6" s="86"/>
      <c r="F6" s="86"/>
      <c r="G6" s="93" t="s">
        <v>432</v>
      </c>
      <c r="H6" s="86">
        <v>1</v>
      </c>
      <c r="I6" s="86"/>
      <c r="J6" s="86"/>
      <c r="K6" s="86"/>
      <c r="L6" s="86"/>
      <c r="M6" s="86"/>
      <c r="N6" s="86"/>
      <c r="O6" s="86"/>
      <c r="P6" s="86"/>
      <c r="Q6" s="86"/>
      <c r="R6" s="86"/>
      <c r="S6" s="86"/>
      <c r="T6" s="86"/>
      <c r="U6" s="86"/>
      <c r="V6" s="86"/>
    </row>
    <row r="7" spans="1:22" ht="15">
      <c r="A7" s="93" t="s">
        <v>425</v>
      </c>
      <c r="B7" s="86">
        <v>1</v>
      </c>
      <c r="C7" s="86"/>
      <c r="D7" s="86"/>
      <c r="E7" s="86"/>
      <c r="F7" s="86"/>
      <c r="G7" s="93" t="s">
        <v>431</v>
      </c>
      <c r="H7" s="86">
        <v>1</v>
      </c>
      <c r="I7" s="86"/>
      <c r="J7" s="86"/>
      <c r="K7" s="86"/>
      <c r="L7" s="86"/>
      <c r="M7" s="86"/>
      <c r="N7" s="86"/>
      <c r="O7" s="86"/>
      <c r="P7" s="86"/>
      <c r="Q7" s="86"/>
      <c r="R7" s="86"/>
      <c r="S7" s="86"/>
      <c r="T7" s="86"/>
      <c r="U7" s="86"/>
      <c r="V7" s="86"/>
    </row>
    <row r="8" spans="1:22" ht="15">
      <c r="A8" s="93" t="s">
        <v>424</v>
      </c>
      <c r="B8" s="86">
        <v>1</v>
      </c>
      <c r="C8" s="86"/>
      <c r="D8" s="86"/>
      <c r="E8" s="86"/>
      <c r="F8" s="86"/>
      <c r="G8" s="93" t="s">
        <v>433</v>
      </c>
      <c r="H8" s="86">
        <v>1</v>
      </c>
      <c r="I8" s="86"/>
      <c r="J8" s="86"/>
      <c r="K8" s="86"/>
      <c r="L8" s="86"/>
      <c r="M8" s="86"/>
      <c r="N8" s="86"/>
      <c r="O8" s="86"/>
      <c r="P8" s="86"/>
      <c r="Q8" s="86"/>
      <c r="R8" s="86"/>
      <c r="S8" s="86"/>
      <c r="T8" s="86"/>
      <c r="U8" s="86"/>
      <c r="V8" s="86"/>
    </row>
    <row r="9" spans="1:22" ht="15">
      <c r="A9" s="93" t="s">
        <v>435</v>
      </c>
      <c r="B9" s="86">
        <v>1</v>
      </c>
      <c r="C9" s="86"/>
      <c r="D9" s="86"/>
      <c r="E9" s="86"/>
      <c r="F9" s="86"/>
      <c r="G9" s="93" t="s">
        <v>434</v>
      </c>
      <c r="H9" s="86">
        <v>1</v>
      </c>
      <c r="I9" s="86"/>
      <c r="J9" s="86"/>
      <c r="K9" s="86"/>
      <c r="L9" s="86"/>
      <c r="M9" s="86"/>
      <c r="N9" s="86"/>
      <c r="O9" s="86"/>
      <c r="P9" s="86"/>
      <c r="Q9" s="86"/>
      <c r="R9" s="86"/>
      <c r="S9" s="86"/>
      <c r="T9" s="86"/>
      <c r="U9" s="86"/>
      <c r="V9" s="86"/>
    </row>
    <row r="10" spans="1:22" ht="15">
      <c r="A10" s="93" t="s">
        <v>432</v>
      </c>
      <c r="B10" s="86">
        <v>1</v>
      </c>
      <c r="C10" s="86"/>
      <c r="D10" s="86"/>
      <c r="E10" s="86"/>
      <c r="F10" s="86"/>
      <c r="G10" s="93" t="s">
        <v>428</v>
      </c>
      <c r="H10" s="86">
        <v>1</v>
      </c>
      <c r="I10" s="86"/>
      <c r="J10" s="86"/>
      <c r="K10" s="86"/>
      <c r="L10" s="86"/>
      <c r="M10" s="86"/>
      <c r="N10" s="86"/>
      <c r="O10" s="86"/>
      <c r="P10" s="86"/>
      <c r="Q10" s="86"/>
      <c r="R10" s="86"/>
      <c r="S10" s="86"/>
      <c r="T10" s="86"/>
      <c r="U10" s="86"/>
      <c r="V10" s="86"/>
    </row>
    <row r="11" spans="1:22" ht="15">
      <c r="A11" s="93" t="s">
        <v>431</v>
      </c>
      <c r="B11" s="86">
        <v>1</v>
      </c>
      <c r="C11" s="86"/>
      <c r="D11" s="86"/>
      <c r="E11" s="86"/>
      <c r="F11" s="86"/>
      <c r="G11" s="93" t="s">
        <v>427</v>
      </c>
      <c r="H11" s="86">
        <v>1</v>
      </c>
      <c r="I11" s="86"/>
      <c r="J11" s="86"/>
      <c r="K11" s="86"/>
      <c r="L11" s="86"/>
      <c r="M11" s="86"/>
      <c r="N11" s="86"/>
      <c r="O11" s="86"/>
      <c r="P11" s="86"/>
      <c r="Q11" s="86"/>
      <c r="R11" s="86"/>
      <c r="S11" s="86"/>
      <c r="T11" s="86"/>
      <c r="U11" s="86"/>
      <c r="V11" s="86"/>
    </row>
    <row r="14" spans="1:22" ht="14.5" customHeight="1">
      <c r="A14" s="13" t="s">
        <v>1751</v>
      </c>
      <c r="B14" s="13" t="s">
        <v>1749</v>
      </c>
      <c r="C14" s="13" t="s">
        <v>1976</v>
      </c>
      <c r="D14" s="13" t="s">
        <v>1957</v>
      </c>
      <c r="E14" s="13" t="s">
        <v>1977</v>
      </c>
      <c r="F14" s="13" t="s">
        <v>1959</v>
      </c>
      <c r="G14" s="13" t="s">
        <v>1978</v>
      </c>
      <c r="H14" s="13" t="s">
        <v>1961</v>
      </c>
      <c r="I14" s="13" t="s">
        <v>1979</v>
      </c>
      <c r="J14" s="13" t="s">
        <v>1963</v>
      </c>
      <c r="K14" s="13" t="s">
        <v>1980</v>
      </c>
      <c r="L14" s="13" t="s">
        <v>1965</v>
      </c>
      <c r="M14" s="13" t="s">
        <v>1981</v>
      </c>
      <c r="N14" s="13" t="s">
        <v>1967</v>
      </c>
      <c r="O14" s="13" t="s">
        <v>1982</v>
      </c>
      <c r="P14" s="13" t="s">
        <v>1969</v>
      </c>
      <c r="Q14" s="13" t="s">
        <v>1983</v>
      </c>
      <c r="R14" s="13" t="s">
        <v>1971</v>
      </c>
      <c r="S14" s="13" t="s">
        <v>1984</v>
      </c>
      <c r="T14" s="13" t="s">
        <v>1973</v>
      </c>
      <c r="U14" s="13" t="s">
        <v>1985</v>
      </c>
      <c r="V14" s="13" t="s">
        <v>1974</v>
      </c>
    </row>
    <row r="15" spans="1:22" ht="15">
      <c r="A15" s="86" t="s">
        <v>443</v>
      </c>
      <c r="B15" s="86">
        <v>20</v>
      </c>
      <c r="C15" s="86" t="s">
        <v>443</v>
      </c>
      <c r="D15" s="86">
        <v>2</v>
      </c>
      <c r="E15" s="86" t="s">
        <v>443</v>
      </c>
      <c r="F15" s="86">
        <v>1</v>
      </c>
      <c r="G15" s="86" t="s">
        <v>443</v>
      </c>
      <c r="H15" s="86">
        <v>12</v>
      </c>
      <c r="I15" s="86" t="s">
        <v>443</v>
      </c>
      <c r="J15" s="86">
        <v>1</v>
      </c>
      <c r="K15" s="86" t="s">
        <v>443</v>
      </c>
      <c r="L15" s="86">
        <v>1</v>
      </c>
      <c r="M15" s="86" t="s">
        <v>443</v>
      </c>
      <c r="N15" s="86">
        <v>1</v>
      </c>
      <c r="O15" s="86"/>
      <c r="P15" s="86"/>
      <c r="Q15" s="86" t="s">
        <v>443</v>
      </c>
      <c r="R15" s="86">
        <v>2</v>
      </c>
      <c r="S15" s="86" t="s">
        <v>445</v>
      </c>
      <c r="T15" s="86">
        <v>2</v>
      </c>
      <c r="U15" s="86"/>
      <c r="V15" s="86"/>
    </row>
    <row r="16" spans="1:22" ht="15">
      <c r="A16" s="86" t="s">
        <v>445</v>
      </c>
      <c r="B16" s="86">
        <v>2</v>
      </c>
      <c r="C16" s="86"/>
      <c r="D16" s="86"/>
      <c r="E16" s="86"/>
      <c r="F16" s="86"/>
      <c r="G16" s="86" t="s">
        <v>444</v>
      </c>
      <c r="H16" s="86">
        <v>2</v>
      </c>
      <c r="I16" s="86"/>
      <c r="J16" s="86"/>
      <c r="K16" s="86"/>
      <c r="L16" s="86"/>
      <c r="M16" s="86"/>
      <c r="N16" s="86"/>
      <c r="O16" s="86"/>
      <c r="P16" s="86"/>
      <c r="Q16" s="86"/>
      <c r="R16" s="86"/>
      <c r="S16" s="86"/>
      <c r="T16" s="86"/>
      <c r="U16" s="86"/>
      <c r="V16" s="86"/>
    </row>
    <row r="17" spans="1:22" ht="15">
      <c r="A17" s="86" t="s">
        <v>444</v>
      </c>
      <c r="B17" s="86">
        <v>2</v>
      </c>
      <c r="C17" s="86"/>
      <c r="D17" s="86"/>
      <c r="E17" s="86"/>
      <c r="F17" s="86"/>
      <c r="G17" s="86"/>
      <c r="H17" s="86"/>
      <c r="I17" s="86"/>
      <c r="J17" s="86"/>
      <c r="K17" s="86"/>
      <c r="L17" s="86"/>
      <c r="M17" s="86"/>
      <c r="N17" s="86"/>
      <c r="O17" s="86"/>
      <c r="P17" s="86"/>
      <c r="Q17" s="86"/>
      <c r="R17" s="86"/>
      <c r="S17" s="86"/>
      <c r="T17" s="86"/>
      <c r="U17" s="86"/>
      <c r="V17" s="86"/>
    </row>
    <row r="20" spans="1:22" ht="14.5" customHeight="1">
      <c r="A20" s="13" t="s">
        <v>1753</v>
      </c>
      <c r="B20" s="13" t="s">
        <v>1749</v>
      </c>
      <c r="C20" s="13" t="s">
        <v>1987</v>
      </c>
      <c r="D20" s="13" t="s">
        <v>1957</v>
      </c>
      <c r="E20" s="13" t="s">
        <v>1988</v>
      </c>
      <c r="F20" s="13" t="s">
        <v>1959</v>
      </c>
      <c r="G20" s="13" t="s">
        <v>1989</v>
      </c>
      <c r="H20" s="13" t="s">
        <v>1961</v>
      </c>
      <c r="I20" s="13" t="s">
        <v>1992</v>
      </c>
      <c r="J20" s="13" t="s">
        <v>1963</v>
      </c>
      <c r="K20" s="13" t="s">
        <v>1993</v>
      </c>
      <c r="L20" s="13" t="s">
        <v>1965</v>
      </c>
      <c r="M20" s="13" t="s">
        <v>1996</v>
      </c>
      <c r="N20" s="13" t="s">
        <v>1967</v>
      </c>
      <c r="O20" s="13" t="s">
        <v>1997</v>
      </c>
      <c r="P20" s="13" t="s">
        <v>1969</v>
      </c>
      <c r="Q20" s="13" t="s">
        <v>2004</v>
      </c>
      <c r="R20" s="13" t="s">
        <v>1971</v>
      </c>
      <c r="S20" s="13" t="s">
        <v>2007</v>
      </c>
      <c r="T20" s="13" t="s">
        <v>1973</v>
      </c>
      <c r="U20" s="13" t="s">
        <v>2009</v>
      </c>
      <c r="V20" s="13" t="s">
        <v>1974</v>
      </c>
    </row>
    <row r="21" spans="1:22" ht="15">
      <c r="A21" s="86" t="s">
        <v>451</v>
      </c>
      <c r="B21" s="86">
        <v>184</v>
      </c>
      <c r="C21" s="86" t="s">
        <v>451</v>
      </c>
      <c r="D21" s="86">
        <v>60</v>
      </c>
      <c r="E21" s="86" t="s">
        <v>451</v>
      </c>
      <c r="F21" s="86">
        <v>52</v>
      </c>
      <c r="G21" s="86" t="s">
        <v>451</v>
      </c>
      <c r="H21" s="86">
        <v>39</v>
      </c>
      <c r="I21" s="86" t="s">
        <v>451</v>
      </c>
      <c r="J21" s="86">
        <v>25</v>
      </c>
      <c r="K21" s="86" t="s">
        <v>1759</v>
      </c>
      <c r="L21" s="86">
        <v>6</v>
      </c>
      <c r="M21" s="86"/>
      <c r="N21" s="86"/>
      <c r="O21" s="86" t="s">
        <v>1998</v>
      </c>
      <c r="P21" s="86">
        <v>2</v>
      </c>
      <c r="Q21" s="86" t="s">
        <v>2005</v>
      </c>
      <c r="R21" s="86">
        <v>2</v>
      </c>
      <c r="S21" s="86" t="s">
        <v>2008</v>
      </c>
      <c r="T21" s="86">
        <v>2</v>
      </c>
      <c r="U21" s="86"/>
      <c r="V21" s="86"/>
    </row>
    <row r="22" spans="1:22" ht="15">
      <c r="A22" s="86" t="s">
        <v>1754</v>
      </c>
      <c r="B22" s="86">
        <v>91</v>
      </c>
      <c r="C22" s="86" t="s">
        <v>1754</v>
      </c>
      <c r="D22" s="86">
        <v>55</v>
      </c>
      <c r="E22" s="86" t="s">
        <v>1756</v>
      </c>
      <c r="F22" s="86">
        <v>51</v>
      </c>
      <c r="G22" s="86" t="s">
        <v>1754</v>
      </c>
      <c r="H22" s="86">
        <v>33</v>
      </c>
      <c r="I22" s="86" t="s">
        <v>1756</v>
      </c>
      <c r="J22" s="86">
        <v>3</v>
      </c>
      <c r="K22" s="86" t="s">
        <v>1762</v>
      </c>
      <c r="L22" s="86">
        <v>5</v>
      </c>
      <c r="M22" s="86"/>
      <c r="N22" s="86"/>
      <c r="O22" s="86" t="s">
        <v>1999</v>
      </c>
      <c r="P22" s="86">
        <v>2</v>
      </c>
      <c r="Q22" s="86" t="s">
        <v>1758</v>
      </c>
      <c r="R22" s="86">
        <v>2</v>
      </c>
      <c r="S22" s="86" t="s">
        <v>451</v>
      </c>
      <c r="T22" s="86">
        <v>2</v>
      </c>
      <c r="U22" s="86"/>
      <c r="V22" s="86"/>
    </row>
    <row r="23" spans="1:22" ht="15">
      <c r="A23" s="86" t="s">
        <v>1755</v>
      </c>
      <c r="B23" s="86">
        <v>63</v>
      </c>
      <c r="C23" s="86" t="s">
        <v>1755</v>
      </c>
      <c r="D23" s="86">
        <v>55</v>
      </c>
      <c r="E23" s="86" t="s">
        <v>1754</v>
      </c>
      <c r="F23" s="86">
        <v>1</v>
      </c>
      <c r="G23" s="86" t="s">
        <v>1758</v>
      </c>
      <c r="H23" s="86">
        <v>18</v>
      </c>
      <c r="I23" s="86" t="s">
        <v>1754</v>
      </c>
      <c r="J23" s="86">
        <v>1</v>
      </c>
      <c r="K23" s="86" t="s">
        <v>451</v>
      </c>
      <c r="L23" s="86">
        <v>2</v>
      </c>
      <c r="M23" s="86"/>
      <c r="N23" s="86"/>
      <c r="O23" s="86" t="s">
        <v>2000</v>
      </c>
      <c r="P23" s="86">
        <v>2</v>
      </c>
      <c r="Q23" s="86" t="s">
        <v>451</v>
      </c>
      <c r="R23" s="86">
        <v>2</v>
      </c>
      <c r="S23" s="86"/>
      <c r="T23" s="86"/>
      <c r="U23" s="86"/>
      <c r="V23" s="86"/>
    </row>
    <row r="24" spans="1:22" ht="15">
      <c r="A24" s="86" t="s">
        <v>1756</v>
      </c>
      <c r="B24" s="86">
        <v>63</v>
      </c>
      <c r="C24" s="86" t="s">
        <v>1757</v>
      </c>
      <c r="D24" s="86">
        <v>53</v>
      </c>
      <c r="E24" s="86" t="s">
        <v>1755</v>
      </c>
      <c r="F24" s="86">
        <v>1</v>
      </c>
      <c r="G24" s="86" t="s">
        <v>1759</v>
      </c>
      <c r="H24" s="86">
        <v>11</v>
      </c>
      <c r="I24" s="86" t="s">
        <v>1755</v>
      </c>
      <c r="J24" s="86">
        <v>1</v>
      </c>
      <c r="K24" s="86" t="s">
        <v>1754</v>
      </c>
      <c r="L24" s="86">
        <v>1</v>
      </c>
      <c r="M24" s="86"/>
      <c r="N24" s="86"/>
      <c r="O24" s="86" t="s">
        <v>2001</v>
      </c>
      <c r="P24" s="86">
        <v>2</v>
      </c>
      <c r="Q24" s="86" t="s">
        <v>2006</v>
      </c>
      <c r="R24" s="86">
        <v>2</v>
      </c>
      <c r="S24" s="86"/>
      <c r="T24" s="86"/>
      <c r="U24" s="86"/>
      <c r="V24" s="86"/>
    </row>
    <row r="25" spans="1:22" ht="15">
      <c r="A25" s="86" t="s">
        <v>1757</v>
      </c>
      <c r="B25" s="86">
        <v>61</v>
      </c>
      <c r="C25" s="86" t="s">
        <v>1756</v>
      </c>
      <c r="D25" s="86">
        <v>5</v>
      </c>
      <c r="E25" s="86" t="s">
        <v>1757</v>
      </c>
      <c r="F25" s="86">
        <v>1</v>
      </c>
      <c r="G25" s="86" t="s">
        <v>1760</v>
      </c>
      <c r="H25" s="86">
        <v>6</v>
      </c>
      <c r="I25" s="86" t="s">
        <v>1757</v>
      </c>
      <c r="J25" s="86">
        <v>1</v>
      </c>
      <c r="K25" s="86" t="s">
        <v>1758</v>
      </c>
      <c r="L25" s="86">
        <v>1</v>
      </c>
      <c r="M25" s="86"/>
      <c r="N25" s="86"/>
      <c r="O25" s="86" t="s">
        <v>2002</v>
      </c>
      <c r="P25" s="86">
        <v>2</v>
      </c>
      <c r="Q25" s="86"/>
      <c r="R25" s="86"/>
      <c r="S25" s="86"/>
      <c r="T25" s="86"/>
      <c r="U25" s="86"/>
      <c r="V25" s="86"/>
    </row>
    <row r="26" spans="1:22" ht="15">
      <c r="A26" s="86" t="s">
        <v>1758</v>
      </c>
      <c r="B26" s="86">
        <v>21</v>
      </c>
      <c r="C26" s="86"/>
      <c r="D26" s="86"/>
      <c r="E26" s="86"/>
      <c r="F26" s="86"/>
      <c r="G26" s="86" t="s">
        <v>1761</v>
      </c>
      <c r="H26" s="86">
        <v>6</v>
      </c>
      <c r="I26" s="86"/>
      <c r="J26" s="86"/>
      <c r="K26" s="86" t="s">
        <v>1760</v>
      </c>
      <c r="L26" s="86">
        <v>1</v>
      </c>
      <c r="M26" s="86"/>
      <c r="N26" s="86"/>
      <c r="O26" s="86" t="s">
        <v>451</v>
      </c>
      <c r="P26" s="86">
        <v>2</v>
      </c>
      <c r="Q26" s="86"/>
      <c r="R26" s="86"/>
      <c r="S26" s="86"/>
      <c r="T26" s="86"/>
      <c r="U26" s="86"/>
      <c r="V26" s="86"/>
    </row>
    <row r="27" spans="1:22" ht="15">
      <c r="A27" s="86" t="s">
        <v>1759</v>
      </c>
      <c r="B27" s="86">
        <v>17</v>
      </c>
      <c r="C27" s="86"/>
      <c r="D27" s="86"/>
      <c r="E27" s="86"/>
      <c r="F27" s="86"/>
      <c r="G27" s="86" t="s">
        <v>1755</v>
      </c>
      <c r="H27" s="86">
        <v>6</v>
      </c>
      <c r="I27" s="86"/>
      <c r="J27" s="86"/>
      <c r="K27" s="86" t="s">
        <v>1761</v>
      </c>
      <c r="L27" s="86">
        <v>1</v>
      </c>
      <c r="M27" s="86"/>
      <c r="N27" s="86"/>
      <c r="O27" s="86" t="s">
        <v>2003</v>
      </c>
      <c r="P27" s="86">
        <v>2</v>
      </c>
      <c r="Q27" s="86"/>
      <c r="R27" s="86"/>
      <c r="S27" s="86"/>
      <c r="T27" s="86"/>
      <c r="U27" s="86"/>
      <c r="V27" s="86"/>
    </row>
    <row r="28" spans="1:22" ht="15">
      <c r="A28" s="86" t="s">
        <v>1760</v>
      </c>
      <c r="B28" s="86">
        <v>7</v>
      </c>
      <c r="C28" s="86"/>
      <c r="D28" s="86"/>
      <c r="E28" s="86"/>
      <c r="F28" s="86"/>
      <c r="G28" s="86" t="s">
        <v>1757</v>
      </c>
      <c r="H28" s="86">
        <v>6</v>
      </c>
      <c r="I28" s="86"/>
      <c r="J28" s="86"/>
      <c r="K28" s="86" t="s">
        <v>1756</v>
      </c>
      <c r="L28" s="86">
        <v>1</v>
      </c>
      <c r="M28" s="86"/>
      <c r="N28" s="86"/>
      <c r="O28" s="86"/>
      <c r="P28" s="86"/>
      <c r="Q28" s="86"/>
      <c r="R28" s="86"/>
      <c r="S28" s="86"/>
      <c r="T28" s="86"/>
      <c r="U28" s="86"/>
      <c r="V28" s="86"/>
    </row>
    <row r="29" spans="1:22" ht="15">
      <c r="A29" s="86" t="s">
        <v>1761</v>
      </c>
      <c r="B29" s="86">
        <v>7</v>
      </c>
      <c r="C29" s="86"/>
      <c r="D29" s="86"/>
      <c r="E29" s="86"/>
      <c r="F29" s="86"/>
      <c r="G29" s="86" t="s">
        <v>1990</v>
      </c>
      <c r="H29" s="86">
        <v>4</v>
      </c>
      <c r="I29" s="86"/>
      <c r="J29" s="86"/>
      <c r="K29" s="86" t="s">
        <v>1994</v>
      </c>
      <c r="L29" s="86">
        <v>1</v>
      </c>
      <c r="M29" s="86"/>
      <c r="N29" s="86"/>
      <c r="O29" s="86"/>
      <c r="P29" s="86"/>
      <c r="Q29" s="86"/>
      <c r="R29" s="86"/>
      <c r="S29" s="86"/>
      <c r="T29" s="86"/>
      <c r="U29" s="86"/>
      <c r="V29" s="86"/>
    </row>
    <row r="30" spans="1:22" ht="15">
      <c r="A30" s="86" t="s">
        <v>1762</v>
      </c>
      <c r="B30" s="86">
        <v>6</v>
      </c>
      <c r="C30" s="86"/>
      <c r="D30" s="86"/>
      <c r="E30" s="86"/>
      <c r="F30" s="86"/>
      <c r="G30" s="86" t="s">
        <v>1991</v>
      </c>
      <c r="H30" s="86">
        <v>4</v>
      </c>
      <c r="I30" s="86"/>
      <c r="J30" s="86"/>
      <c r="K30" s="86" t="s">
        <v>1995</v>
      </c>
      <c r="L30" s="86">
        <v>1</v>
      </c>
      <c r="M30" s="86"/>
      <c r="N30" s="86"/>
      <c r="O30" s="86"/>
      <c r="P30" s="86"/>
      <c r="Q30" s="86"/>
      <c r="R30" s="86"/>
      <c r="S30" s="86"/>
      <c r="T30" s="86"/>
      <c r="U30" s="86"/>
      <c r="V30" s="86"/>
    </row>
    <row r="33" spans="1:22" ht="14.5" customHeight="1">
      <c r="A33" s="13" t="s">
        <v>1764</v>
      </c>
      <c r="B33" s="13" t="s">
        <v>1749</v>
      </c>
      <c r="C33" s="13" t="s">
        <v>2012</v>
      </c>
      <c r="D33" s="13" t="s">
        <v>1957</v>
      </c>
      <c r="E33" s="13" t="s">
        <v>2016</v>
      </c>
      <c r="F33" s="13" t="s">
        <v>1959</v>
      </c>
      <c r="G33" s="13" t="s">
        <v>2023</v>
      </c>
      <c r="H33" s="13" t="s">
        <v>1961</v>
      </c>
      <c r="I33" s="13" t="s">
        <v>2026</v>
      </c>
      <c r="J33" s="13" t="s">
        <v>1963</v>
      </c>
      <c r="K33" s="13" t="s">
        <v>2034</v>
      </c>
      <c r="L33" s="13" t="s">
        <v>1965</v>
      </c>
      <c r="M33" s="13" t="s">
        <v>2036</v>
      </c>
      <c r="N33" s="13" t="s">
        <v>1967</v>
      </c>
      <c r="O33" s="13" t="s">
        <v>2037</v>
      </c>
      <c r="P33" s="13" t="s">
        <v>1969</v>
      </c>
      <c r="Q33" s="13" t="s">
        <v>2038</v>
      </c>
      <c r="R33" s="13" t="s">
        <v>1971</v>
      </c>
      <c r="S33" s="13" t="s">
        <v>2039</v>
      </c>
      <c r="T33" s="13" t="s">
        <v>1973</v>
      </c>
      <c r="U33" s="13" t="s">
        <v>2040</v>
      </c>
      <c r="V33" s="13" t="s">
        <v>1974</v>
      </c>
    </row>
    <row r="34" spans="1:22" ht="15">
      <c r="A34" s="96" t="s">
        <v>1765</v>
      </c>
      <c r="B34" s="96">
        <v>14</v>
      </c>
      <c r="C34" s="96" t="s">
        <v>451</v>
      </c>
      <c r="D34" s="96">
        <v>60</v>
      </c>
      <c r="E34" s="96" t="s">
        <v>451</v>
      </c>
      <c r="F34" s="96">
        <v>52</v>
      </c>
      <c r="G34" s="96" t="s">
        <v>1770</v>
      </c>
      <c r="H34" s="96">
        <v>49</v>
      </c>
      <c r="I34" s="96" t="s">
        <v>2027</v>
      </c>
      <c r="J34" s="96">
        <v>42</v>
      </c>
      <c r="K34" s="96" t="s">
        <v>1770</v>
      </c>
      <c r="L34" s="96">
        <v>6</v>
      </c>
      <c r="M34" s="96"/>
      <c r="N34" s="96"/>
      <c r="O34" s="96" t="s">
        <v>1770</v>
      </c>
      <c r="P34" s="96">
        <v>2</v>
      </c>
      <c r="Q34" s="96" t="s">
        <v>2005</v>
      </c>
      <c r="R34" s="96">
        <v>2</v>
      </c>
      <c r="S34" s="96" t="s">
        <v>2008</v>
      </c>
      <c r="T34" s="96">
        <v>2</v>
      </c>
      <c r="U34" s="96" t="s">
        <v>2041</v>
      </c>
      <c r="V34" s="96">
        <v>2</v>
      </c>
    </row>
    <row r="35" spans="1:22" ht="15">
      <c r="A35" s="96" t="s">
        <v>1766</v>
      </c>
      <c r="B35" s="96">
        <v>100</v>
      </c>
      <c r="C35" s="96" t="s">
        <v>1770</v>
      </c>
      <c r="D35" s="96">
        <v>58</v>
      </c>
      <c r="E35" s="96" t="s">
        <v>1771</v>
      </c>
      <c r="F35" s="96">
        <v>51</v>
      </c>
      <c r="G35" s="96" t="s">
        <v>451</v>
      </c>
      <c r="H35" s="96">
        <v>39</v>
      </c>
      <c r="I35" s="96" t="s">
        <v>451</v>
      </c>
      <c r="J35" s="96">
        <v>25</v>
      </c>
      <c r="K35" s="96" t="s">
        <v>1759</v>
      </c>
      <c r="L35" s="96">
        <v>6</v>
      </c>
      <c r="M35" s="96"/>
      <c r="N35" s="96"/>
      <c r="O35" s="96" t="s">
        <v>345</v>
      </c>
      <c r="P35" s="96">
        <v>2</v>
      </c>
      <c r="Q35" s="96" t="s">
        <v>1758</v>
      </c>
      <c r="R35" s="96">
        <v>2</v>
      </c>
      <c r="S35" s="96" t="s">
        <v>451</v>
      </c>
      <c r="T35" s="96">
        <v>2</v>
      </c>
      <c r="U35" s="96" t="s">
        <v>2042</v>
      </c>
      <c r="V35" s="96">
        <v>2</v>
      </c>
    </row>
    <row r="36" spans="1:22" ht="15">
      <c r="A36" s="96" t="s">
        <v>1767</v>
      </c>
      <c r="B36" s="96">
        <v>0</v>
      </c>
      <c r="C36" s="96" t="s">
        <v>2013</v>
      </c>
      <c r="D36" s="96">
        <v>55</v>
      </c>
      <c r="E36" s="96" t="s">
        <v>2017</v>
      </c>
      <c r="F36" s="96">
        <v>51</v>
      </c>
      <c r="G36" s="96" t="s">
        <v>1754</v>
      </c>
      <c r="H36" s="96">
        <v>33</v>
      </c>
      <c r="I36" s="96" t="s">
        <v>1771</v>
      </c>
      <c r="J36" s="96">
        <v>24</v>
      </c>
      <c r="K36" s="96" t="s">
        <v>1771</v>
      </c>
      <c r="L36" s="96">
        <v>6</v>
      </c>
      <c r="M36" s="96"/>
      <c r="N36" s="96"/>
      <c r="O36" s="96" t="s">
        <v>1998</v>
      </c>
      <c r="P36" s="96">
        <v>2</v>
      </c>
      <c r="Q36" s="96" t="s">
        <v>451</v>
      </c>
      <c r="R36" s="96">
        <v>2</v>
      </c>
      <c r="S36" s="96"/>
      <c r="T36" s="96"/>
      <c r="U36" s="96" t="s">
        <v>451</v>
      </c>
      <c r="V36" s="96">
        <v>2</v>
      </c>
    </row>
    <row r="37" spans="1:22" ht="15">
      <c r="A37" s="96" t="s">
        <v>1768</v>
      </c>
      <c r="B37" s="96">
        <v>3220</v>
      </c>
      <c r="C37" s="96" t="s">
        <v>1754</v>
      </c>
      <c r="D37" s="96">
        <v>55</v>
      </c>
      <c r="E37" s="96" t="s">
        <v>1756</v>
      </c>
      <c r="F37" s="96">
        <v>51</v>
      </c>
      <c r="G37" s="96" t="s">
        <v>2024</v>
      </c>
      <c r="H37" s="96">
        <v>20</v>
      </c>
      <c r="I37" s="96" t="s">
        <v>1770</v>
      </c>
      <c r="J37" s="96">
        <v>24</v>
      </c>
      <c r="K37" s="96" t="s">
        <v>1762</v>
      </c>
      <c r="L37" s="96">
        <v>5</v>
      </c>
      <c r="M37" s="96"/>
      <c r="N37" s="96"/>
      <c r="O37" s="96" t="s">
        <v>1999</v>
      </c>
      <c r="P37" s="96">
        <v>2</v>
      </c>
      <c r="Q37" s="96" t="s">
        <v>2006</v>
      </c>
      <c r="R37" s="96">
        <v>2</v>
      </c>
      <c r="S37" s="96"/>
      <c r="T37" s="96"/>
      <c r="U37" s="96"/>
      <c r="V37" s="96"/>
    </row>
    <row r="38" spans="1:22" ht="15">
      <c r="A38" s="96" t="s">
        <v>1769</v>
      </c>
      <c r="B38" s="96">
        <v>3334</v>
      </c>
      <c r="C38" s="96" t="s">
        <v>1755</v>
      </c>
      <c r="D38" s="96">
        <v>55</v>
      </c>
      <c r="E38" s="96" t="s">
        <v>2018</v>
      </c>
      <c r="F38" s="96">
        <v>51</v>
      </c>
      <c r="G38" s="96" t="s">
        <v>1758</v>
      </c>
      <c r="H38" s="96">
        <v>18</v>
      </c>
      <c r="I38" s="96" t="s">
        <v>2028</v>
      </c>
      <c r="J38" s="96">
        <v>21</v>
      </c>
      <c r="K38" s="96" t="s">
        <v>336</v>
      </c>
      <c r="L38" s="96">
        <v>4</v>
      </c>
      <c r="M38" s="96"/>
      <c r="N38" s="96"/>
      <c r="O38" s="96" t="s">
        <v>2000</v>
      </c>
      <c r="P38" s="96">
        <v>2</v>
      </c>
      <c r="Q38" s="96"/>
      <c r="R38" s="96"/>
      <c r="S38" s="96"/>
      <c r="T38" s="96"/>
      <c r="U38" s="96"/>
      <c r="V38" s="96"/>
    </row>
    <row r="39" spans="1:22" ht="15">
      <c r="A39" s="96" t="s">
        <v>1770</v>
      </c>
      <c r="B39" s="96">
        <v>190</v>
      </c>
      <c r="C39" s="96" t="s">
        <v>341</v>
      </c>
      <c r="D39" s="96">
        <v>53</v>
      </c>
      <c r="E39" s="96" t="s">
        <v>2019</v>
      </c>
      <c r="F39" s="96">
        <v>51</v>
      </c>
      <c r="G39" s="96" t="s">
        <v>1771</v>
      </c>
      <c r="H39" s="96">
        <v>15</v>
      </c>
      <c r="I39" s="96" t="s">
        <v>2029</v>
      </c>
      <c r="J39" s="96">
        <v>21</v>
      </c>
      <c r="K39" s="96" t="s">
        <v>2035</v>
      </c>
      <c r="L39" s="96">
        <v>4</v>
      </c>
      <c r="M39" s="96"/>
      <c r="N39" s="96"/>
      <c r="O39" s="96" t="s">
        <v>2001</v>
      </c>
      <c r="P39" s="96">
        <v>2</v>
      </c>
      <c r="Q39" s="96"/>
      <c r="R39" s="96"/>
      <c r="S39" s="96"/>
      <c r="T39" s="96"/>
      <c r="U39" s="96"/>
      <c r="V39" s="96"/>
    </row>
    <row r="40" spans="1:22" ht="15">
      <c r="A40" s="96" t="s">
        <v>451</v>
      </c>
      <c r="B40" s="96">
        <v>186</v>
      </c>
      <c r="C40" s="96" t="s">
        <v>1757</v>
      </c>
      <c r="D40" s="96">
        <v>53</v>
      </c>
      <c r="E40" s="96" t="s">
        <v>2020</v>
      </c>
      <c r="F40" s="96">
        <v>51</v>
      </c>
      <c r="G40" s="96" t="s">
        <v>1759</v>
      </c>
      <c r="H40" s="96">
        <v>11</v>
      </c>
      <c r="I40" s="96" t="s">
        <v>2030</v>
      </c>
      <c r="J40" s="96">
        <v>21</v>
      </c>
      <c r="K40" s="96" t="s">
        <v>362</v>
      </c>
      <c r="L40" s="96">
        <v>4</v>
      </c>
      <c r="M40" s="96"/>
      <c r="N40" s="96"/>
      <c r="O40" s="96" t="s">
        <v>2002</v>
      </c>
      <c r="P40" s="96">
        <v>2</v>
      </c>
      <c r="Q40" s="96"/>
      <c r="R40" s="96"/>
      <c r="S40" s="96"/>
      <c r="T40" s="96"/>
      <c r="U40" s="96"/>
      <c r="V40" s="96"/>
    </row>
    <row r="41" spans="1:22" ht="15">
      <c r="A41" s="96" t="s">
        <v>1771</v>
      </c>
      <c r="B41" s="96">
        <v>101</v>
      </c>
      <c r="C41" s="96" t="s">
        <v>2014</v>
      </c>
      <c r="D41" s="96">
        <v>41</v>
      </c>
      <c r="E41" s="96" t="s">
        <v>2021</v>
      </c>
      <c r="F41" s="96">
        <v>51</v>
      </c>
      <c r="G41" s="96" t="s">
        <v>307</v>
      </c>
      <c r="H41" s="96">
        <v>10</v>
      </c>
      <c r="I41" s="96" t="s">
        <v>2031</v>
      </c>
      <c r="J41" s="96">
        <v>21</v>
      </c>
      <c r="K41" s="96" t="s">
        <v>361</v>
      </c>
      <c r="L41" s="96">
        <v>4</v>
      </c>
      <c r="M41" s="96"/>
      <c r="N41" s="96"/>
      <c r="O41" s="96" t="s">
        <v>451</v>
      </c>
      <c r="P41" s="96">
        <v>2</v>
      </c>
      <c r="Q41" s="96"/>
      <c r="R41" s="96"/>
      <c r="S41" s="96"/>
      <c r="T41" s="96"/>
      <c r="U41" s="96"/>
      <c r="V41" s="96"/>
    </row>
    <row r="42" spans="1:22" ht="15">
      <c r="A42" s="96" t="s">
        <v>1754</v>
      </c>
      <c r="B42" s="96">
        <v>91</v>
      </c>
      <c r="C42" s="96" t="s">
        <v>2015</v>
      </c>
      <c r="D42" s="96">
        <v>14</v>
      </c>
      <c r="E42" s="96" t="s">
        <v>1772</v>
      </c>
      <c r="F42" s="96">
        <v>51</v>
      </c>
      <c r="G42" s="96" t="s">
        <v>1772</v>
      </c>
      <c r="H42" s="96">
        <v>8</v>
      </c>
      <c r="I42" s="96" t="s">
        <v>2032</v>
      </c>
      <c r="J42" s="96">
        <v>21</v>
      </c>
      <c r="K42" s="96" t="s">
        <v>360</v>
      </c>
      <c r="L42" s="96">
        <v>4</v>
      </c>
      <c r="M42" s="96"/>
      <c r="N42" s="96"/>
      <c r="O42" s="96" t="s">
        <v>2003</v>
      </c>
      <c r="P42" s="96">
        <v>2</v>
      </c>
      <c r="Q42" s="96"/>
      <c r="R42" s="96"/>
      <c r="S42" s="96"/>
      <c r="T42" s="96"/>
      <c r="U42" s="96"/>
      <c r="V42" s="96"/>
    </row>
    <row r="43" spans="1:22" ht="15">
      <c r="A43" s="96" t="s">
        <v>1772</v>
      </c>
      <c r="B43" s="96">
        <v>68</v>
      </c>
      <c r="C43" s="96" t="s">
        <v>337</v>
      </c>
      <c r="D43" s="96">
        <v>5</v>
      </c>
      <c r="E43" s="96" t="s">
        <v>2022</v>
      </c>
      <c r="F43" s="96">
        <v>51</v>
      </c>
      <c r="G43" s="96" t="s">
        <v>2025</v>
      </c>
      <c r="H43" s="96">
        <v>7</v>
      </c>
      <c r="I43" s="96" t="s">
        <v>2033</v>
      </c>
      <c r="J43" s="96">
        <v>21</v>
      </c>
      <c r="K43" s="96" t="s">
        <v>359</v>
      </c>
      <c r="L43" s="96">
        <v>4</v>
      </c>
      <c r="M43" s="96"/>
      <c r="N43" s="96"/>
      <c r="O43" s="96"/>
      <c r="P43" s="96"/>
      <c r="Q43" s="96"/>
      <c r="R43" s="96"/>
      <c r="S43" s="96"/>
      <c r="T43" s="96"/>
      <c r="U43" s="96"/>
      <c r="V43" s="96"/>
    </row>
    <row r="46" spans="1:22" ht="14.5" customHeight="1">
      <c r="A46" s="13" t="s">
        <v>1774</v>
      </c>
      <c r="B46" s="13" t="s">
        <v>1749</v>
      </c>
      <c r="C46" s="13" t="s">
        <v>2051</v>
      </c>
      <c r="D46" s="13" t="s">
        <v>1957</v>
      </c>
      <c r="E46" s="13" t="s">
        <v>2059</v>
      </c>
      <c r="F46" s="13" t="s">
        <v>1959</v>
      </c>
      <c r="G46" s="13" t="s">
        <v>2063</v>
      </c>
      <c r="H46" s="13" t="s">
        <v>1961</v>
      </c>
      <c r="I46" s="13" t="s">
        <v>2072</v>
      </c>
      <c r="J46" s="13" t="s">
        <v>1963</v>
      </c>
      <c r="K46" s="13" t="s">
        <v>2083</v>
      </c>
      <c r="L46" s="13" t="s">
        <v>1965</v>
      </c>
      <c r="M46" s="13" t="s">
        <v>2094</v>
      </c>
      <c r="N46" s="13" t="s">
        <v>1967</v>
      </c>
      <c r="O46" s="13" t="s">
        <v>2095</v>
      </c>
      <c r="P46" s="13" t="s">
        <v>1969</v>
      </c>
      <c r="Q46" s="13" t="s">
        <v>2104</v>
      </c>
      <c r="R46" s="13" t="s">
        <v>1971</v>
      </c>
      <c r="S46" s="13" t="s">
        <v>2108</v>
      </c>
      <c r="T46" s="13" t="s">
        <v>1973</v>
      </c>
      <c r="U46" s="13" t="s">
        <v>2110</v>
      </c>
      <c r="V46" s="13" t="s">
        <v>1974</v>
      </c>
    </row>
    <row r="47" spans="1:22" ht="15">
      <c r="A47" s="96" t="s">
        <v>1775</v>
      </c>
      <c r="B47" s="96">
        <v>70</v>
      </c>
      <c r="C47" s="96" t="s">
        <v>1776</v>
      </c>
      <c r="D47" s="96">
        <v>55</v>
      </c>
      <c r="E47" s="96" t="s">
        <v>1778</v>
      </c>
      <c r="F47" s="96">
        <v>51</v>
      </c>
      <c r="G47" s="96" t="s">
        <v>1775</v>
      </c>
      <c r="H47" s="96">
        <v>13</v>
      </c>
      <c r="I47" s="96" t="s">
        <v>2073</v>
      </c>
      <c r="J47" s="96">
        <v>21</v>
      </c>
      <c r="K47" s="96" t="s">
        <v>2084</v>
      </c>
      <c r="L47" s="96">
        <v>5</v>
      </c>
      <c r="M47" s="96"/>
      <c r="N47" s="96"/>
      <c r="O47" s="96" t="s">
        <v>2096</v>
      </c>
      <c r="P47" s="96">
        <v>2</v>
      </c>
      <c r="Q47" s="96" t="s">
        <v>2105</v>
      </c>
      <c r="R47" s="96">
        <v>2</v>
      </c>
      <c r="S47" s="96" t="s">
        <v>2109</v>
      </c>
      <c r="T47" s="96">
        <v>2</v>
      </c>
      <c r="U47" s="96" t="s">
        <v>2111</v>
      </c>
      <c r="V47" s="96">
        <v>2</v>
      </c>
    </row>
    <row r="48" spans="1:22" ht="15">
      <c r="A48" s="96" t="s">
        <v>1776</v>
      </c>
      <c r="B48" s="96">
        <v>63</v>
      </c>
      <c r="C48" s="96" t="s">
        <v>1775</v>
      </c>
      <c r="D48" s="96">
        <v>55</v>
      </c>
      <c r="E48" s="96" t="s">
        <v>1779</v>
      </c>
      <c r="F48" s="96">
        <v>51</v>
      </c>
      <c r="G48" s="96" t="s">
        <v>2064</v>
      </c>
      <c r="H48" s="96">
        <v>10</v>
      </c>
      <c r="I48" s="96" t="s">
        <v>2074</v>
      </c>
      <c r="J48" s="96">
        <v>21</v>
      </c>
      <c r="K48" s="96" t="s">
        <v>2085</v>
      </c>
      <c r="L48" s="96">
        <v>4</v>
      </c>
      <c r="M48" s="96"/>
      <c r="N48" s="96"/>
      <c r="O48" s="96" t="s">
        <v>2097</v>
      </c>
      <c r="P48" s="96">
        <v>2</v>
      </c>
      <c r="Q48" s="96" t="s">
        <v>2106</v>
      </c>
      <c r="R48" s="96">
        <v>2</v>
      </c>
      <c r="S48" s="96"/>
      <c r="T48" s="96"/>
      <c r="U48" s="96"/>
      <c r="V48" s="96"/>
    </row>
    <row r="49" spans="1:22" ht="15">
      <c r="A49" s="96" t="s">
        <v>1777</v>
      </c>
      <c r="B49" s="96">
        <v>63</v>
      </c>
      <c r="C49" s="96" t="s">
        <v>1777</v>
      </c>
      <c r="D49" s="96">
        <v>55</v>
      </c>
      <c r="E49" s="96" t="s">
        <v>2060</v>
      </c>
      <c r="F49" s="96">
        <v>51</v>
      </c>
      <c r="G49" s="96" t="s">
        <v>2065</v>
      </c>
      <c r="H49" s="96">
        <v>10</v>
      </c>
      <c r="I49" s="96" t="s">
        <v>2075</v>
      </c>
      <c r="J49" s="96">
        <v>21</v>
      </c>
      <c r="K49" s="96" t="s">
        <v>2086</v>
      </c>
      <c r="L49" s="96">
        <v>4</v>
      </c>
      <c r="M49" s="96"/>
      <c r="N49" s="96"/>
      <c r="O49" s="96" t="s">
        <v>2098</v>
      </c>
      <c r="P49" s="96">
        <v>2</v>
      </c>
      <c r="Q49" s="96" t="s">
        <v>2107</v>
      </c>
      <c r="R49" s="96">
        <v>2</v>
      </c>
      <c r="S49" s="96"/>
      <c r="T49" s="96"/>
      <c r="U49" s="96"/>
      <c r="V49" s="96"/>
    </row>
    <row r="50" spans="1:22" ht="15">
      <c r="A50" s="96" t="s">
        <v>1778</v>
      </c>
      <c r="B50" s="96">
        <v>63</v>
      </c>
      <c r="C50" s="96" t="s">
        <v>2052</v>
      </c>
      <c r="D50" s="96">
        <v>53</v>
      </c>
      <c r="E50" s="96" t="s">
        <v>1780</v>
      </c>
      <c r="F50" s="96">
        <v>51</v>
      </c>
      <c r="G50" s="96" t="s">
        <v>2066</v>
      </c>
      <c r="H50" s="96">
        <v>8</v>
      </c>
      <c r="I50" s="96" t="s">
        <v>2076</v>
      </c>
      <c r="J50" s="96">
        <v>21</v>
      </c>
      <c r="K50" s="96" t="s">
        <v>2087</v>
      </c>
      <c r="L50" s="96">
        <v>4</v>
      </c>
      <c r="M50" s="96"/>
      <c r="N50" s="96"/>
      <c r="O50" s="96" t="s">
        <v>2099</v>
      </c>
      <c r="P50" s="96">
        <v>2</v>
      </c>
      <c r="Q50" s="96"/>
      <c r="R50" s="96"/>
      <c r="S50" s="96"/>
      <c r="T50" s="96"/>
      <c r="U50" s="96"/>
      <c r="V50" s="96"/>
    </row>
    <row r="51" spans="1:22" ht="15">
      <c r="A51" s="96" t="s">
        <v>1779</v>
      </c>
      <c r="B51" s="96">
        <v>63</v>
      </c>
      <c r="C51" s="96" t="s">
        <v>2053</v>
      </c>
      <c r="D51" s="96">
        <v>53</v>
      </c>
      <c r="E51" s="96" t="s">
        <v>1781</v>
      </c>
      <c r="F51" s="96">
        <v>51</v>
      </c>
      <c r="G51" s="96" t="s">
        <v>2067</v>
      </c>
      <c r="H51" s="96">
        <v>8</v>
      </c>
      <c r="I51" s="96" t="s">
        <v>2077</v>
      </c>
      <c r="J51" s="96">
        <v>21</v>
      </c>
      <c r="K51" s="96" t="s">
        <v>2088</v>
      </c>
      <c r="L51" s="96">
        <v>4</v>
      </c>
      <c r="M51" s="96"/>
      <c r="N51" s="96"/>
      <c r="O51" s="96" t="s">
        <v>2100</v>
      </c>
      <c r="P51" s="96">
        <v>2</v>
      </c>
      <c r="Q51" s="96"/>
      <c r="R51" s="96"/>
      <c r="S51" s="96"/>
      <c r="T51" s="96"/>
      <c r="U51" s="96"/>
      <c r="V51" s="96"/>
    </row>
    <row r="52" spans="1:22" ht="15">
      <c r="A52" s="96" t="s">
        <v>1780</v>
      </c>
      <c r="B52" s="96">
        <v>63</v>
      </c>
      <c r="C52" s="96" t="s">
        <v>2054</v>
      </c>
      <c r="D52" s="96">
        <v>41</v>
      </c>
      <c r="E52" s="96" t="s">
        <v>1782</v>
      </c>
      <c r="F52" s="96">
        <v>51</v>
      </c>
      <c r="G52" s="96" t="s">
        <v>2068</v>
      </c>
      <c r="H52" s="96">
        <v>6</v>
      </c>
      <c r="I52" s="96" t="s">
        <v>2078</v>
      </c>
      <c r="J52" s="96">
        <v>21</v>
      </c>
      <c r="K52" s="96" t="s">
        <v>2089</v>
      </c>
      <c r="L52" s="96">
        <v>4</v>
      </c>
      <c r="M52" s="96"/>
      <c r="N52" s="96"/>
      <c r="O52" s="96" t="s">
        <v>2101</v>
      </c>
      <c r="P52" s="96">
        <v>2</v>
      </c>
      <c r="Q52" s="96"/>
      <c r="R52" s="96"/>
      <c r="S52" s="96"/>
      <c r="T52" s="96"/>
      <c r="U52" s="96"/>
      <c r="V52" s="96"/>
    </row>
    <row r="53" spans="1:22" ht="15">
      <c r="A53" s="96" t="s">
        <v>1781</v>
      </c>
      <c r="B53" s="96">
        <v>63</v>
      </c>
      <c r="C53" s="96" t="s">
        <v>2055</v>
      </c>
      <c r="D53" s="96">
        <v>40</v>
      </c>
      <c r="E53" s="96" t="s">
        <v>1783</v>
      </c>
      <c r="F53" s="96">
        <v>51</v>
      </c>
      <c r="G53" s="96" t="s">
        <v>2069</v>
      </c>
      <c r="H53" s="96">
        <v>6</v>
      </c>
      <c r="I53" s="96" t="s">
        <v>2079</v>
      </c>
      <c r="J53" s="96">
        <v>21</v>
      </c>
      <c r="K53" s="96" t="s">
        <v>2090</v>
      </c>
      <c r="L53" s="96">
        <v>4</v>
      </c>
      <c r="M53" s="96"/>
      <c r="N53" s="96"/>
      <c r="O53" s="96" t="s">
        <v>2102</v>
      </c>
      <c r="P53" s="96">
        <v>2</v>
      </c>
      <c r="Q53" s="96"/>
      <c r="R53" s="96"/>
      <c r="S53" s="96"/>
      <c r="T53" s="96"/>
      <c r="U53" s="96"/>
      <c r="V53" s="96"/>
    </row>
    <row r="54" spans="1:22" ht="15">
      <c r="A54" s="96" t="s">
        <v>1782</v>
      </c>
      <c r="B54" s="96">
        <v>63</v>
      </c>
      <c r="C54" s="96" t="s">
        <v>2056</v>
      </c>
      <c r="D54" s="96">
        <v>14</v>
      </c>
      <c r="E54" s="96" t="s">
        <v>1784</v>
      </c>
      <c r="F54" s="96">
        <v>51</v>
      </c>
      <c r="G54" s="96" t="s">
        <v>2070</v>
      </c>
      <c r="H54" s="96">
        <v>6</v>
      </c>
      <c r="I54" s="96" t="s">
        <v>2080</v>
      </c>
      <c r="J54" s="96">
        <v>21</v>
      </c>
      <c r="K54" s="96" t="s">
        <v>2091</v>
      </c>
      <c r="L54" s="96">
        <v>4</v>
      </c>
      <c r="M54" s="96"/>
      <c r="N54" s="96"/>
      <c r="O54" s="96" t="s">
        <v>2103</v>
      </c>
      <c r="P54" s="96">
        <v>2</v>
      </c>
      <c r="Q54" s="96"/>
      <c r="R54" s="96"/>
      <c r="S54" s="96"/>
      <c r="T54" s="96"/>
      <c r="U54" s="96"/>
      <c r="V54" s="96"/>
    </row>
    <row r="55" spans="1:22" ht="15">
      <c r="A55" s="96" t="s">
        <v>1783</v>
      </c>
      <c r="B55" s="96">
        <v>63</v>
      </c>
      <c r="C55" s="96" t="s">
        <v>2057</v>
      </c>
      <c r="D55" s="96">
        <v>13</v>
      </c>
      <c r="E55" s="96" t="s">
        <v>2061</v>
      </c>
      <c r="F55" s="96">
        <v>51</v>
      </c>
      <c r="G55" s="96" t="s">
        <v>2071</v>
      </c>
      <c r="H55" s="96">
        <v>6</v>
      </c>
      <c r="I55" s="96" t="s">
        <v>2081</v>
      </c>
      <c r="J55" s="96">
        <v>21</v>
      </c>
      <c r="K55" s="96" t="s">
        <v>2092</v>
      </c>
      <c r="L55" s="96">
        <v>4</v>
      </c>
      <c r="M55" s="96"/>
      <c r="N55" s="96"/>
      <c r="O55" s="96"/>
      <c r="P55" s="96"/>
      <c r="Q55" s="96"/>
      <c r="R55" s="96"/>
      <c r="S55" s="96"/>
      <c r="T55" s="96"/>
      <c r="U55" s="96"/>
      <c r="V55" s="96"/>
    </row>
    <row r="56" spans="1:22" ht="15">
      <c r="A56" s="96" t="s">
        <v>1784</v>
      </c>
      <c r="B56" s="96">
        <v>63</v>
      </c>
      <c r="C56" s="96" t="s">
        <v>2058</v>
      </c>
      <c r="D56" s="96">
        <v>5</v>
      </c>
      <c r="E56" s="96" t="s">
        <v>2062</v>
      </c>
      <c r="F56" s="96">
        <v>51</v>
      </c>
      <c r="G56" s="96" t="s">
        <v>2052</v>
      </c>
      <c r="H56" s="96">
        <v>6</v>
      </c>
      <c r="I56" s="96" t="s">
        <v>2082</v>
      </c>
      <c r="J56" s="96">
        <v>21</v>
      </c>
      <c r="K56" s="96" t="s">
        <v>2093</v>
      </c>
      <c r="L56" s="96">
        <v>4</v>
      </c>
      <c r="M56" s="96"/>
      <c r="N56" s="96"/>
      <c r="O56" s="96"/>
      <c r="P56" s="96"/>
      <c r="Q56" s="96"/>
      <c r="R56" s="96"/>
      <c r="S56" s="96"/>
      <c r="T56" s="96"/>
      <c r="U56" s="96"/>
      <c r="V56" s="96"/>
    </row>
    <row r="59" spans="1:22" ht="14.5" customHeight="1">
      <c r="A59" s="13" t="s">
        <v>1786</v>
      </c>
      <c r="B59" s="13" t="s">
        <v>1749</v>
      </c>
      <c r="C59" s="13" t="s">
        <v>2116</v>
      </c>
      <c r="D59" s="13" t="s">
        <v>1957</v>
      </c>
      <c r="E59" s="13" t="s">
        <v>2117</v>
      </c>
      <c r="F59" s="13" t="s">
        <v>1959</v>
      </c>
      <c r="G59" s="13" t="s">
        <v>2120</v>
      </c>
      <c r="H59" s="13" t="s">
        <v>1961</v>
      </c>
      <c r="I59" s="13" t="s">
        <v>2122</v>
      </c>
      <c r="J59" s="13" t="s">
        <v>1963</v>
      </c>
      <c r="K59" s="13" t="s">
        <v>2124</v>
      </c>
      <c r="L59" s="13" t="s">
        <v>1965</v>
      </c>
      <c r="M59" s="13" t="s">
        <v>2126</v>
      </c>
      <c r="N59" s="13" t="s">
        <v>1967</v>
      </c>
      <c r="O59" s="13" t="s">
        <v>2128</v>
      </c>
      <c r="P59" s="13" t="s">
        <v>1969</v>
      </c>
      <c r="Q59" s="13" t="s">
        <v>2130</v>
      </c>
      <c r="R59" s="13" t="s">
        <v>1971</v>
      </c>
      <c r="S59" s="13" t="s">
        <v>2132</v>
      </c>
      <c r="T59" s="13" t="s">
        <v>1973</v>
      </c>
      <c r="U59" s="13" t="s">
        <v>2134</v>
      </c>
      <c r="V59" s="13" t="s">
        <v>1974</v>
      </c>
    </row>
    <row r="60" spans="1:22" ht="15">
      <c r="A60" s="86" t="s">
        <v>353</v>
      </c>
      <c r="B60" s="86">
        <v>1</v>
      </c>
      <c r="C60" s="86"/>
      <c r="D60" s="86"/>
      <c r="E60" s="86"/>
      <c r="F60" s="86"/>
      <c r="G60" s="86"/>
      <c r="H60" s="86"/>
      <c r="I60" s="86"/>
      <c r="J60" s="86"/>
      <c r="K60" s="86"/>
      <c r="L60" s="86"/>
      <c r="M60" s="86" t="s">
        <v>353</v>
      </c>
      <c r="N60" s="86">
        <v>1</v>
      </c>
      <c r="O60" s="86"/>
      <c r="P60" s="86"/>
      <c r="Q60" s="86"/>
      <c r="R60" s="86"/>
      <c r="S60" s="86"/>
      <c r="T60" s="86"/>
      <c r="U60" s="86"/>
      <c r="V60" s="86"/>
    </row>
    <row r="63" spans="1:22" ht="14.5" customHeight="1">
      <c r="A63" s="13" t="s">
        <v>1787</v>
      </c>
      <c r="B63" s="13" t="s">
        <v>1749</v>
      </c>
      <c r="C63" s="13" t="s">
        <v>2118</v>
      </c>
      <c r="D63" s="13" t="s">
        <v>1957</v>
      </c>
      <c r="E63" s="13" t="s">
        <v>2119</v>
      </c>
      <c r="F63" s="13" t="s">
        <v>1959</v>
      </c>
      <c r="G63" s="13" t="s">
        <v>2121</v>
      </c>
      <c r="H63" s="13" t="s">
        <v>1961</v>
      </c>
      <c r="I63" s="13" t="s">
        <v>2123</v>
      </c>
      <c r="J63" s="13" t="s">
        <v>1963</v>
      </c>
      <c r="K63" s="13" t="s">
        <v>2125</v>
      </c>
      <c r="L63" s="13" t="s">
        <v>1965</v>
      </c>
      <c r="M63" s="13" t="s">
        <v>2127</v>
      </c>
      <c r="N63" s="13" t="s">
        <v>1967</v>
      </c>
      <c r="O63" s="13" t="s">
        <v>2129</v>
      </c>
      <c r="P63" s="13" t="s">
        <v>1969</v>
      </c>
      <c r="Q63" s="13" t="s">
        <v>2131</v>
      </c>
      <c r="R63" s="13" t="s">
        <v>1971</v>
      </c>
      <c r="S63" s="13" t="s">
        <v>2133</v>
      </c>
      <c r="T63" s="13" t="s">
        <v>1973</v>
      </c>
      <c r="U63" s="13" t="s">
        <v>2135</v>
      </c>
      <c r="V63" s="13" t="s">
        <v>1974</v>
      </c>
    </row>
    <row r="64" spans="1:22" ht="15">
      <c r="A64" s="86" t="s">
        <v>341</v>
      </c>
      <c r="B64" s="86">
        <v>61</v>
      </c>
      <c r="C64" s="86" t="s">
        <v>341</v>
      </c>
      <c r="D64" s="86">
        <v>53</v>
      </c>
      <c r="E64" s="86" t="s">
        <v>337</v>
      </c>
      <c r="F64" s="86">
        <v>50</v>
      </c>
      <c r="G64" s="86" t="s">
        <v>307</v>
      </c>
      <c r="H64" s="86">
        <v>10</v>
      </c>
      <c r="I64" s="86" t="s">
        <v>300</v>
      </c>
      <c r="J64" s="86">
        <v>20</v>
      </c>
      <c r="K64" s="86" t="s">
        <v>336</v>
      </c>
      <c r="L64" s="86">
        <v>4</v>
      </c>
      <c r="M64" s="86" t="s">
        <v>352</v>
      </c>
      <c r="N64" s="86">
        <v>1</v>
      </c>
      <c r="O64" s="86" t="s">
        <v>345</v>
      </c>
      <c r="P64" s="86">
        <v>2</v>
      </c>
      <c r="Q64" s="86"/>
      <c r="R64" s="86"/>
      <c r="S64" s="86"/>
      <c r="T64" s="86"/>
      <c r="U64" s="86"/>
      <c r="V64" s="86"/>
    </row>
    <row r="65" spans="1:22" ht="15">
      <c r="A65" s="86" t="s">
        <v>337</v>
      </c>
      <c r="B65" s="86">
        <v>60</v>
      </c>
      <c r="C65" s="86" t="s">
        <v>337</v>
      </c>
      <c r="D65" s="86">
        <v>5</v>
      </c>
      <c r="E65" s="86" t="s">
        <v>341</v>
      </c>
      <c r="F65" s="86">
        <v>1</v>
      </c>
      <c r="G65" s="86" t="s">
        <v>341</v>
      </c>
      <c r="H65" s="86">
        <v>6</v>
      </c>
      <c r="I65" s="86" t="s">
        <v>337</v>
      </c>
      <c r="J65" s="86">
        <v>3</v>
      </c>
      <c r="K65" s="86" t="s">
        <v>362</v>
      </c>
      <c r="L65" s="86">
        <v>4</v>
      </c>
      <c r="M65" s="86" t="s">
        <v>351</v>
      </c>
      <c r="N65" s="86">
        <v>1</v>
      </c>
      <c r="O65" s="86"/>
      <c r="P65" s="86"/>
      <c r="Q65" s="86"/>
      <c r="R65" s="86"/>
      <c r="S65" s="86"/>
      <c r="T65" s="86"/>
      <c r="U65" s="86"/>
      <c r="V65" s="86"/>
    </row>
    <row r="66" spans="1:22" ht="15">
      <c r="A66" s="86" t="s">
        <v>300</v>
      </c>
      <c r="B66" s="86">
        <v>21</v>
      </c>
      <c r="C66" s="86"/>
      <c r="D66" s="86"/>
      <c r="E66" s="86"/>
      <c r="F66" s="86"/>
      <c r="G66" s="86" t="s">
        <v>335</v>
      </c>
      <c r="H66" s="86">
        <v>4</v>
      </c>
      <c r="I66" s="86" t="s">
        <v>341</v>
      </c>
      <c r="J66" s="86">
        <v>1</v>
      </c>
      <c r="K66" s="86" t="s">
        <v>361</v>
      </c>
      <c r="L66" s="86">
        <v>4</v>
      </c>
      <c r="M66" s="86" t="s">
        <v>350</v>
      </c>
      <c r="N66" s="86">
        <v>1</v>
      </c>
      <c r="O66" s="86"/>
      <c r="P66" s="86"/>
      <c r="Q66" s="86"/>
      <c r="R66" s="86"/>
      <c r="S66" s="86"/>
      <c r="T66" s="86"/>
      <c r="U66" s="86"/>
      <c r="V66" s="86"/>
    </row>
    <row r="67" spans="1:22" ht="15">
      <c r="A67" s="86" t="s">
        <v>307</v>
      </c>
      <c r="B67" s="86">
        <v>10</v>
      </c>
      <c r="C67" s="86"/>
      <c r="D67" s="86"/>
      <c r="E67" s="86"/>
      <c r="F67" s="86"/>
      <c r="G67" s="86" t="s">
        <v>329</v>
      </c>
      <c r="H67" s="86">
        <v>4</v>
      </c>
      <c r="I67" s="86"/>
      <c r="J67" s="86"/>
      <c r="K67" s="86" t="s">
        <v>360</v>
      </c>
      <c r="L67" s="86">
        <v>4</v>
      </c>
      <c r="M67" s="86" t="s">
        <v>349</v>
      </c>
      <c r="N67" s="86">
        <v>1</v>
      </c>
      <c r="O67" s="86"/>
      <c r="P67" s="86"/>
      <c r="Q67" s="86"/>
      <c r="R67" s="86"/>
      <c r="S67" s="86"/>
      <c r="T67" s="86"/>
      <c r="U67" s="86"/>
      <c r="V67" s="86"/>
    </row>
    <row r="68" spans="1:22" ht="15">
      <c r="A68" s="86" t="s">
        <v>336</v>
      </c>
      <c r="B68" s="86">
        <v>5</v>
      </c>
      <c r="C68" s="86"/>
      <c r="D68" s="86"/>
      <c r="E68" s="86"/>
      <c r="F68" s="86"/>
      <c r="G68" s="86" t="s">
        <v>321</v>
      </c>
      <c r="H68" s="86">
        <v>3</v>
      </c>
      <c r="I68" s="86"/>
      <c r="J68" s="86"/>
      <c r="K68" s="86" t="s">
        <v>359</v>
      </c>
      <c r="L68" s="86">
        <v>4</v>
      </c>
      <c r="M68" s="86" t="s">
        <v>348</v>
      </c>
      <c r="N68" s="86">
        <v>1</v>
      </c>
      <c r="O68" s="86"/>
      <c r="P68" s="86"/>
      <c r="Q68" s="86"/>
      <c r="R68" s="86"/>
      <c r="S68" s="86"/>
      <c r="T68" s="86"/>
      <c r="U68" s="86"/>
      <c r="V68" s="86"/>
    </row>
    <row r="69" spans="1:22" ht="15">
      <c r="A69" s="86" t="s">
        <v>335</v>
      </c>
      <c r="B69" s="86">
        <v>5</v>
      </c>
      <c r="C69" s="86"/>
      <c r="D69" s="86"/>
      <c r="E69" s="86"/>
      <c r="F69" s="86"/>
      <c r="G69" s="86" t="s">
        <v>303</v>
      </c>
      <c r="H69" s="86">
        <v>3</v>
      </c>
      <c r="I69" s="86"/>
      <c r="J69" s="86"/>
      <c r="K69" s="86" t="s">
        <v>358</v>
      </c>
      <c r="L69" s="86">
        <v>4</v>
      </c>
      <c r="M69" s="86" t="s">
        <v>347</v>
      </c>
      <c r="N69" s="86">
        <v>1</v>
      </c>
      <c r="O69" s="86"/>
      <c r="P69" s="86"/>
      <c r="Q69" s="86"/>
      <c r="R69" s="86"/>
      <c r="S69" s="86"/>
      <c r="T69" s="86"/>
      <c r="U69" s="86"/>
      <c r="V69" s="86"/>
    </row>
    <row r="70" spans="1:22" ht="15">
      <c r="A70" s="86" t="s">
        <v>362</v>
      </c>
      <c r="B70" s="86">
        <v>4</v>
      </c>
      <c r="C70" s="86"/>
      <c r="D70" s="86"/>
      <c r="E70" s="86"/>
      <c r="F70" s="86"/>
      <c r="G70" s="86" t="s">
        <v>356</v>
      </c>
      <c r="H70" s="86">
        <v>3</v>
      </c>
      <c r="I70" s="86"/>
      <c r="J70" s="86"/>
      <c r="K70" s="86" t="s">
        <v>357</v>
      </c>
      <c r="L70" s="86">
        <v>4</v>
      </c>
      <c r="M70" s="86" t="s">
        <v>346</v>
      </c>
      <c r="N70" s="86">
        <v>1</v>
      </c>
      <c r="O70" s="86"/>
      <c r="P70" s="86"/>
      <c r="Q70" s="86"/>
      <c r="R70" s="86"/>
      <c r="S70" s="86"/>
      <c r="T70" s="86"/>
      <c r="U70" s="86"/>
      <c r="V70" s="86"/>
    </row>
    <row r="71" spans="1:22" ht="15">
      <c r="A71" s="86" t="s">
        <v>361</v>
      </c>
      <c r="B71" s="86">
        <v>4</v>
      </c>
      <c r="C71" s="86"/>
      <c r="D71" s="86"/>
      <c r="E71" s="86"/>
      <c r="F71" s="86"/>
      <c r="G71" s="86" t="s">
        <v>343</v>
      </c>
      <c r="H71" s="86">
        <v>3</v>
      </c>
      <c r="I71" s="86"/>
      <c r="J71" s="86"/>
      <c r="K71" s="86" t="s">
        <v>335</v>
      </c>
      <c r="L71" s="86">
        <v>1</v>
      </c>
      <c r="M71" s="86"/>
      <c r="N71" s="86"/>
      <c r="O71" s="86"/>
      <c r="P71" s="86"/>
      <c r="Q71" s="86"/>
      <c r="R71" s="86"/>
      <c r="S71" s="86"/>
      <c r="T71" s="86"/>
      <c r="U71" s="86"/>
      <c r="V71" s="86"/>
    </row>
    <row r="72" spans="1:22" ht="15">
      <c r="A72" s="86" t="s">
        <v>360</v>
      </c>
      <c r="B72" s="86">
        <v>4</v>
      </c>
      <c r="C72" s="86"/>
      <c r="D72" s="86"/>
      <c r="E72" s="86"/>
      <c r="F72" s="86"/>
      <c r="G72" s="86" t="s">
        <v>323</v>
      </c>
      <c r="H72" s="86">
        <v>2</v>
      </c>
      <c r="I72" s="86"/>
      <c r="J72" s="86"/>
      <c r="K72" s="86" t="s">
        <v>337</v>
      </c>
      <c r="L72" s="86">
        <v>1</v>
      </c>
      <c r="M72" s="86"/>
      <c r="N72" s="86"/>
      <c r="O72" s="86"/>
      <c r="P72" s="86"/>
      <c r="Q72" s="86"/>
      <c r="R72" s="86"/>
      <c r="S72" s="86"/>
      <c r="T72" s="86"/>
      <c r="U72" s="86"/>
      <c r="V72" s="86"/>
    </row>
    <row r="73" spans="1:22" ht="15">
      <c r="A73" s="86" t="s">
        <v>359</v>
      </c>
      <c r="B73" s="86">
        <v>4</v>
      </c>
      <c r="C73" s="86"/>
      <c r="D73" s="86"/>
      <c r="E73" s="86"/>
      <c r="F73" s="86"/>
      <c r="G73" s="86" t="s">
        <v>313</v>
      </c>
      <c r="H73" s="86">
        <v>2</v>
      </c>
      <c r="I73" s="86"/>
      <c r="J73" s="86"/>
      <c r="K73" s="86"/>
      <c r="L73" s="86"/>
      <c r="M73" s="86"/>
      <c r="N73" s="86"/>
      <c r="O73" s="86"/>
      <c r="P73" s="86"/>
      <c r="Q73" s="86"/>
      <c r="R73" s="86"/>
      <c r="S73" s="86"/>
      <c r="T73" s="86"/>
      <c r="U73" s="86"/>
      <c r="V73" s="86"/>
    </row>
    <row r="76" spans="1:22" ht="14.5" customHeight="1">
      <c r="A76" s="13" t="s">
        <v>1790</v>
      </c>
      <c r="B76" s="13" t="s">
        <v>1749</v>
      </c>
      <c r="C76" s="13" t="s">
        <v>2142</v>
      </c>
      <c r="D76" s="13" t="s">
        <v>1957</v>
      </c>
      <c r="E76" s="13" t="s">
        <v>2143</v>
      </c>
      <c r="F76" s="13" t="s">
        <v>1959</v>
      </c>
      <c r="G76" s="13" t="s">
        <v>2144</v>
      </c>
      <c r="H76" s="13" t="s">
        <v>1961</v>
      </c>
      <c r="I76" s="13" t="s">
        <v>2145</v>
      </c>
      <c r="J76" s="13" t="s">
        <v>1963</v>
      </c>
      <c r="K76" s="13" t="s">
        <v>2146</v>
      </c>
      <c r="L76" s="13" t="s">
        <v>1965</v>
      </c>
      <c r="M76" s="13" t="s">
        <v>2147</v>
      </c>
      <c r="N76" s="13" t="s">
        <v>1967</v>
      </c>
      <c r="O76" s="13" t="s">
        <v>2148</v>
      </c>
      <c r="P76" s="13" t="s">
        <v>1969</v>
      </c>
      <c r="Q76" s="13" t="s">
        <v>2149</v>
      </c>
      <c r="R76" s="13" t="s">
        <v>1971</v>
      </c>
      <c r="S76" s="13" t="s">
        <v>2150</v>
      </c>
      <c r="T76" s="13" t="s">
        <v>1973</v>
      </c>
      <c r="U76" s="13" t="s">
        <v>2151</v>
      </c>
      <c r="V76" s="13" t="s">
        <v>1974</v>
      </c>
    </row>
    <row r="77" spans="1:22" ht="15">
      <c r="A77" s="86" t="s">
        <v>202</v>
      </c>
      <c r="B77" s="86">
        <v>550166</v>
      </c>
      <c r="C77" s="86" t="s">
        <v>202</v>
      </c>
      <c r="D77" s="86">
        <v>550166</v>
      </c>
      <c r="E77" s="86" t="s">
        <v>208</v>
      </c>
      <c r="F77" s="86">
        <v>121226</v>
      </c>
      <c r="G77" s="86" t="s">
        <v>301</v>
      </c>
      <c r="H77" s="86">
        <v>285007</v>
      </c>
      <c r="I77" s="86" t="s">
        <v>275</v>
      </c>
      <c r="J77" s="86">
        <v>159985</v>
      </c>
      <c r="K77" s="86" t="s">
        <v>338</v>
      </c>
      <c r="L77" s="86">
        <v>58715</v>
      </c>
      <c r="M77" s="86" t="s">
        <v>350</v>
      </c>
      <c r="N77" s="86">
        <v>181805</v>
      </c>
      <c r="O77" s="86" t="s">
        <v>188</v>
      </c>
      <c r="P77" s="86">
        <v>42639</v>
      </c>
      <c r="Q77" s="86" t="s">
        <v>320</v>
      </c>
      <c r="R77" s="86">
        <v>166</v>
      </c>
      <c r="S77" s="86" t="s">
        <v>311</v>
      </c>
      <c r="T77" s="86">
        <v>38721</v>
      </c>
      <c r="U77" s="86" t="s">
        <v>308</v>
      </c>
      <c r="V77" s="86">
        <v>5654</v>
      </c>
    </row>
    <row r="78" spans="1:22" ht="15">
      <c r="A78" s="86" t="s">
        <v>221</v>
      </c>
      <c r="B78" s="86">
        <v>334496</v>
      </c>
      <c r="C78" s="86" t="s">
        <v>221</v>
      </c>
      <c r="D78" s="86">
        <v>334496</v>
      </c>
      <c r="E78" s="86" t="s">
        <v>226</v>
      </c>
      <c r="F78" s="86">
        <v>107550</v>
      </c>
      <c r="G78" s="86" t="s">
        <v>307</v>
      </c>
      <c r="H78" s="86">
        <v>106071</v>
      </c>
      <c r="I78" s="86" t="s">
        <v>251</v>
      </c>
      <c r="J78" s="86">
        <v>147103</v>
      </c>
      <c r="K78" s="86" t="s">
        <v>340</v>
      </c>
      <c r="L78" s="86">
        <v>21642</v>
      </c>
      <c r="M78" s="86" t="s">
        <v>351</v>
      </c>
      <c r="N78" s="86">
        <v>17253</v>
      </c>
      <c r="O78" s="86" t="s">
        <v>187</v>
      </c>
      <c r="P78" s="86">
        <v>15235</v>
      </c>
      <c r="Q78" s="86"/>
      <c r="R78" s="86"/>
      <c r="S78" s="86"/>
      <c r="T78" s="86"/>
      <c r="U78" s="86"/>
      <c r="V78" s="86"/>
    </row>
    <row r="79" spans="1:22" ht="15">
      <c r="A79" s="86" t="s">
        <v>301</v>
      </c>
      <c r="B79" s="86">
        <v>285007</v>
      </c>
      <c r="C79" s="86" t="s">
        <v>199</v>
      </c>
      <c r="D79" s="86">
        <v>202908</v>
      </c>
      <c r="E79" s="86" t="s">
        <v>260</v>
      </c>
      <c r="F79" s="86">
        <v>96641</v>
      </c>
      <c r="G79" s="86" t="s">
        <v>310</v>
      </c>
      <c r="H79" s="86">
        <v>96010</v>
      </c>
      <c r="I79" s="86" t="s">
        <v>289</v>
      </c>
      <c r="J79" s="86">
        <v>98495</v>
      </c>
      <c r="K79" s="86" t="s">
        <v>198</v>
      </c>
      <c r="L79" s="86">
        <v>17862</v>
      </c>
      <c r="M79" s="86" t="s">
        <v>352</v>
      </c>
      <c r="N79" s="86">
        <v>9059</v>
      </c>
      <c r="O79" s="86" t="s">
        <v>345</v>
      </c>
      <c r="P79" s="86">
        <v>3773</v>
      </c>
      <c r="Q79" s="86"/>
      <c r="R79" s="86"/>
      <c r="S79" s="86"/>
      <c r="T79" s="86"/>
      <c r="U79" s="86"/>
      <c r="V79" s="86"/>
    </row>
    <row r="80" spans="1:22" ht="15">
      <c r="A80" s="86" t="s">
        <v>199</v>
      </c>
      <c r="B80" s="86">
        <v>202908</v>
      </c>
      <c r="C80" s="86" t="s">
        <v>228</v>
      </c>
      <c r="D80" s="86">
        <v>158415</v>
      </c>
      <c r="E80" s="86" t="s">
        <v>247</v>
      </c>
      <c r="F80" s="86">
        <v>77253</v>
      </c>
      <c r="G80" s="86" t="s">
        <v>314</v>
      </c>
      <c r="H80" s="86">
        <v>90915</v>
      </c>
      <c r="I80" s="86" t="s">
        <v>279</v>
      </c>
      <c r="J80" s="86">
        <v>69361</v>
      </c>
      <c r="K80" s="86" t="s">
        <v>359</v>
      </c>
      <c r="L80" s="86">
        <v>16575</v>
      </c>
      <c r="M80" s="86" t="s">
        <v>353</v>
      </c>
      <c r="N80" s="86">
        <v>5963</v>
      </c>
      <c r="O80" s="86"/>
      <c r="P80" s="86"/>
      <c r="Q80" s="86"/>
      <c r="R80" s="86"/>
      <c r="S80" s="86"/>
      <c r="T80" s="86"/>
      <c r="U80" s="86"/>
      <c r="V80" s="86"/>
    </row>
    <row r="81" spans="1:22" ht="15">
      <c r="A81" s="86" t="s">
        <v>350</v>
      </c>
      <c r="B81" s="86">
        <v>181805</v>
      </c>
      <c r="C81" s="86" t="s">
        <v>270</v>
      </c>
      <c r="D81" s="86">
        <v>157525</v>
      </c>
      <c r="E81" s="86" t="s">
        <v>269</v>
      </c>
      <c r="F81" s="86">
        <v>55857</v>
      </c>
      <c r="G81" s="86" t="s">
        <v>321</v>
      </c>
      <c r="H81" s="86">
        <v>67361</v>
      </c>
      <c r="I81" s="86" t="s">
        <v>235</v>
      </c>
      <c r="J81" s="86">
        <v>39386</v>
      </c>
      <c r="K81" s="86" t="s">
        <v>361</v>
      </c>
      <c r="L81" s="86">
        <v>8495</v>
      </c>
      <c r="M81" s="86" t="s">
        <v>349</v>
      </c>
      <c r="N81" s="86">
        <v>2913</v>
      </c>
      <c r="O81" s="86"/>
      <c r="P81" s="86"/>
      <c r="Q81" s="86"/>
      <c r="R81" s="86"/>
      <c r="S81" s="86"/>
      <c r="T81" s="86"/>
      <c r="U81" s="86"/>
      <c r="V81" s="86"/>
    </row>
    <row r="82" spans="1:22" ht="15">
      <c r="A82" s="86" t="s">
        <v>275</v>
      </c>
      <c r="B82" s="86">
        <v>159985</v>
      </c>
      <c r="C82" s="86" t="s">
        <v>317</v>
      </c>
      <c r="D82" s="86">
        <v>156296</v>
      </c>
      <c r="E82" s="86" t="s">
        <v>246</v>
      </c>
      <c r="F82" s="86">
        <v>38491</v>
      </c>
      <c r="G82" s="86" t="s">
        <v>296</v>
      </c>
      <c r="H82" s="86">
        <v>61732</v>
      </c>
      <c r="I82" s="86" t="s">
        <v>242</v>
      </c>
      <c r="J82" s="86">
        <v>38728</v>
      </c>
      <c r="K82" s="86" t="s">
        <v>360</v>
      </c>
      <c r="L82" s="86">
        <v>7188</v>
      </c>
      <c r="M82" s="86" t="s">
        <v>346</v>
      </c>
      <c r="N82" s="86">
        <v>2306</v>
      </c>
      <c r="O82" s="86"/>
      <c r="P82" s="86"/>
      <c r="Q82" s="86"/>
      <c r="R82" s="86"/>
      <c r="S82" s="86"/>
      <c r="T82" s="86"/>
      <c r="U82" s="86"/>
      <c r="V82" s="86"/>
    </row>
    <row r="83" spans="1:22" ht="15">
      <c r="A83" s="86" t="s">
        <v>228</v>
      </c>
      <c r="B83" s="86">
        <v>158415</v>
      </c>
      <c r="C83" s="86" t="s">
        <v>271</v>
      </c>
      <c r="D83" s="86">
        <v>122408</v>
      </c>
      <c r="E83" s="86" t="s">
        <v>223</v>
      </c>
      <c r="F83" s="86">
        <v>37838</v>
      </c>
      <c r="G83" s="86" t="s">
        <v>324</v>
      </c>
      <c r="H83" s="86">
        <v>56173</v>
      </c>
      <c r="I83" s="86" t="s">
        <v>274</v>
      </c>
      <c r="J83" s="86">
        <v>38587</v>
      </c>
      <c r="K83" s="86" t="s">
        <v>362</v>
      </c>
      <c r="L83" s="86">
        <v>5393</v>
      </c>
      <c r="M83" s="86" t="s">
        <v>348</v>
      </c>
      <c r="N83" s="86">
        <v>693</v>
      </c>
      <c r="O83" s="86"/>
      <c r="P83" s="86"/>
      <c r="Q83" s="86"/>
      <c r="R83" s="86"/>
      <c r="S83" s="86"/>
      <c r="T83" s="86"/>
      <c r="U83" s="86"/>
      <c r="V83" s="86"/>
    </row>
    <row r="84" spans="1:22" ht="15">
      <c r="A84" s="86" t="s">
        <v>270</v>
      </c>
      <c r="B84" s="86">
        <v>157525</v>
      </c>
      <c r="C84" s="86" t="s">
        <v>190</v>
      </c>
      <c r="D84" s="86">
        <v>74463</v>
      </c>
      <c r="E84" s="86" t="s">
        <v>216</v>
      </c>
      <c r="F84" s="86">
        <v>25854</v>
      </c>
      <c r="G84" s="86" t="s">
        <v>322</v>
      </c>
      <c r="H84" s="86">
        <v>42107</v>
      </c>
      <c r="I84" s="86" t="s">
        <v>283</v>
      </c>
      <c r="J84" s="86">
        <v>36490</v>
      </c>
      <c r="K84" s="86" t="s">
        <v>358</v>
      </c>
      <c r="L84" s="86">
        <v>5202</v>
      </c>
      <c r="M84" s="86" t="s">
        <v>249</v>
      </c>
      <c r="N84" s="86">
        <v>384</v>
      </c>
      <c r="O84" s="86"/>
      <c r="P84" s="86"/>
      <c r="Q84" s="86"/>
      <c r="R84" s="86"/>
      <c r="S84" s="86"/>
      <c r="T84" s="86"/>
      <c r="U84" s="86"/>
      <c r="V84" s="86"/>
    </row>
    <row r="85" spans="1:22" ht="15">
      <c r="A85" s="86" t="s">
        <v>317</v>
      </c>
      <c r="B85" s="86">
        <v>156296</v>
      </c>
      <c r="C85" s="86" t="s">
        <v>306</v>
      </c>
      <c r="D85" s="86">
        <v>71473</v>
      </c>
      <c r="E85" s="86" t="s">
        <v>259</v>
      </c>
      <c r="F85" s="86">
        <v>24612</v>
      </c>
      <c r="G85" s="86" t="s">
        <v>304</v>
      </c>
      <c r="H85" s="86">
        <v>34866</v>
      </c>
      <c r="I85" s="86" t="s">
        <v>255</v>
      </c>
      <c r="J85" s="86">
        <v>23227</v>
      </c>
      <c r="K85" s="86" t="s">
        <v>336</v>
      </c>
      <c r="L85" s="86">
        <v>2883</v>
      </c>
      <c r="M85" s="86" t="s">
        <v>347</v>
      </c>
      <c r="N85" s="86">
        <v>176</v>
      </c>
      <c r="O85" s="86"/>
      <c r="P85" s="86"/>
      <c r="Q85" s="86"/>
      <c r="R85" s="86"/>
      <c r="S85" s="86"/>
      <c r="T85" s="86"/>
      <c r="U85" s="86"/>
      <c r="V85" s="86"/>
    </row>
    <row r="86" spans="1:22" ht="15">
      <c r="A86" s="86" t="s">
        <v>251</v>
      </c>
      <c r="B86" s="86">
        <v>147103</v>
      </c>
      <c r="C86" s="86" t="s">
        <v>201</v>
      </c>
      <c r="D86" s="86">
        <v>55418</v>
      </c>
      <c r="E86" s="86" t="s">
        <v>244</v>
      </c>
      <c r="F86" s="86">
        <v>23009</v>
      </c>
      <c r="G86" s="86" t="s">
        <v>302</v>
      </c>
      <c r="H86" s="86">
        <v>30913</v>
      </c>
      <c r="I86" s="86" t="s">
        <v>233</v>
      </c>
      <c r="J86" s="86">
        <v>17260</v>
      </c>
      <c r="K86" s="86" t="s">
        <v>339</v>
      </c>
      <c r="L86" s="86">
        <v>2018</v>
      </c>
      <c r="M86" s="86"/>
      <c r="N86" s="86"/>
      <c r="O86" s="86"/>
      <c r="P86" s="86"/>
      <c r="Q86" s="86"/>
      <c r="R86" s="86"/>
      <c r="S86" s="86"/>
      <c r="T86" s="86"/>
      <c r="U86" s="86"/>
      <c r="V86" s="86"/>
    </row>
  </sheetData>
  <hyperlinks>
    <hyperlink ref="A2" r:id="rId1" display="https://www.afpbb.com/articles/-/3246019"/>
    <hyperlink ref="A3" r:id="rId2" display="https://twitter.com/i/web/status/1530241879643660288"/>
    <hyperlink ref="A4" r:id="rId3" display="https://twitter.com/i/web/status/1530183538162552832"/>
    <hyperlink ref="A5" r:id="rId4" display="https://twitter.com/i/web/status/1527647015428972544"/>
    <hyperlink ref="A6" r:id="rId5" display="https://twitter.com/i/web/status/1529552571769167881"/>
    <hyperlink ref="A7" r:id="rId6" display="https://marianallen.com/2022/05/who-cares-fridays4future-climatestrikeonline/"/>
    <hyperlink ref="A8" r:id="rId7" display="https://marianallen.com/2022/05/but-is-it-important-fridays4future-climatestrikeonline/"/>
    <hyperlink ref="A9" r:id="rId8" display="https://twitter.com/i/web/status/1529811816297242625"/>
    <hyperlink ref="A10" r:id="rId9" display="https://twitter.com/i/web/status/1530078696123539456"/>
    <hyperlink ref="A11" r:id="rId10" display="https://twitter.com/i/web/status/1527527560552275968"/>
    <hyperlink ref="C2" r:id="rId11" display="https://twitter.com/i/web/status/1530173497204678656"/>
    <hyperlink ref="C3" r:id="rId12" display="https://twitter.com/i/web/status/1527652401158963200"/>
    <hyperlink ref="E2" r:id="rId13" display="https://twitter.com/i/web/status/1527648448983572483"/>
    <hyperlink ref="G2" r:id="rId14" display="https://www.afpbb.com/articles/-/3246019"/>
    <hyperlink ref="G3" r:id="rId15" display="https://twitter.com/i/web/status/1530115610390188033"/>
    <hyperlink ref="G4" r:id="rId16" display="https://twitter.com/i/web/status/1527584643410690052"/>
    <hyperlink ref="G5" r:id="rId17" display="https://twitter.com/i/web/status/1529811816297242625"/>
    <hyperlink ref="G6" r:id="rId18" display="https://twitter.com/i/web/status/1530078696123539456"/>
    <hyperlink ref="G7" r:id="rId19" display="https://twitter.com/i/web/status/1527527560552275968"/>
    <hyperlink ref="G8" r:id="rId20" display="https://twitter.com/i/web/status/1527656935880892419"/>
    <hyperlink ref="G9" r:id="rId21" display="https://twitter.com/i/web/status/1530198991010504705"/>
    <hyperlink ref="G10" r:id="rId22" display="https://twitter.com/i/web/status/1529552571769167881"/>
    <hyperlink ref="G11" r:id="rId23" display="https://twitter.com/i/web/status/1530088053376958464"/>
    <hyperlink ref="I2" r:id="rId24" display="https://twitter.com/i/web/status/1527862624049930240"/>
    <hyperlink ref="K2" r:id="rId25" display="https://twitter.com/i/web/status/1530241879643660288"/>
    <hyperlink ref="M2" r:id="rId26" display="https://twitter.com/i/web/status/1527932885042446336"/>
    <hyperlink ref="Q2" r:id="rId27" display="https://twitter.com/i/web/status/1530183538162552832"/>
    <hyperlink ref="Q3" r:id="rId28" display="https://twitter.com/i/web/status/1527647015428972544"/>
    <hyperlink ref="S2" r:id="rId29" display="https://marianallen.com/2022/05/who-cares-fridays4future-climatestrikeonline/"/>
    <hyperlink ref="S3" r:id="rId30" display="https://marianallen.com/2022/05/but-is-it-important-fridays4future-climatestrikeonline/"/>
  </hyperlinks>
  <printOptions/>
  <pageMargins left="0.7" right="0.7" top="0.75" bottom="0.75" header="0.3" footer="0.3"/>
  <pageSetup orientation="portrait" paperSize="9"/>
  <tableParts>
    <tablePart r:id="rId34"/>
    <tablePart r:id="rId36"/>
    <tablePart r:id="rId31"/>
    <tablePart r:id="rId33"/>
    <tablePart r:id="rId37"/>
    <tablePart r:id="rId32"/>
    <tablePart r:id="rId35"/>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B379-70A2-4B14-98E7-26750F85EB19}">
  <dimension ref="A1:C2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1952</v>
      </c>
      <c r="B2" s="136" t="s">
        <v>1953</v>
      </c>
      <c r="C2" s="53" t="s">
        <v>1954</v>
      </c>
    </row>
    <row r="3" spans="1:3" ht="15">
      <c r="A3" s="135" t="s">
        <v>1937</v>
      </c>
      <c r="B3" s="135" t="s">
        <v>1937</v>
      </c>
      <c r="C3" s="34">
        <v>55</v>
      </c>
    </row>
    <row r="4" spans="1:3" ht="15">
      <c r="A4" s="135" t="s">
        <v>1937</v>
      </c>
      <c r="B4" s="135" t="s">
        <v>1938</v>
      </c>
      <c r="C4" s="34">
        <v>5</v>
      </c>
    </row>
    <row r="5" spans="1:3" ht="15">
      <c r="A5" s="135" t="s">
        <v>1938</v>
      </c>
      <c r="B5" s="135" t="s">
        <v>1937</v>
      </c>
      <c r="C5" s="34">
        <v>1</v>
      </c>
    </row>
    <row r="6" spans="1:3" ht="15">
      <c r="A6" s="135" t="s">
        <v>1938</v>
      </c>
      <c r="B6" s="135" t="s">
        <v>1938</v>
      </c>
      <c r="C6" s="34">
        <v>51</v>
      </c>
    </row>
    <row r="7" spans="1:3" ht="15">
      <c r="A7" s="135" t="s">
        <v>1939</v>
      </c>
      <c r="B7" s="135" t="s">
        <v>1937</v>
      </c>
      <c r="C7" s="34">
        <v>6</v>
      </c>
    </row>
    <row r="8" spans="1:3" ht="15">
      <c r="A8" s="135" t="s">
        <v>1939</v>
      </c>
      <c r="B8" s="135" t="s">
        <v>1938</v>
      </c>
      <c r="C8" s="34">
        <v>1</v>
      </c>
    </row>
    <row r="9" spans="1:3" ht="15">
      <c r="A9" s="135" t="s">
        <v>1939</v>
      </c>
      <c r="B9" s="135" t="s">
        <v>1939</v>
      </c>
      <c r="C9" s="34">
        <v>57</v>
      </c>
    </row>
    <row r="10" spans="1:3" ht="15">
      <c r="A10" s="135" t="s">
        <v>1939</v>
      </c>
      <c r="B10" s="135" t="s">
        <v>1940</v>
      </c>
      <c r="C10" s="34">
        <v>1</v>
      </c>
    </row>
    <row r="11" spans="1:3" ht="15">
      <c r="A11" s="135" t="s">
        <v>1939</v>
      </c>
      <c r="B11" s="135" t="s">
        <v>1941</v>
      </c>
      <c r="C11" s="34">
        <v>1</v>
      </c>
    </row>
    <row r="12" spans="1:3" ht="15">
      <c r="A12" s="135" t="s">
        <v>1940</v>
      </c>
      <c r="B12" s="135" t="s">
        <v>1937</v>
      </c>
      <c r="C12" s="34">
        <v>1</v>
      </c>
    </row>
    <row r="13" spans="1:3" ht="15">
      <c r="A13" s="135" t="s">
        <v>1940</v>
      </c>
      <c r="B13" s="135" t="s">
        <v>1938</v>
      </c>
      <c r="C13" s="34">
        <v>3</v>
      </c>
    </row>
    <row r="14" spans="1:3" ht="15">
      <c r="A14" s="135" t="s">
        <v>1940</v>
      </c>
      <c r="B14" s="135" t="s">
        <v>1940</v>
      </c>
      <c r="C14" s="34">
        <v>21</v>
      </c>
    </row>
    <row r="15" spans="1:3" ht="15">
      <c r="A15" s="135" t="s">
        <v>1941</v>
      </c>
      <c r="B15" s="135" t="s">
        <v>1938</v>
      </c>
      <c r="C15" s="34">
        <v>1</v>
      </c>
    </row>
    <row r="16" spans="1:3" ht="15">
      <c r="A16" s="135" t="s">
        <v>1941</v>
      </c>
      <c r="B16" s="135" t="s">
        <v>1939</v>
      </c>
      <c r="C16" s="34">
        <v>1</v>
      </c>
    </row>
    <row r="17" spans="1:3" ht="15">
      <c r="A17" s="135" t="s">
        <v>1941</v>
      </c>
      <c r="B17" s="135" t="s">
        <v>1941</v>
      </c>
      <c r="C17" s="34">
        <v>28</v>
      </c>
    </row>
    <row r="18" spans="1:3" ht="15">
      <c r="A18" s="135" t="s">
        <v>1942</v>
      </c>
      <c r="B18" s="135" t="s">
        <v>1942</v>
      </c>
      <c r="C18" s="34">
        <v>8</v>
      </c>
    </row>
    <row r="19" spans="1:3" ht="15">
      <c r="A19" s="135" t="s">
        <v>1943</v>
      </c>
      <c r="B19" s="135" t="s">
        <v>1943</v>
      </c>
      <c r="C19" s="34">
        <v>2</v>
      </c>
    </row>
    <row r="20" spans="1:3" ht="15">
      <c r="A20" s="135" t="s">
        <v>1944</v>
      </c>
      <c r="B20" s="135" t="s">
        <v>1944</v>
      </c>
      <c r="C20" s="34">
        <v>2</v>
      </c>
    </row>
    <row r="21" spans="1:3" ht="15">
      <c r="A21" s="135" t="s">
        <v>1945</v>
      </c>
      <c r="B21" s="135" t="s">
        <v>1945</v>
      </c>
      <c r="C21" s="34">
        <v>2</v>
      </c>
    </row>
    <row r="22" spans="1:3" ht="15">
      <c r="A22" s="135" t="s">
        <v>1946</v>
      </c>
      <c r="B22" s="135" t="s">
        <v>1946</v>
      </c>
      <c r="C22" s="34">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EFFDE-DE98-480B-8C69-182B6C911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Janneke Peters</dc:creator>
  <cp:keywords/>
  <dc:description/>
  <cp:lastModifiedBy>Janneke Peters</cp:lastModifiedBy>
  <dcterms:created xsi:type="dcterms:W3CDTF">2008-01-30T00:41:58Z</dcterms:created>
  <dcterms:modified xsi:type="dcterms:W3CDTF">2022-05-28T18:09:41Z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