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<sst xmlns="http://schemas.openxmlformats.org/spreadsheetml/2006/main" count="896" uniqueCount="371">
  <si>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</si>
  <si>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</si>
  <si>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</si>
  <si>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</si>
  <si>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</si>
  <si>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</si>
  <si>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</si>
  <si>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</si>
  <si>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</si>
  <si>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</si>
  <si>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</si>
  <si>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</si>
  <si>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</si>
  <si>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</si>
  <si>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</si>
  <si>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</si>
  <si>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</si>
  <si>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</si>
  <si>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</si>
  <si>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</si>
  <si>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</si>
  <si>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</si>
  <si>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</si>
  <si>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</si>
  <si>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</si>
  <si>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</si>
  <si>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</si>
  <si>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</si>
  <si>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</si>
  <si>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</si>
  <si>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</si>
  <si>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</si>
  <si>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</si>
  <si>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</si>
  <si>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</si>
  <si>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</si>
  <si>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</si>
  <si>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</si>
  <si>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</si>
  <si>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</si>
  <si>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</si>
  <si>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</si>
  <si>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</si>
  <si>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</si>
  <si>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</si>
  <si>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</si>
  <si>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</si>
  <si>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</si>
  <si>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</si>
  <si>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</si>
  <si>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</si>
  <si>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</si>
  <si>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</si>
  <si>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</si>
  <si>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</si>
  <si>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</si>
  <si>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</si>
  <si>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</si>
  <si>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</si>
  <si>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</si>
  <si>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</si>
  <si>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</si>
  <si>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</si>
  <si>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</si>
  <si>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</si>
  <si>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</si>
  <si>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</si>
  <si>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</si>
  <si>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</si>
  <si>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</si>
  <si>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</si>
  <si>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</si>
  <si>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</si>
  <si>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</si>
  <si>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</si>
  <si>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</si>
  <si>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</si>
  <si>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</si>
  <si>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</si>
  <si>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</si>
  <si>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</si>
  <si>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</si>
  <si>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</si>
  <si>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</si>
  <si>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</si>
  <si>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</si>
  <si>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</si>
  <si>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</si>
  <si>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</si>
  <si>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</si>
  <si>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</si>
  <si>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</si>
  <si>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</si>
  <si>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</si>
  <si>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</si>
  <si>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</si>
  <si>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</si>
  <si>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</si>
  <si>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</si>
  <si>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</si>
  <si>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</si>
  <si>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</si>
  <si>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</si>
  <si>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</si>
  <si>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</si>
  <si>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</si>
  <si>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</si>
  <si>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</si>
  <si>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</si>
  <si>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</si>
  <si>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</si>
  <si>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</si>
  <si>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</si>
  <si>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</si>
  <si>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</si>
  <si>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</si>
  <si>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</si>
  <si>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</si>
  <si>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</si>
  <si>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</si>
  <si>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</si>
  <si>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</si>
  <si>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</si>
  <si>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</si>
  <si>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</si>
  <si>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</si>
  <si>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</si>
  <si>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</si>
  <si>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</si>
  <si>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</si>
  <si>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</si>
  <si>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</si>
  <si>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</si>
  <si>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</si>
  <si>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</si>
  <si>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</si>
  <si>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</si>
  <si>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</si>
  <si>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</si>
  <si>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</si>
  <si>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</si>
  <si>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</si>
  <si>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</si>
  <si>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</si>
  <si>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</si>
  <si>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</si>
  <si>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</si>
  <si>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</si>
  <si>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</si>
  <si>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</si>
  <si>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</si>
  <si>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</si>
  <si>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</si>
  <si>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</si>
  <si>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</si>
  <si>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</si>
  <si>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</si>
  <si>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</si>
  <si>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</si>
  <si>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</si>
  <si>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</si>
  <si>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</si>
  <si>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</si>
  <si>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</si>
  <si>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</si>
  <si>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</si>
  <si>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</si>
  <si>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</si>
  <si>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</si>
  <si>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</si>
  <si>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</si>
  <si>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</si>
  <si>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</si>
  <si>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</si>
  <si>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</si>
  <si>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</si>
  <si>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</si>
  <si>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</si>
  <si>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</si>
  <si>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</si>
  <si>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</si>
  <si>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</si>
  <si>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</si>
  <si>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</si>
  <si>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</si>
  <si>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</si>
  <si>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</si>
  <si>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</si>
  <si>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</si>
  <si>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</si>
  <si>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</si>
  <si>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</si>
  <si>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</si>
  <si>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</si>
  <si>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</si>
  <si>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</si>
  <si>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</si>
  <si>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</si>
  <si>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</si>
  <si>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</si>
  <si>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</si>
  <si>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</si>
  <si>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</si>
  <si>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</si>
  <si>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</si>
  <si>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</si>
  <si>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</si>
  <si>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</si>
  <si>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</si>
  <si>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</si>
  <si>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</si>
  <si>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</si>
  <si>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</si>
  <si>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</si>
  <si>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clionaghmcelhi1</t>
  </si>
  <si>
    <t>debbierainey09</t>
  </si>
  <si>
    <t>seamuscoyle12</t>
  </si>
  <si>
    <t>nfm1121ebn</t>
  </si>
  <si>
    <t>crbrownwilson</t>
  </si>
  <si>
    <t>eamohealthllc</t>
  </si>
  <si>
    <t>nursescorneruk1</t>
  </si>
  <si>
    <t>westernhsctrust</t>
  </si>
  <si>
    <t>qubsonm</t>
  </si>
  <si>
    <t>Mentions</t>
  </si>
  <si>
    <t>MentionsInRetweet</t>
  </si>
  <si>
    <t>Retweet</t>
  </si>
  <si>
    <t>Delighted to have had the opportunity to celebrate the graduation of the 1st cohort of nursing students graduating from the Graduate Entry Masters (GEMs) programme 2020_xD83C__xDF89_Well Done everyone _xD83D__xDC4F_ @QUBSONM @seamuscoyle12 @WesternHSCTrust 
#futurenursing #futureleaders https://t.co/DretApUeVe</t>
  </si>
  <si>
    <t>RT @clionaghMcElhi1: Delighted to have had the opportunity to celebrate the graduation of the 1st cohort of nursing students graduating fro…</t>
  </si>
  <si>
    <t>With the advent of new technologies and the rise of artificial intelligence, nurses can perform more in less time with more precision. In fact, the average nurse can now do 1.5 times as many things per hour as 10 years ago.
#WilmingtonDE #HealthcareTraining #FutureNursing https://t.co/tc8UO96oKH</t>
  </si>
  <si>
    <t>Our guest student nurse Anna will be sharing her experiences so far on her  journey to becoming a registered nurse… https://t.co/pfSoCgDxm3</t>
  </si>
  <si>
    <t>twitter.com</t>
  </si>
  <si>
    <t>futurenursing futureleaders</t>
  </si>
  <si>
    <t>wilmingtonde healthcaretraining futurenursing</t>
  </si>
  <si>
    <t>20:44:53</t>
  </si>
  <si>
    <t>06:14:37</t>
  </si>
  <si>
    <t>08:11:52</t>
  </si>
  <si>
    <t>17:27:34</t>
  </si>
  <si>
    <t>11:01:36</t>
  </si>
  <si>
    <t>14:00:03</t>
  </si>
  <si>
    <t>20:00:40</t>
  </si>
  <si>
    <t>1580660871621013505</t>
  </si>
  <si>
    <t>1580804249927045121</t>
  </si>
  <si>
    <t>1580833757828771840</t>
  </si>
  <si>
    <t>1581335990290874368</t>
  </si>
  <si>
    <t>1581601245982171136</t>
  </si>
  <si>
    <t>1582733319963148289</t>
  </si>
  <si>
    <t>1564342290126094355</t>
  </si>
  <si>
    <t/>
  </si>
  <si>
    <t>en</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</si>
  <si>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</si>
  <si>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</si>
  <si>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</si>
  <si>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</si>
  <si>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</si>
  <si>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</si>
  <si>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</si>
  <si>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</si>
  <si>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</si>
  <si>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</si>
  <si>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</si>
  <si>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</si>
  <si>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</si>
  <si>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</si>
  <si>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</si>
  <si>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</si>
  <si>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</si>
  <si>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</si>
  <si>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</si>
  <si>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</si>
  <si>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</si>
  <si>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</si>
  <si>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</si>
  <si>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</si>
  <si>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</si>
  <si>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clionagh McElhinney</t>
  </si>
  <si>
    <t>Western Trust</t>
  </si>
  <si>
    <t>QUBNursing&amp;Midwifery</t>
  </si>
  <si>
    <t>Debbie Rainey</t>
  </si>
  <si>
    <t>seamus coyle</t>
  </si>
  <si>
    <t>Evidence Based Nursing 1 (NFM1121) _xD83E__xDDE1__xD83D__xDC99_</t>
  </si>
  <si>
    <t>Christine</t>
  </si>
  <si>
    <t>Eamo HEALTH LLC</t>
  </si>
  <si>
    <t>Nursescorneruk</t>
  </si>
  <si>
    <t>838738595091464192</t>
  </si>
  <si>
    <t>612856961</t>
  </si>
  <si>
    <t>1262409050</t>
  </si>
  <si>
    <t>1457011569494220810</t>
  </si>
  <si>
    <t>1038166440006828032</t>
  </si>
  <si>
    <t>1278684980089180166</t>
  </si>
  <si>
    <t>804507085857660928</t>
  </si>
  <si>
    <t>1485427335226871810</t>
  </si>
  <si>
    <t>1507780359781560324</t>
  </si>
  <si>
    <t>Trainee Consultant Nurse Learning Disability WHSCT.  Wife, Mother to 3 beautiful children &amp; a cocker spaniel. All views &amp; opinions expressed are my own</t>
  </si>
  <si>
    <t>Providing health and social care in the West of Northern Ireland. The Trust does not respond to appointment enquiries on social media. #WTHeroes</t>
  </si>
  <si>
    <t>Queen's University Belfast, School of Nursing and Midwifery</t>
  </si>
  <si>
    <t>RN, nurse lecturer , mum to 2 gorgeous children and wife . Love my labradors</t>
  </si>
  <si>
    <t>Dedicated Twitter Channel for @QUBSONM Year One #EvidenceBased #Nursing Module @QUBelfast. Connecting #NursingStudents to improve knowledge &amp; care! #QUBEBN</t>
  </si>
  <si>
    <t>Christine Brown Wilson RN PhD, Qual research, Older people, Dementia care, assistive technology, caregivers, residential care</t>
  </si>
  <si>
    <t>We provide comprehensive programs and services to prepare healthcare professionals for the field.</t>
  </si>
  <si>
    <t>_xD83E__xDE7A_Adult Nurse ✨Student link nurse _xD83D__xDCAB_Growing A Supportive And Nurturing Culture _xD83D__xDC69__xD83C__xDFFF_‍⚕️ All Things Nursing _xD83D__xDDA4_Mentoring ⭐️Motivation _xD83D__xDCCD_United Kingdom :London</t>
  </si>
  <si>
    <t>Antrim, Northern Ireland</t>
  </si>
  <si>
    <t>Belfast</t>
  </si>
  <si>
    <t>Belfast, Northern Ireland</t>
  </si>
  <si>
    <t>Delaware, USA</t>
  </si>
  <si>
    <t>United Kingdom</t>
  </si>
  <si>
    <t>Open Twitter Page for This Person</t>
  </si>
  <si>
    <t>clionaghmcelhi1
Delighted to have had the opportunity
to celebrate the graduation of
the 1st cohort of nursing students
graduating from the Graduate Entry
Masters (GEMs) programme 2020_xD83C__xDF89_Well
Done everyone _xD83D__xDC4F_ @QUBSONM @seamuscoyle12
@WesternHSCTrust #futurenursing
#futureleaders https://t.co/DretApUeVe</t>
  </si>
  <si>
    <t xml:space="preserve">westernhsctrust
</t>
  </si>
  <si>
    <t xml:space="preserve">qubsonm
</t>
  </si>
  <si>
    <t>debbierainey09
RT @clionaghMcElhi1: Delighted
to have had the opportunity to
celebrate the graduation of the
1st cohort of nursing students
graduating fro…</t>
  </si>
  <si>
    <t>seamuscoyle12
RT @clionaghMcElhi1: Delighted
to have had the opportunity to
celebrate the graduation of the
1st cohort of nursing students
graduating fro…</t>
  </si>
  <si>
    <t>nfm1121ebn
RT @clionaghMcElhi1: Delighted
to have had the opportunity to
celebrate the graduation of the
1st cohort of nursing students
graduating fro…</t>
  </si>
  <si>
    <t>crbrownwilson
RT @clionaghMcElhi1: Delighted
to have had the opportunity to
celebrate the graduation of the
1st cohort of nursing students
graduating fro…</t>
  </si>
  <si>
    <t>eamohealthllc
With the advent of new technologies
and the rise of artificial intelligence,
nurses can perform more in less
time with more precision. In fact,
the average nurse can now do 1.5
times as many things per hour as
10 years ago. #WilmingtonDE #HealthcareTraining
#FutureNursing https://t.co/tc8UO96oKH</t>
  </si>
  <si>
    <t>nursescorneruk1
Our guest student nurse Anna will
be sharing her experiences so far
on her journey to becoming a registered
nurse… https://t.co/pfSoCgDxm3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</si>
  <si>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</si>
  <si>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</si>
  <si>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</si>
  <si>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</si>
  <si>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</si>
  <si>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</si>
  <si>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</si>
  <si>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</si>
  <si>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</si>
  <si>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</si>
  <si>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</si>
  <si>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</si>
  <si>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</si>
  <si>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</si>
  <si>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</si>
  <si>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</si>
  <si>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</si>
  <si>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</si>
  <si>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</si>
  <si>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</si>
  <si>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</si>
  <si>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</si>
  <si>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</si>
  <si>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</si>
  <si>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</si>
  <si>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</si>
  <si>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</si>
  <si>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</si>
  <si>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</si>
  <si>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</si>
  <si>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</si>
  <si>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</si>
  <si>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</si>
  <si>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</si>
  <si>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</si>
  <si>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</si>
  <si>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</si>
  <si>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</si>
  <si>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</si>
  <si>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</si>
  <si>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</si>
  <si>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</si>
  <si>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</si>
  <si>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</si>
  <si>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</si>
  <si>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</si>
  <si>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</si>
  <si>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https://twitter.com/i/web/status/1564342290126094355</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</si>
  <si>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</si>
  <si>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</si>
  <si>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</si>
  <si>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</si>
  <si>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</si>
  <si>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</si>
  <si>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GraphSource░GraphServerTwitterSearch▓GraphTerm░#FutureNursing▓ImportDescription░The graph represents a network of 9 Twitter users whose tweets in the requested range contained "#FutureNursing", or who were replied to or mentioned in those tweets.  The network was obtained from the NodeXL Graph Server on Wednesday, 30 November 2022 at 13:49 UTC.
The requested start date was Wednesday, 30 November 2022 at 01:01 UTC and the maximum number of tweets (going backward in time) was 7,500.
The tweets in the network were tweeted over the 50-day, 17-hour, 59-minute period from Monday, 29 August 2022 at 20:00 UTC to Wednesday, 19 October 2022 at 14:00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</si>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</sst>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210390"/>
        <c:axId val="63131463"/>
      </c:barChart>
      <c:catAx>
        <c:axId val="592103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31463"/>
        <c:crosses val="autoZero"/>
        <c:auto val="1"/>
        <c:lblOffset val="100"/>
        <c:noMultiLvlLbl val="0"/>
      </c:catAx>
      <c:valAx>
        <c:axId val="63131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0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8/29/2022 20:00</c:v>
                </c:pt>
                <c:pt idx="1">
                  <c:v>10/13/2022 20:44</c:v>
                </c:pt>
                <c:pt idx="2">
                  <c:v>10/14/2022 6:14</c:v>
                </c:pt>
                <c:pt idx="3">
                  <c:v>10/14/2022 8:11</c:v>
                </c:pt>
                <c:pt idx="4">
                  <c:v>10/15/2022 17:27</c:v>
                </c:pt>
                <c:pt idx="5">
                  <c:v>10/16/2022 11:01</c:v>
                </c:pt>
                <c:pt idx="6">
                  <c:v>10/19/2022 14:00</c:v>
                </c:pt>
              </c:strCache>
            </c:strRef>
          </c:cat>
          <c:val>
            <c:numRef>
              <c:f>'Time Series'!$B$26:$B$33</c:f>
              <c:numCache>
                <c:formatCode>General</c:formatCode>
                <c:ptCount val="7"/>
                <c:pt idx="0">
                  <c:v>1</c:v>
                </c:pt>
                <c:pt idx="1">
                  <c:v>3</c:v>
                </c:pt>
                <c:pt idx="2">
                  <c:v>2</c:v>
                </c:pt>
                <c:pt idx="3">
                  <c:v>2</c:v>
                </c:pt>
                <c:pt idx="4">
                  <c:v>2</c:v>
                </c:pt>
                <c:pt idx="5">
                  <c:v>2</c:v>
                </c:pt>
                <c:pt idx="6">
                  <c:v>1</c:v>
                </c:pt>
              </c:numCache>
            </c:numRef>
          </c:val>
        </c:ser>
        <c:axId val="13848912"/>
        <c:axId val="57531345"/>
      </c:barChart>
      <c:catAx>
        <c:axId val="13848912"/>
        <c:scaling>
          <c:orientation val="minMax"/>
        </c:scaling>
        <c:axPos val="b"/>
        <c:delete val="0"/>
        <c:numFmt formatCode="General" sourceLinked="1"/>
        <c:majorTickMark val="out"/>
        <c:minorTickMark val="none"/>
        <c:tickLblPos val="nextTo"/>
        <c:crossAx val="57531345"/>
        <c:crosses val="autoZero"/>
        <c:auto val="1"/>
        <c:lblOffset val="100"/>
        <c:noMultiLvlLbl val="0"/>
      </c:catAx>
      <c:valAx>
        <c:axId val="57531345"/>
        <c:scaling>
          <c:orientation val="minMax"/>
        </c:scaling>
        <c:axPos val="l"/>
        <c:majorGridlines/>
        <c:delete val="0"/>
        <c:numFmt formatCode="General" sourceLinked="1"/>
        <c:majorTickMark val="out"/>
        <c:minorTickMark val="none"/>
        <c:tickLblPos val="nextTo"/>
        <c:crossAx val="138489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312256"/>
        <c:axId val="13374849"/>
      </c:barChart>
      <c:catAx>
        <c:axId val="313122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74849"/>
        <c:crosses val="autoZero"/>
        <c:auto val="1"/>
        <c:lblOffset val="100"/>
        <c:noMultiLvlLbl val="0"/>
      </c:catAx>
      <c:valAx>
        <c:axId val="13374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64778"/>
        <c:axId val="9620955"/>
      </c:barChart>
      <c:catAx>
        <c:axId val="53264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20955"/>
        <c:crosses val="autoZero"/>
        <c:auto val="1"/>
        <c:lblOffset val="100"/>
        <c:noMultiLvlLbl val="0"/>
      </c:catAx>
      <c:valAx>
        <c:axId val="962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479732"/>
        <c:axId val="41099861"/>
      </c:barChart>
      <c:catAx>
        <c:axId val="194797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354430"/>
        <c:axId val="40754415"/>
      </c:barChart>
      <c:catAx>
        <c:axId val="343544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54415"/>
        <c:crosses val="autoZero"/>
        <c:auto val="1"/>
        <c:lblOffset val="100"/>
        <c:noMultiLvlLbl val="0"/>
      </c:catAx>
      <c:valAx>
        <c:axId val="40754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4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245416"/>
        <c:axId val="12773289"/>
      </c:barChart>
      <c:catAx>
        <c:axId val="312454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73289"/>
        <c:crosses val="autoZero"/>
        <c:auto val="1"/>
        <c:lblOffset val="100"/>
        <c:noMultiLvlLbl val="0"/>
      </c:catAx>
      <c:valAx>
        <c:axId val="1277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850738"/>
        <c:axId val="28003459"/>
      </c:barChart>
      <c:catAx>
        <c:axId val="478507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03459"/>
        <c:crosses val="autoZero"/>
        <c:auto val="1"/>
        <c:lblOffset val="100"/>
        <c:noMultiLvlLbl val="0"/>
      </c:catAx>
      <c:valAx>
        <c:axId val="2800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704540"/>
        <c:axId val="53687677"/>
      </c:barChart>
      <c:catAx>
        <c:axId val="507045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687677"/>
        <c:crosses val="autoZero"/>
        <c:auto val="1"/>
        <c:lblOffset val="100"/>
        <c:noMultiLvlLbl val="0"/>
      </c:catAx>
      <c:valAx>
        <c:axId val="5368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27046"/>
        <c:axId val="53734551"/>
      </c:barChart>
      <c:catAx>
        <c:axId val="13427046"/>
        <c:scaling>
          <c:orientation val="minMax"/>
        </c:scaling>
        <c:axPos val="b"/>
        <c:delete val="1"/>
        <c:majorTickMark val="out"/>
        <c:minorTickMark val="none"/>
        <c:tickLblPos val="none"/>
        <c:crossAx val="53734551"/>
        <c:crosses val="autoZero"/>
        <c:auto val="1"/>
        <c:lblOffset val="100"/>
        <c:noMultiLvlLbl val="0"/>
      </c:catAx>
      <c:valAx>
        <c:axId val="53734551"/>
        <c:scaling>
          <c:orientation val="minMax"/>
        </c:scaling>
        <c:axPos val="l"/>
        <c:delete val="1"/>
        <c:majorTickMark val="out"/>
        <c:minorTickMark val="none"/>
        <c:tickLblPos val="none"/>
        <c:crossAx val="134270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E15"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3">
        <m/>
        <s v="futurenursing futureleaders"/>
        <s v="wilmingtonde healthcaretraining futurenurs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8-29T20:00:40.000"/>
        <d v="2022-10-13T20:44:53.000"/>
        <d v="2022-10-14T06:14:37.000"/>
        <d v="2022-10-14T08:11:52.000"/>
        <d v="2022-10-15T17:27:34.000"/>
        <d v="2022-10-16T11:01:36.000"/>
        <d v="2022-10-19T14:00: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ursescorneruk1"/>
    <s v="nursescorneruk1"/>
    <m/>
    <m/>
    <m/>
    <m/>
    <m/>
    <m/>
    <m/>
    <m/>
    <s v="No"/>
    <n v="3"/>
    <m/>
    <m/>
    <x v="0"/>
    <d v="2022-08-29T20:00:40.000"/>
    <s v="Our guest student nurse Anna will be sharing her experiences so far on her  journey to becoming a registered nurse… https://t.co/pfSoCgDxm3"/>
    <s v="https://twitter.com/i/web/status/1564342290126094355"/>
    <s v="twitter.com"/>
    <x v="0"/>
    <m/>
    <s v="http://pbs.twimg.com/profile_images/1507780570050445323/SZ8YIory_normal.jpg"/>
    <x v="0"/>
    <d v="2022-08-29T00:00:00.000"/>
    <s v="20:00:40"/>
    <s v="https://twitter.com/#!/nursescorneruk1/status/1564342290126094355"/>
    <m/>
    <m/>
    <s v="1564342290126094355"/>
    <m/>
    <b v="0"/>
    <n v="0"/>
    <s v=""/>
    <b v="0"/>
    <s v="en"/>
    <m/>
    <s v=""/>
    <b v="0"/>
    <n v="0"/>
    <s v=""/>
    <s v="Twitter for iPhone"/>
    <b v="1"/>
    <s v="1564342290126094355"/>
    <s v="Tweet"/>
    <n v="0"/>
    <n v="0"/>
    <m/>
    <m/>
    <m/>
    <m/>
    <m/>
    <m/>
    <m/>
    <m/>
    <n v="1"/>
    <s v="2"/>
    <s v="2"/>
  </r>
  <r>
    <s v="clionaghmcelhi1"/>
    <s v="westernhsctrust"/>
    <m/>
    <m/>
    <m/>
    <m/>
    <m/>
    <m/>
    <m/>
    <m/>
    <s v="No"/>
    <n v="4"/>
    <m/>
    <m/>
    <x v="1"/>
    <d v="2022-10-13T20:44:53.000"/>
    <s v="Delighted to have had the opportunity to celebrate the graduation of the 1st cohort of nursing students graduating from the Graduate Entry Masters (GEMs) programme 2020🎉Well Done everyone 👏 @QUBSONM @seamuscoyle12 @WesternHSCTrust _x000a_#futurenursing #futureleaders https://t.co/DretApUeVe"/>
    <s v="https://twitter.com/i/web/status/1564342290126094355"/>
    <m/>
    <x v="1"/>
    <s v="https://pbs.twimg.com/media/Fe-irm_WIAAiNXx.jpg"/>
    <s v="https://pbs.twimg.com/media/Fe-irm_WIAAiNXx.jpg"/>
    <x v="1"/>
    <d v="2022-10-13T00:00:00.000"/>
    <s v="20:44:53"/>
    <s v="https://twitter.com/#!/clionaghmcelhi1/status/1580660871621013505"/>
    <m/>
    <m/>
    <s v="1580660871621013505"/>
    <m/>
    <b v="0"/>
    <n v="6"/>
    <s v=""/>
    <b v="0"/>
    <s v="en"/>
    <m/>
    <s v=""/>
    <b v="0"/>
    <n v="2"/>
    <s v=""/>
    <s v="Twitter for iPhone"/>
    <b v="0"/>
    <s v="1580660871621013505"/>
    <s v="Tweet"/>
    <n v="0"/>
    <n v="0"/>
    <m/>
    <m/>
    <m/>
    <m/>
    <m/>
    <m/>
    <m/>
    <m/>
    <n v="1"/>
    <s v="1"/>
    <s v="1"/>
  </r>
  <r>
    <s v="clionaghmcelhi1"/>
    <s v="qubsonm"/>
    <m/>
    <m/>
    <m/>
    <m/>
    <m/>
    <m/>
    <m/>
    <m/>
    <s v="No"/>
    <n v="5"/>
    <m/>
    <m/>
    <x v="1"/>
    <d v="2022-10-13T20:44:53.000"/>
    <s v="Delighted to have had the opportunity to celebrate the graduation of the 1st cohort of nursing students graduating from the Graduate Entry Masters (GEMs) programme 2020🎉Well Done everyone 👏 @QUBSONM @seamuscoyle12 @WesternHSCTrust _x000a_#futurenursing #futureleaders https://t.co/DretApUeVe"/>
    <s v="https://twitter.com/i/web/status/1564342290126094355"/>
    <m/>
    <x v="1"/>
    <s v="https://pbs.twimg.com/media/Fe-irm_WIAAiNXx.jpg"/>
    <s v="https://pbs.twimg.com/media/Fe-irm_WIAAiNXx.jpg"/>
    <x v="1"/>
    <d v="2022-10-13T00:00:00.000"/>
    <s v="20:44:53"/>
    <s v="https://twitter.com/#!/clionaghmcelhi1/status/1580660871621013505"/>
    <m/>
    <m/>
    <s v="1580660871621013505"/>
    <m/>
    <b v="0"/>
    <n v="6"/>
    <s v=""/>
    <b v="0"/>
    <s v="en"/>
    <m/>
    <s v=""/>
    <b v="0"/>
    <n v="2"/>
    <s v=""/>
    <s v="Twitter for iPhone"/>
    <b v="0"/>
    <s v="1580660871621013505"/>
    <s v="Tweet"/>
    <n v="0"/>
    <n v="0"/>
    <m/>
    <m/>
    <m/>
    <m/>
    <m/>
    <m/>
    <m/>
    <m/>
    <n v="1"/>
    <s v="1"/>
    <s v="1"/>
  </r>
  <r>
    <s v="debbierainey09"/>
    <s v="clionaghmcelhi1"/>
    <m/>
    <m/>
    <m/>
    <m/>
    <m/>
    <m/>
    <m/>
    <m/>
    <s v="No"/>
    <n v="6"/>
    <m/>
    <m/>
    <x v="2"/>
    <d v="2022-10-14T06:14:37.000"/>
    <s v="RT @clionaghMcElhi1: Delighted to have had the opportunity to celebrate the graduation of the 1st cohort of nursing students graduating fro…"/>
    <s v="https://twitter.com/i/web/status/1564342290126094355"/>
    <m/>
    <x v="0"/>
    <m/>
    <s v="http://pbs.twimg.com/profile_images/1471046054716055560/wEWYIXqN_normal.jpg"/>
    <x v="2"/>
    <d v="2022-10-14T00:00:00.000"/>
    <s v="06:14:37"/>
    <s v="https://twitter.com/#!/debbierainey09/status/1580804249927045121"/>
    <m/>
    <m/>
    <s v="1580804249927045121"/>
    <m/>
    <b v="0"/>
    <n v="0"/>
    <s v=""/>
    <b v="0"/>
    <s v="en"/>
    <m/>
    <s v=""/>
    <b v="0"/>
    <n v="2"/>
    <s v="1580660871621013505"/>
    <s v="Twitter for Android"/>
    <b v="0"/>
    <s v="1580660871621013505"/>
    <s v="Tweet"/>
    <n v="0"/>
    <n v="0"/>
    <m/>
    <m/>
    <m/>
    <m/>
    <m/>
    <m/>
    <m/>
    <m/>
    <n v="1"/>
    <s v="1"/>
    <s v="1"/>
  </r>
  <r>
    <s v="debbierainey09"/>
    <s v="clionaghmcelhi1"/>
    <m/>
    <m/>
    <m/>
    <m/>
    <m/>
    <m/>
    <m/>
    <m/>
    <s v="No"/>
    <n v="7"/>
    <m/>
    <m/>
    <x v="3"/>
    <d v="2022-10-14T06:14:37.000"/>
    <s v="RT @clionaghMcElhi1: Delighted to have had the opportunity to celebrate the graduation of the 1st cohort of nursing students graduating fro…"/>
    <s v="https://twitter.com/i/web/status/1564342290126094355"/>
    <m/>
    <x v="0"/>
    <m/>
    <s v="http://pbs.twimg.com/profile_images/1471046054716055560/wEWYIXqN_normal.jpg"/>
    <x v="2"/>
    <d v="2022-10-14T00:00:00.000"/>
    <s v="06:14:37"/>
    <s v="https://twitter.com/#!/debbierainey09/status/1580804249927045121"/>
    <m/>
    <m/>
    <s v="1580804249927045121"/>
    <m/>
    <b v="0"/>
    <n v="0"/>
    <s v=""/>
    <b v="0"/>
    <s v="en"/>
    <m/>
    <s v=""/>
    <b v="0"/>
    <n v="2"/>
    <s v="1580660871621013505"/>
    <s v="Twitter for Android"/>
    <b v="0"/>
    <s v="1580660871621013505"/>
    <s v="Tweet"/>
    <n v="0"/>
    <n v="0"/>
    <m/>
    <m/>
    <m/>
    <m/>
    <m/>
    <m/>
    <m/>
    <m/>
    <n v="1"/>
    <s v="1"/>
    <s v="1"/>
  </r>
  <r>
    <s v="clionaghmcelhi1"/>
    <s v="seamuscoyle12"/>
    <m/>
    <m/>
    <m/>
    <m/>
    <m/>
    <m/>
    <m/>
    <m/>
    <s v="Yes"/>
    <n v="8"/>
    <m/>
    <m/>
    <x v="1"/>
    <d v="2022-10-13T20:44:53.000"/>
    <s v="Delighted to have had the opportunity to celebrate the graduation of the 1st cohort of nursing students graduating from the Graduate Entry Masters (GEMs) programme 2020🎉Well Done everyone 👏 @QUBSONM @seamuscoyle12 @WesternHSCTrust _x000a_#futurenursing #futureleaders https://t.co/DretApUeVe"/>
    <s v="https://twitter.com/i/web/status/1564342290126094355"/>
    <m/>
    <x v="1"/>
    <s v="https://pbs.twimg.com/media/Fe-irm_WIAAiNXx.jpg"/>
    <s v="https://pbs.twimg.com/media/Fe-irm_WIAAiNXx.jpg"/>
    <x v="1"/>
    <d v="2022-10-13T00:00:00.000"/>
    <s v="20:44:53"/>
    <s v="https://twitter.com/#!/clionaghmcelhi1/status/1580660871621013505"/>
    <m/>
    <m/>
    <s v="1580660871621013505"/>
    <m/>
    <b v="0"/>
    <n v="6"/>
    <s v=""/>
    <b v="0"/>
    <s v="en"/>
    <m/>
    <s v=""/>
    <b v="0"/>
    <n v="2"/>
    <s v=""/>
    <s v="Twitter for iPhone"/>
    <b v="0"/>
    <s v="1580660871621013505"/>
    <s v="Tweet"/>
    <n v="0"/>
    <n v="0"/>
    <m/>
    <m/>
    <m/>
    <m/>
    <m/>
    <m/>
    <m/>
    <m/>
    <n v="1"/>
    <s v="1"/>
    <s v="1"/>
  </r>
  <r>
    <s v="seamuscoyle12"/>
    <s v="clionaghmcelhi1"/>
    <m/>
    <m/>
    <m/>
    <m/>
    <m/>
    <m/>
    <m/>
    <m/>
    <s v="Yes"/>
    <n v="9"/>
    <m/>
    <m/>
    <x v="2"/>
    <d v="2022-10-14T08:11:52.000"/>
    <s v="RT @clionaghMcElhi1: Delighted to have had the opportunity to celebrate the graduation of the 1st cohort of nursing students graduating fro…"/>
    <s v="https://twitter.com/i/web/status/1564342290126094355"/>
    <m/>
    <x v="0"/>
    <m/>
    <s v="http://abs.twimg.com/sticky/default_profile_images/default_profile_normal.png"/>
    <x v="3"/>
    <d v="2022-10-14T00:00:00.000"/>
    <s v="08:11:52"/>
    <s v="https://twitter.com/#!/seamuscoyle12/status/1580833757828771840"/>
    <m/>
    <m/>
    <s v="1580833757828771840"/>
    <m/>
    <b v="0"/>
    <n v="0"/>
    <s v=""/>
    <b v="0"/>
    <s v="en"/>
    <m/>
    <s v=""/>
    <b v="0"/>
    <n v="2"/>
    <s v="1580660871621013505"/>
    <s v="Twitter for iPhone"/>
    <b v="0"/>
    <s v="1580660871621013505"/>
    <s v="Tweet"/>
    <n v="0"/>
    <n v="0"/>
    <m/>
    <m/>
    <m/>
    <m/>
    <m/>
    <m/>
    <m/>
    <m/>
    <n v="1"/>
    <s v="1"/>
    <s v="1"/>
  </r>
  <r>
    <s v="seamuscoyle12"/>
    <s v="clionaghmcelhi1"/>
    <m/>
    <m/>
    <m/>
    <m/>
    <m/>
    <m/>
    <m/>
    <m/>
    <s v="Yes"/>
    <n v="10"/>
    <m/>
    <m/>
    <x v="3"/>
    <d v="2022-10-14T08:11:52.000"/>
    <s v="RT @clionaghMcElhi1: Delighted to have had the opportunity to celebrate the graduation of the 1st cohort of nursing students graduating fro…"/>
    <s v="https://twitter.com/i/web/status/1564342290126094355"/>
    <m/>
    <x v="0"/>
    <m/>
    <s v="http://abs.twimg.com/sticky/default_profile_images/default_profile_normal.png"/>
    <x v="3"/>
    <d v="2022-10-14T00:00:00.000"/>
    <s v="08:11:52"/>
    <s v="https://twitter.com/#!/seamuscoyle12/status/1580833757828771840"/>
    <m/>
    <m/>
    <s v="1580833757828771840"/>
    <m/>
    <b v="0"/>
    <n v="0"/>
    <s v=""/>
    <b v="0"/>
    <s v="en"/>
    <m/>
    <s v=""/>
    <b v="0"/>
    <n v="2"/>
    <s v="1580660871621013505"/>
    <s v="Twitter for iPhone"/>
    <b v="0"/>
    <s v="1580660871621013505"/>
    <s v="Tweet"/>
    <n v="0"/>
    <n v="0"/>
    <m/>
    <m/>
    <m/>
    <m/>
    <m/>
    <m/>
    <m/>
    <m/>
    <n v="1"/>
    <s v="1"/>
    <s v="1"/>
  </r>
  <r>
    <s v="nfm1121ebn"/>
    <s v="clionaghmcelhi1"/>
    <m/>
    <m/>
    <m/>
    <m/>
    <m/>
    <m/>
    <m/>
    <m/>
    <s v="No"/>
    <n v="11"/>
    <m/>
    <m/>
    <x v="2"/>
    <d v="2022-10-15T17:27:34.000"/>
    <s v="RT @clionaghMcElhi1: Delighted to have had the opportunity to celebrate the graduation of the 1st cohort of nursing students graduating fro…"/>
    <s v="https://twitter.com/i/web/status/1564342290126094355"/>
    <m/>
    <x v="0"/>
    <m/>
    <s v="http://pbs.twimg.com/profile_images/1303975053483282434/W3ZM6wX3_normal.jpg"/>
    <x v="4"/>
    <d v="2022-10-15T00:00:00.000"/>
    <s v="17:27:34"/>
    <s v="https://twitter.com/#!/nfm1121ebn/status/1581335990290874368"/>
    <m/>
    <m/>
    <s v="1581335990290874368"/>
    <m/>
    <b v="0"/>
    <n v="0"/>
    <s v=""/>
    <b v="0"/>
    <s v="en"/>
    <m/>
    <s v=""/>
    <b v="0"/>
    <n v="4"/>
    <s v="1580660871621013505"/>
    <s v="Twitter for iPhone"/>
    <b v="0"/>
    <s v="1580660871621013505"/>
    <s v="Tweet"/>
    <n v="0"/>
    <n v="0"/>
    <m/>
    <m/>
    <m/>
    <m/>
    <m/>
    <m/>
    <m/>
    <m/>
    <n v="1"/>
    <s v="1"/>
    <s v="1"/>
  </r>
  <r>
    <s v="nfm1121ebn"/>
    <s v="clionaghmcelhi1"/>
    <m/>
    <m/>
    <m/>
    <m/>
    <m/>
    <m/>
    <m/>
    <m/>
    <s v="No"/>
    <n v="12"/>
    <m/>
    <m/>
    <x v="3"/>
    <d v="2022-10-15T17:27:34.000"/>
    <s v="RT @clionaghMcElhi1: Delighted to have had the opportunity to celebrate the graduation of the 1st cohort of nursing students graduating fro…"/>
    <s v="https://twitter.com/i/web/status/1564342290126094355"/>
    <m/>
    <x v="0"/>
    <m/>
    <s v="http://pbs.twimg.com/profile_images/1303975053483282434/W3ZM6wX3_normal.jpg"/>
    <x v="4"/>
    <d v="2022-10-15T00:00:00.000"/>
    <s v="17:27:34"/>
    <s v="https://twitter.com/#!/nfm1121ebn/status/1581335990290874368"/>
    <m/>
    <m/>
    <s v="1581335990290874368"/>
    <m/>
    <b v="0"/>
    <n v="0"/>
    <s v=""/>
    <b v="0"/>
    <s v="en"/>
    <m/>
    <s v=""/>
    <b v="0"/>
    <n v="4"/>
    <s v="1580660871621013505"/>
    <s v="Twitter for iPhone"/>
    <b v="0"/>
    <s v="1580660871621013505"/>
    <s v="Tweet"/>
    <n v="0"/>
    <n v="0"/>
    <m/>
    <m/>
    <m/>
    <m/>
    <m/>
    <m/>
    <m/>
    <m/>
    <n v="1"/>
    <s v="1"/>
    <s v="1"/>
  </r>
  <r>
    <s v="crbrownwilson"/>
    <s v="clionaghmcelhi1"/>
    <m/>
    <m/>
    <m/>
    <m/>
    <m/>
    <m/>
    <m/>
    <m/>
    <s v="No"/>
    <n v="13"/>
    <m/>
    <m/>
    <x v="2"/>
    <d v="2022-10-16T11:01:36.000"/>
    <s v="RT @clionaghMcElhi1: Delighted to have had the opportunity to celebrate the graduation of the 1st cohort of nursing students graduating fro…"/>
    <s v="https://twitter.com/i/web/status/1564342290126094355"/>
    <m/>
    <x v="0"/>
    <m/>
    <s v="http://pbs.twimg.com/profile_images/1351592172907356162/PU4x60ol_normal.jpg"/>
    <x v="5"/>
    <d v="2022-10-16T00:00:00.000"/>
    <s v="11:01:36"/>
    <s v="https://twitter.com/#!/crbrownwilson/status/1581601245982171136"/>
    <m/>
    <m/>
    <s v="1581601245982171136"/>
    <m/>
    <b v="0"/>
    <n v="0"/>
    <s v=""/>
    <b v="0"/>
    <s v="en"/>
    <m/>
    <s v=""/>
    <b v="0"/>
    <n v="4"/>
    <s v="1580660871621013505"/>
    <s v="Twitter for iPhone"/>
    <b v="0"/>
    <s v="1580660871621013505"/>
    <s v="Tweet"/>
    <n v="0"/>
    <n v="0"/>
    <m/>
    <m/>
    <m/>
    <m/>
    <m/>
    <m/>
    <m/>
    <m/>
    <n v="1"/>
    <s v="1"/>
    <s v="1"/>
  </r>
  <r>
    <s v="crbrownwilson"/>
    <s v="clionaghmcelhi1"/>
    <m/>
    <m/>
    <m/>
    <m/>
    <m/>
    <m/>
    <m/>
    <m/>
    <s v="No"/>
    <n v="14"/>
    <m/>
    <m/>
    <x v="3"/>
    <d v="2022-10-16T11:01:36.000"/>
    <s v="RT @clionaghMcElhi1: Delighted to have had the opportunity to celebrate the graduation of the 1st cohort of nursing students graduating fro…"/>
    <s v="https://twitter.com/i/web/status/1564342290126094355"/>
    <m/>
    <x v="0"/>
    <m/>
    <s v="http://pbs.twimg.com/profile_images/1351592172907356162/PU4x60ol_normal.jpg"/>
    <x v="5"/>
    <d v="2022-10-16T00:00:00.000"/>
    <s v="11:01:36"/>
    <s v="https://twitter.com/#!/crbrownwilson/status/1581601245982171136"/>
    <m/>
    <m/>
    <s v="1581601245982171136"/>
    <m/>
    <b v="0"/>
    <n v="0"/>
    <s v=""/>
    <b v="0"/>
    <s v="en"/>
    <m/>
    <s v=""/>
    <b v="0"/>
    <n v="4"/>
    <s v="1580660871621013505"/>
    <s v="Twitter for iPhone"/>
    <b v="0"/>
    <s v="1580660871621013505"/>
    <s v="Tweet"/>
    <n v="0"/>
    <n v="0"/>
    <m/>
    <m/>
    <m/>
    <m/>
    <m/>
    <m/>
    <m/>
    <m/>
    <n v="1"/>
    <s v="1"/>
    <s v="1"/>
  </r>
  <r>
    <s v="eamohealthllc"/>
    <s v="eamohealthllc"/>
    <m/>
    <m/>
    <m/>
    <m/>
    <m/>
    <m/>
    <m/>
    <m/>
    <s v="No"/>
    <n v="15"/>
    <m/>
    <m/>
    <x v="0"/>
    <d v="2022-10-19T14:00:03.000"/>
    <s v="With the advent of new technologies and the rise of artificial intelligence, nurses can perform more in less time with more precision. In fact, the average nurse can now do 1.5 times as many things per hour as 10 years ago._x000a__x000a_#WilmingtonDE #HealthcareTraining #FutureNursing https://t.co/tc8UO96oKH"/>
    <s v="https://twitter.com/i/web/status/1564342290126094355"/>
    <m/>
    <x v="2"/>
    <s v="https://pbs.twimg.com/media/FfPz031VUAAXUMm.jpg"/>
    <s v="https://pbs.twimg.com/media/FfPz031VUAAXUMm.jpg"/>
    <x v="6"/>
    <d v="2022-10-19T00:00:00.000"/>
    <s v="14:00:03"/>
    <s v="https://twitter.com/#!/eamohealthllc/status/1582733319963148289"/>
    <m/>
    <m/>
    <s v="1582733319963148289"/>
    <m/>
    <b v="0"/>
    <n v="0"/>
    <s v=""/>
    <b v="0"/>
    <s v="en"/>
    <m/>
    <s v=""/>
    <b v="0"/>
    <n v="0"/>
    <s v=""/>
    <s v="TweetDeck"/>
    <b v="0"/>
    <s v="1582733319963148289"/>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5" totalsRowShown="0" headerRowDxfId="220" dataDxfId="219">
  <autoFilter ref="A2:BE15"/>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calculatedColumnFormula>HYPERLINK("https://twitter.com/i/web/status/1564342290126094355")</calculatedColumnFormula>
    </tableColumn>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1" totalsRowShown="0" headerRowDxfId="165" dataDxfId="164">
  <autoFilter ref="A2:BA11"/>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109" dataDxfId="108">
  <autoFilter ref="A1:C10"/>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5" totalsRowShown="0" headerRowDxfId="57" dataDxfId="56">
  <autoFilter ref="A2:BE15"/>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calculatedColumnFormula>HYPERLINK("https://twitter.com/i/web/status/1564342290126094355")</calculatedColumnFormula>
    </tableColumn>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358</v>
      </c>
      <c r="BE2" s="13" t="s">
        <v>359</v>
      </c>
    </row>
    <row r="3" spans="1:57" ht="15" customHeight="1">
      <c r="A3" s="83" t="s">
        <v>220</v>
      </c>
      <c r="B3" s="83" t="s">
        <v>220</v>
      </c>
      <c r="C3" s="54" t="s">
        <v>366</v>
      </c>
      <c r="D3" s="55">
        <v>3</v>
      </c>
      <c r="E3" s="67" t="s">
        <v>132</v>
      </c>
      <c r="F3" s="56">
        <v>35</v>
      </c>
      <c r="G3" s="54"/>
      <c r="H3" s="58"/>
      <c r="I3" s="57"/>
      <c r="J3" s="57"/>
      <c r="K3" s="36" t="s">
        <v>65</v>
      </c>
      <c r="L3" s="63">
        <v>3</v>
      </c>
      <c r="M3" s="63"/>
      <c r="N3" s="64"/>
      <c r="O3" s="84" t="s">
        <v>176</v>
      </c>
      <c r="P3" s="86">
        <v>44802.8337962963</v>
      </c>
      <c r="Q3" s="84" t="s">
        <v>229</v>
      </c>
      <c r="R3" s="88" t="str">
        <f aca="true" t="shared" si="0" ref="R3:R15">HYPERLINK("https://twitter.com/i/web/status/1564342290126094355")</f>
        <v>https://twitter.com/i/web/status/1564342290126094355</v>
      </c>
      <c r="S3" s="84" t="s">
        <v>230</v>
      </c>
      <c r="T3" s="84"/>
      <c r="U3" s="84"/>
      <c r="V3" s="88" t="str">
        <f>HYPERLINK("http://pbs.twimg.com/profile_images/1507780570050445323/SZ8YIory_normal.jpg")</f>
        <v>http://pbs.twimg.com/profile_images/1507780570050445323/SZ8YIory_normal.jpg</v>
      </c>
      <c r="W3" s="86">
        <v>44802.8337962963</v>
      </c>
      <c r="X3" s="91">
        <v>44802</v>
      </c>
      <c r="Y3" s="93" t="s">
        <v>239</v>
      </c>
      <c r="Z3" s="88" t="str">
        <f>HYPERLINK("https://twitter.com/#!/nursescorneruk1/status/1564342290126094355")</f>
        <v>https://twitter.com/#!/nursescorneruk1/status/1564342290126094355</v>
      </c>
      <c r="AA3" s="84"/>
      <c r="AB3" s="84"/>
      <c r="AC3" s="93" t="s">
        <v>246</v>
      </c>
      <c r="AD3" s="84"/>
      <c r="AE3" s="84" t="b">
        <v>0</v>
      </c>
      <c r="AF3" s="84">
        <v>0</v>
      </c>
      <c r="AG3" s="93" t="s">
        <v>247</v>
      </c>
      <c r="AH3" s="84" t="b">
        <v>0</v>
      </c>
      <c r="AI3" s="84" t="s">
        <v>248</v>
      </c>
      <c r="AJ3" s="84"/>
      <c r="AK3" s="93" t="s">
        <v>247</v>
      </c>
      <c r="AL3" s="84" t="b">
        <v>0</v>
      </c>
      <c r="AM3" s="84">
        <v>0</v>
      </c>
      <c r="AN3" s="93" t="s">
        <v>247</v>
      </c>
      <c r="AO3" s="93" t="s">
        <v>249</v>
      </c>
      <c r="AP3" s="84" t="b">
        <v>1</v>
      </c>
      <c r="AQ3" s="93" t="s">
        <v>246</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221</v>
      </c>
      <c r="C4" s="54" t="s">
        <v>366</v>
      </c>
      <c r="D4" s="55">
        <v>3</v>
      </c>
      <c r="E4" s="67" t="s">
        <v>132</v>
      </c>
      <c r="F4" s="56">
        <v>35</v>
      </c>
      <c r="G4" s="54"/>
      <c r="H4" s="58"/>
      <c r="I4" s="57"/>
      <c r="J4" s="57"/>
      <c r="K4" s="36" t="s">
        <v>65</v>
      </c>
      <c r="L4" s="82">
        <v>4</v>
      </c>
      <c r="M4" s="82"/>
      <c r="N4" s="64"/>
      <c r="O4" s="85" t="s">
        <v>223</v>
      </c>
      <c r="P4" s="87">
        <v>44847.86450231481</v>
      </c>
      <c r="Q4" s="85" t="s">
        <v>226</v>
      </c>
      <c r="R4" s="89" t="str">
        <f t="shared" si="0"/>
        <v>https://twitter.com/i/web/status/1564342290126094355</v>
      </c>
      <c r="S4" s="85"/>
      <c r="T4" s="90" t="s">
        <v>231</v>
      </c>
      <c r="U4" s="89" t="str">
        <f>HYPERLINK("https://pbs.twimg.com/media/Fe-irm_WIAAiNXx.jpg")</f>
        <v>https://pbs.twimg.com/media/Fe-irm_WIAAiNXx.jpg</v>
      </c>
      <c r="V4" s="89" t="str">
        <f>HYPERLINK("https://pbs.twimg.com/media/Fe-irm_WIAAiNXx.jpg")</f>
        <v>https://pbs.twimg.com/media/Fe-irm_WIAAiNXx.jpg</v>
      </c>
      <c r="W4" s="87">
        <v>44847.86450231481</v>
      </c>
      <c r="X4" s="92">
        <v>44847</v>
      </c>
      <c r="Y4" s="90" t="s">
        <v>233</v>
      </c>
      <c r="Z4" s="89" t="str">
        <f>HYPERLINK("https://twitter.com/#!/clionaghmcelhi1/status/1580660871621013505")</f>
        <v>https://twitter.com/#!/clionaghmcelhi1/status/1580660871621013505</v>
      </c>
      <c r="AA4" s="85"/>
      <c r="AB4" s="85"/>
      <c r="AC4" s="90" t="s">
        <v>240</v>
      </c>
      <c r="AD4" s="85"/>
      <c r="AE4" s="85" t="b">
        <v>0</v>
      </c>
      <c r="AF4" s="85">
        <v>6</v>
      </c>
      <c r="AG4" s="90" t="s">
        <v>247</v>
      </c>
      <c r="AH4" s="85" t="b">
        <v>0</v>
      </c>
      <c r="AI4" s="85" t="s">
        <v>248</v>
      </c>
      <c r="AJ4" s="85"/>
      <c r="AK4" s="90" t="s">
        <v>247</v>
      </c>
      <c r="AL4" s="85" t="b">
        <v>0</v>
      </c>
      <c r="AM4" s="85">
        <v>2</v>
      </c>
      <c r="AN4" s="90" t="s">
        <v>247</v>
      </c>
      <c r="AO4" s="90" t="s">
        <v>249</v>
      </c>
      <c r="AP4" s="85" t="b">
        <v>0</v>
      </c>
      <c r="AQ4" s="90" t="s">
        <v>240</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222</v>
      </c>
      <c r="C5" s="54" t="s">
        <v>366</v>
      </c>
      <c r="D5" s="55">
        <v>3</v>
      </c>
      <c r="E5" s="67" t="s">
        <v>132</v>
      </c>
      <c r="F5" s="56">
        <v>35</v>
      </c>
      <c r="G5" s="54"/>
      <c r="H5" s="58"/>
      <c r="I5" s="57"/>
      <c r="J5" s="57"/>
      <c r="K5" s="36" t="s">
        <v>65</v>
      </c>
      <c r="L5" s="82">
        <v>5</v>
      </c>
      <c r="M5" s="82"/>
      <c r="N5" s="64"/>
      <c r="O5" s="85" t="s">
        <v>223</v>
      </c>
      <c r="P5" s="87">
        <v>44847.86450231481</v>
      </c>
      <c r="Q5" s="85" t="s">
        <v>226</v>
      </c>
      <c r="R5" s="89" t="str">
        <f t="shared" si="0"/>
        <v>https://twitter.com/i/web/status/1564342290126094355</v>
      </c>
      <c r="S5" s="85"/>
      <c r="T5" s="90" t="s">
        <v>231</v>
      </c>
      <c r="U5" s="89" t="str">
        <f>HYPERLINK("https://pbs.twimg.com/media/Fe-irm_WIAAiNXx.jpg")</f>
        <v>https://pbs.twimg.com/media/Fe-irm_WIAAiNXx.jpg</v>
      </c>
      <c r="V5" s="89" t="str">
        <f>HYPERLINK("https://pbs.twimg.com/media/Fe-irm_WIAAiNXx.jpg")</f>
        <v>https://pbs.twimg.com/media/Fe-irm_WIAAiNXx.jpg</v>
      </c>
      <c r="W5" s="87">
        <v>44847.86450231481</v>
      </c>
      <c r="X5" s="92">
        <v>44847</v>
      </c>
      <c r="Y5" s="90" t="s">
        <v>233</v>
      </c>
      <c r="Z5" s="89" t="str">
        <f>HYPERLINK("https://twitter.com/#!/clionaghmcelhi1/status/1580660871621013505")</f>
        <v>https://twitter.com/#!/clionaghmcelhi1/status/1580660871621013505</v>
      </c>
      <c r="AA5" s="85"/>
      <c r="AB5" s="85"/>
      <c r="AC5" s="90" t="s">
        <v>240</v>
      </c>
      <c r="AD5" s="85"/>
      <c r="AE5" s="85" t="b">
        <v>0</v>
      </c>
      <c r="AF5" s="85">
        <v>6</v>
      </c>
      <c r="AG5" s="90" t="s">
        <v>247</v>
      </c>
      <c r="AH5" s="85" t="b">
        <v>0</v>
      </c>
      <c r="AI5" s="85" t="s">
        <v>248</v>
      </c>
      <c r="AJ5" s="85"/>
      <c r="AK5" s="90" t="s">
        <v>247</v>
      </c>
      <c r="AL5" s="85" t="b">
        <v>0</v>
      </c>
      <c r="AM5" s="85">
        <v>2</v>
      </c>
      <c r="AN5" s="90" t="s">
        <v>247</v>
      </c>
      <c r="AO5" s="90" t="s">
        <v>249</v>
      </c>
      <c r="AP5" s="85" t="b">
        <v>0</v>
      </c>
      <c r="AQ5" s="90" t="s">
        <v>240</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214</v>
      </c>
      <c r="C6" s="54" t="s">
        <v>366</v>
      </c>
      <c r="D6" s="55">
        <v>3</v>
      </c>
      <c r="E6" s="67" t="s">
        <v>132</v>
      </c>
      <c r="F6" s="56">
        <v>35</v>
      </c>
      <c r="G6" s="54"/>
      <c r="H6" s="58"/>
      <c r="I6" s="57"/>
      <c r="J6" s="57"/>
      <c r="K6" s="36" t="s">
        <v>65</v>
      </c>
      <c r="L6" s="82">
        <v>6</v>
      </c>
      <c r="M6" s="82"/>
      <c r="N6" s="64"/>
      <c r="O6" s="85" t="s">
        <v>224</v>
      </c>
      <c r="P6" s="87">
        <v>44848.260150462964</v>
      </c>
      <c r="Q6" s="85" t="s">
        <v>227</v>
      </c>
      <c r="R6" s="89" t="str">
        <f t="shared" si="0"/>
        <v>https://twitter.com/i/web/status/1564342290126094355</v>
      </c>
      <c r="S6" s="85"/>
      <c r="T6" s="85"/>
      <c r="U6" s="85"/>
      <c r="V6" s="89" t="str">
        <f>HYPERLINK("http://pbs.twimg.com/profile_images/1471046054716055560/wEWYIXqN_normal.jpg")</f>
        <v>http://pbs.twimg.com/profile_images/1471046054716055560/wEWYIXqN_normal.jpg</v>
      </c>
      <c r="W6" s="87">
        <v>44848.260150462964</v>
      </c>
      <c r="X6" s="92">
        <v>44848</v>
      </c>
      <c r="Y6" s="90" t="s">
        <v>234</v>
      </c>
      <c r="Z6" s="89" t="str">
        <f>HYPERLINK("https://twitter.com/#!/debbierainey09/status/1580804249927045121")</f>
        <v>https://twitter.com/#!/debbierainey09/status/1580804249927045121</v>
      </c>
      <c r="AA6" s="85"/>
      <c r="AB6" s="85"/>
      <c r="AC6" s="90" t="s">
        <v>241</v>
      </c>
      <c r="AD6" s="85"/>
      <c r="AE6" s="85" t="b">
        <v>0</v>
      </c>
      <c r="AF6" s="85">
        <v>0</v>
      </c>
      <c r="AG6" s="90" t="s">
        <v>247</v>
      </c>
      <c r="AH6" s="85" t="b">
        <v>0</v>
      </c>
      <c r="AI6" s="85" t="s">
        <v>248</v>
      </c>
      <c r="AJ6" s="85"/>
      <c r="AK6" s="90" t="s">
        <v>247</v>
      </c>
      <c r="AL6" s="85" t="b">
        <v>0</v>
      </c>
      <c r="AM6" s="85">
        <v>2</v>
      </c>
      <c r="AN6" s="90" t="s">
        <v>240</v>
      </c>
      <c r="AO6" s="90" t="s">
        <v>250</v>
      </c>
      <c r="AP6" s="85" t="b">
        <v>0</v>
      </c>
      <c r="AQ6" s="90" t="s">
        <v>240</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215</v>
      </c>
      <c r="B7" s="83" t="s">
        <v>214</v>
      </c>
      <c r="C7" s="54" t="s">
        <v>366</v>
      </c>
      <c r="D7" s="55">
        <v>3</v>
      </c>
      <c r="E7" s="67" t="s">
        <v>132</v>
      </c>
      <c r="F7" s="56">
        <v>35</v>
      </c>
      <c r="G7" s="54"/>
      <c r="H7" s="58"/>
      <c r="I7" s="57"/>
      <c r="J7" s="57"/>
      <c r="K7" s="36" t="s">
        <v>65</v>
      </c>
      <c r="L7" s="82">
        <v>7</v>
      </c>
      <c r="M7" s="82"/>
      <c r="N7" s="64"/>
      <c r="O7" s="85" t="s">
        <v>225</v>
      </c>
      <c r="P7" s="87">
        <v>44848.260150462964</v>
      </c>
      <c r="Q7" s="85" t="s">
        <v>227</v>
      </c>
      <c r="R7" s="89" t="str">
        <f t="shared" si="0"/>
        <v>https://twitter.com/i/web/status/1564342290126094355</v>
      </c>
      <c r="S7" s="85"/>
      <c r="T7" s="85"/>
      <c r="U7" s="85"/>
      <c r="V7" s="89" t="str">
        <f>HYPERLINK("http://pbs.twimg.com/profile_images/1471046054716055560/wEWYIXqN_normal.jpg")</f>
        <v>http://pbs.twimg.com/profile_images/1471046054716055560/wEWYIXqN_normal.jpg</v>
      </c>
      <c r="W7" s="87">
        <v>44848.260150462964</v>
      </c>
      <c r="X7" s="92">
        <v>44848</v>
      </c>
      <c r="Y7" s="90" t="s">
        <v>234</v>
      </c>
      <c r="Z7" s="89" t="str">
        <f>HYPERLINK("https://twitter.com/#!/debbierainey09/status/1580804249927045121")</f>
        <v>https://twitter.com/#!/debbierainey09/status/1580804249927045121</v>
      </c>
      <c r="AA7" s="85"/>
      <c r="AB7" s="85"/>
      <c r="AC7" s="90" t="s">
        <v>241</v>
      </c>
      <c r="AD7" s="85"/>
      <c r="AE7" s="85" t="b">
        <v>0</v>
      </c>
      <c r="AF7" s="85">
        <v>0</v>
      </c>
      <c r="AG7" s="90" t="s">
        <v>247</v>
      </c>
      <c r="AH7" s="85" t="b">
        <v>0</v>
      </c>
      <c r="AI7" s="85" t="s">
        <v>248</v>
      </c>
      <c r="AJ7" s="85"/>
      <c r="AK7" s="90" t="s">
        <v>247</v>
      </c>
      <c r="AL7" s="85" t="b">
        <v>0</v>
      </c>
      <c r="AM7" s="85">
        <v>2</v>
      </c>
      <c r="AN7" s="90" t="s">
        <v>240</v>
      </c>
      <c r="AO7" s="90" t="s">
        <v>250</v>
      </c>
      <c r="AP7" s="85" t="b">
        <v>0</v>
      </c>
      <c r="AQ7" s="90" t="s">
        <v>240</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216</v>
      </c>
      <c r="C8" s="54" t="s">
        <v>366</v>
      </c>
      <c r="D8" s="55">
        <v>3</v>
      </c>
      <c r="E8" s="67" t="s">
        <v>132</v>
      </c>
      <c r="F8" s="56">
        <v>35</v>
      </c>
      <c r="G8" s="54"/>
      <c r="H8" s="58"/>
      <c r="I8" s="57"/>
      <c r="J8" s="57"/>
      <c r="K8" s="36" t="s">
        <v>66</v>
      </c>
      <c r="L8" s="82">
        <v>8</v>
      </c>
      <c r="M8" s="82"/>
      <c r="N8" s="64"/>
      <c r="O8" s="85" t="s">
        <v>223</v>
      </c>
      <c r="P8" s="87">
        <v>44847.86450231481</v>
      </c>
      <c r="Q8" s="85" t="s">
        <v>226</v>
      </c>
      <c r="R8" s="89" t="str">
        <f t="shared" si="0"/>
        <v>https://twitter.com/i/web/status/1564342290126094355</v>
      </c>
      <c r="S8" s="85"/>
      <c r="T8" s="90" t="s">
        <v>231</v>
      </c>
      <c r="U8" s="89" t="str">
        <f>HYPERLINK("https://pbs.twimg.com/media/Fe-irm_WIAAiNXx.jpg")</f>
        <v>https://pbs.twimg.com/media/Fe-irm_WIAAiNXx.jpg</v>
      </c>
      <c r="V8" s="89" t="str">
        <f>HYPERLINK("https://pbs.twimg.com/media/Fe-irm_WIAAiNXx.jpg")</f>
        <v>https://pbs.twimg.com/media/Fe-irm_WIAAiNXx.jpg</v>
      </c>
      <c r="W8" s="87">
        <v>44847.86450231481</v>
      </c>
      <c r="X8" s="92">
        <v>44847</v>
      </c>
      <c r="Y8" s="90" t="s">
        <v>233</v>
      </c>
      <c r="Z8" s="89" t="str">
        <f>HYPERLINK("https://twitter.com/#!/clionaghmcelhi1/status/1580660871621013505")</f>
        <v>https://twitter.com/#!/clionaghmcelhi1/status/1580660871621013505</v>
      </c>
      <c r="AA8" s="85"/>
      <c r="AB8" s="85"/>
      <c r="AC8" s="90" t="s">
        <v>240</v>
      </c>
      <c r="AD8" s="85"/>
      <c r="AE8" s="85" t="b">
        <v>0</v>
      </c>
      <c r="AF8" s="85">
        <v>6</v>
      </c>
      <c r="AG8" s="90" t="s">
        <v>247</v>
      </c>
      <c r="AH8" s="85" t="b">
        <v>0</v>
      </c>
      <c r="AI8" s="85" t="s">
        <v>248</v>
      </c>
      <c r="AJ8" s="85"/>
      <c r="AK8" s="90" t="s">
        <v>247</v>
      </c>
      <c r="AL8" s="85" t="b">
        <v>0</v>
      </c>
      <c r="AM8" s="85">
        <v>2</v>
      </c>
      <c r="AN8" s="90" t="s">
        <v>247</v>
      </c>
      <c r="AO8" s="90" t="s">
        <v>249</v>
      </c>
      <c r="AP8" s="85" t="b">
        <v>0</v>
      </c>
      <c r="AQ8" s="90" t="s">
        <v>240</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9" spans="1:57" ht="45">
      <c r="A9" s="83" t="s">
        <v>216</v>
      </c>
      <c r="B9" s="83" t="s">
        <v>214</v>
      </c>
      <c r="C9" s="54" t="s">
        <v>366</v>
      </c>
      <c r="D9" s="55">
        <v>3</v>
      </c>
      <c r="E9" s="67" t="s">
        <v>132</v>
      </c>
      <c r="F9" s="56">
        <v>35</v>
      </c>
      <c r="G9" s="54"/>
      <c r="H9" s="58"/>
      <c r="I9" s="57"/>
      <c r="J9" s="57"/>
      <c r="K9" s="36" t="s">
        <v>66</v>
      </c>
      <c r="L9" s="82">
        <v>9</v>
      </c>
      <c r="M9" s="82"/>
      <c r="N9" s="64"/>
      <c r="O9" s="85" t="s">
        <v>224</v>
      </c>
      <c r="P9" s="87">
        <v>44848.341574074075</v>
      </c>
      <c r="Q9" s="85" t="s">
        <v>227</v>
      </c>
      <c r="R9" s="89" t="str">
        <f t="shared" si="0"/>
        <v>https://twitter.com/i/web/status/1564342290126094355</v>
      </c>
      <c r="S9" s="85"/>
      <c r="T9" s="85"/>
      <c r="U9" s="85"/>
      <c r="V9" s="89" t="str">
        <f>HYPERLINK("http://abs.twimg.com/sticky/default_profile_images/default_profile_normal.png")</f>
        <v>http://abs.twimg.com/sticky/default_profile_images/default_profile_normal.png</v>
      </c>
      <c r="W9" s="87">
        <v>44848.341574074075</v>
      </c>
      <c r="X9" s="92">
        <v>44848</v>
      </c>
      <c r="Y9" s="90" t="s">
        <v>235</v>
      </c>
      <c r="Z9" s="89" t="str">
        <f>HYPERLINK("https://twitter.com/#!/seamuscoyle12/status/1580833757828771840")</f>
        <v>https://twitter.com/#!/seamuscoyle12/status/1580833757828771840</v>
      </c>
      <c r="AA9" s="85"/>
      <c r="AB9" s="85"/>
      <c r="AC9" s="90" t="s">
        <v>242</v>
      </c>
      <c r="AD9" s="85"/>
      <c r="AE9" s="85" t="b">
        <v>0</v>
      </c>
      <c r="AF9" s="85">
        <v>0</v>
      </c>
      <c r="AG9" s="90" t="s">
        <v>247</v>
      </c>
      <c r="AH9" s="85" t="b">
        <v>0</v>
      </c>
      <c r="AI9" s="85" t="s">
        <v>248</v>
      </c>
      <c r="AJ9" s="85"/>
      <c r="AK9" s="90" t="s">
        <v>247</v>
      </c>
      <c r="AL9" s="85" t="b">
        <v>0</v>
      </c>
      <c r="AM9" s="85">
        <v>2</v>
      </c>
      <c r="AN9" s="90" t="s">
        <v>240</v>
      </c>
      <c r="AO9" s="90" t="s">
        <v>249</v>
      </c>
      <c r="AP9" s="85" t="b">
        <v>0</v>
      </c>
      <c r="AQ9" s="90" t="s">
        <v>240</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216</v>
      </c>
      <c r="B10" s="83" t="s">
        <v>214</v>
      </c>
      <c r="C10" s="54" t="s">
        <v>366</v>
      </c>
      <c r="D10" s="55">
        <v>3</v>
      </c>
      <c r="E10" s="67" t="s">
        <v>132</v>
      </c>
      <c r="F10" s="56">
        <v>35</v>
      </c>
      <c r="G10" s="54"/>
      <c r="H10" s="58"/>
      <c r="I10" s="57"/>
      <c r="J10" s="57"/>
      <c r="K10" s="36" t="s">
        <v>66</v>
      </c>
      <c r="L10" s="82">
        <v>10</v>
      </c>
      <c r="M10" s="82"/>
      <c r="N10" s="64"/>
      <c r="O10" s="85" t="s">
        <v>225</v>
      </c>
      <c r="P10" s="87">
        <v>44848.341574074075</v>
      </c>
      <c r="Q10" s="85" t="s">
        <v>227</v>
      </c>
      <c r="R10" s="89" t="str">
        <f t="shared" si="0"/>
        <v>https://twitter.com/i/web/status/1564342290126094355</v>
      </c>
      <c r="S10" s="85"/>
      <c r="T10" s="85"/>
      <c r="U10" s="85"/>
      <c r="V10" s="89" t="str">
        <f>HYPERLINK("http://abs.twimg.com/sticky/default_profile_images/default_profile_normal.png")</f>
        <v>http://abs.twimg.com/sticky/default_profile_images/default_profile_normal.png</v>
      </c>
      <c r="W10" s="87">
        <v>44848.341574074075</v>
      </c>
      <c r="X10" s="92">
        <v>44848</v>
      </c>
      <c r="Y10" s="90" t="s">
        <v>235</v>
      </c>
      <c r="Z10" s="89" t="str">
        <f>HYPERLINK("https://twitter.com/#!/seamuscoyle12/status/1580833757828771840")</f>
        <v>https://twitter.com/#!/seamuscoyle12/status/1580833757828771840</v>
      </c>
      <c r="AA10" s="85"/>
      <c r="AB10" s="85"/>
      <c r="AC10" s="90" t="s">
        <v>242</v>
      </c>
      <c r="AD10" s="85"/>
      <c r="AE10" s="85" t="b">
        <v>0</v>
      </c>
      <c r="AF10" s="85">
        <v>0</v>
      </c>
      <c r="AG10" s="90" t="s">
        <v>247</v>
      </c>
      <c r="AH10" s="85" t="b">
        <v>0</v>
      </c>
      <c r="AI10" s="85" t="s">
        <v>248</v>
      </c>
      <c r="AJ10" s="85"/>
      <c r="AK10" s="90" t="s">
        <v>247</v>
      </c>
      <c r="AL10" s="85" t="b">
        <v>0</v>
      </c>
      <c r="AM10" s="85">
        <v>2</v>
      </c>
      <c r="AN10" s="90" t="s">
        <v>240</v>
      </c>
      <c r="AO10" s="90" t="s">
        <v>249</v>
      </c>
      <c r="AP10" s="85" t="b">
        <v>0</v>
      </c>
      <c r="AQ10" s="90" t="s">
        <v>240</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217</v>
      </c>
      <c r="B11" s="83" t="s">
        <v>214</v>
      </c>
      <c r="C11" s="54" t="s">
        <v>366</v>
      </c>
      <c r="D11" s="55">
        <v>3</v>
      </c>
      <c r="E11" s="67" t="s">
        <v>132</v>
      </c>
      <c r="F11" s="56">
        <v>35</v>
      </c>
      <c r="G11" s="54"/>
      <c r="H11" s="58"/>
      <c r="I11" s="57"/>
      <c r="J11" s="57"/>
      <c r="K11" s="36" t="s">
        <v>65</v>
      </c>
      <c r="L11" s="82">
        <v>11</v>
      </c>
      <c r="M11" s="82"/>
      <c r="N11" s="64"/>
      <c r="O11" s="85" t="s">
        <v>224</v>
      </c>
      <c r="P11" s="87">
        <v>44849.727476851855</v>
      </c>
      <c r="Q11" s="85" t="s">
        <v>227</v>
      </c>
      <c r="R11" s="89" t="str">
        <f t="shared" si="0"/>
        <v>https://twitter.com/i/web/status/1564342290126094355</v>
      </c>
      <c r="S11" s="85"/>
      <c r="T11" s="85"/>
      <c r="U11" s="85"/>
      <c r="V11" s="89" t="str">
        <f>HYPERLINK("http://pbs.twimg.com/profile_images/1303975053483282434/W3ZM6wX3_normal.jpg")</f>
        <v>http://pbs.twimg.com/profile_images/1303975053483282434/W3ZM6wX3_normal.jpg</v>
      </c>
      <c r="W11" s="87">
        <v>44849.727476851855</v>
      </c>
      <c r="X11" s="92">
        <v>44849</v>
      </c>
      <c r="Y11" s="90" t="s">
        <v>236</v>
      </c>
      <c r="Z11" s="89" t="str">
        <f>HYPERLINK("https://twitter.com/#!/nfm1121ebn/status/1581335990290874368")</f>
        <v>https://twitter.com/#!/nfm1121ebn/status/1581335990290874368</v>
      </c>
      <c r="AA11" s="85"/>
      <c r="AB11" s="85"/>
      <c r="AC11" s="90" t="s">
        <v>243</v>
      </c>
      <c r="AD11" s="85"/>
      <c r="AE11" s="85" t="b">
        <v>0</v>
      </c>
      <c r="AF11" s="85">
        <v>0</v>
      </c>
      <c r="AG11" s="90" t="s">
        <v>247</v>
      </c>
      <c r="AH11" s="85" t="b">
        <v>0</v>
      </c>
      <c r="AI11" s="85" t="s">
        <v>248</v>
      </c>
      <c r="AJ11" s="85"/>
      <c r="AK11" s="90" t="s">
        <v>247</v>
      </c>
      <c r="AL11" s="85" t="b">
        <v>0</v>
      </c>
      <c r="AM11" s="85">
        <v>4</v>
      </c>
      <c r="AN11" s="90" t="s">
        <v>240</v>
      </c>
      <c r="AO11" s="90" t="s">
        <v>249</v>
      </c>
      <c r="AP11" s="85" t="b">
        <v>0</v>
      </c>
      <c r="AQ11" s="90" t="s">
        <v>240</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217</v>
      </c>
      <c r="B12" s="83" t="s">
        <v>214</v>
      </c>
      <c r="C12" s="54" t="s">
        <v>366</v>
      </c>
      <c r="D12" s="55">
        <v>3</v>
      </c>
      <c r="E12" s="67" t="s">
        <v>132</v>
      </c>
      <c r="F12" s="56">
        <v>35</v>
      </c>
      <c r="G12" s="54"/>
      <c r="H12" s="58"/>
      <c r="I12" s="57"/>
      <c r="J12" s="57"/>
      <c r="K12" s="36" t="s">
        <v>65</v>
      </c>
      <c r="L12" s="82">
        <v>12</v>
      </c>
      <c r="M12" s="82"/>
      <c r="N12" s="64"/>
      <c r="O12" s="85" t="s">
        <v>225</v>
      </c>
      <c r="P12" s="87">
        <v>44849.727476851855</v>
      </c>
      <c r="Q12" s="85" t="s">
        <v>227</v>
      </c>
      <c r="R12" s="89" t="str">
        <f t="shared" si="0"/>
        <v>https://twitter.com/i/web/status/1564342290126094355</v>
      </c>
      <c r="S12" s="85"/>
      <c r="T12" s="85"/>
      <c r="U12" s="85"/>
      <c r="V12" s="89" t="str">
        <f>HYPERLINK("http://pbs.twimg.com/profile_images/1303975053483282434/W3ZM6wX3_normal.jpg")</f>
        <v>http://pbs.twimg.com/profile_images/1303975053483282434/W3ZM6wX3_normal.jpg</v>
      </c>
      <c r="W12" s="87">
        <v>44849.727476851855</v>
      </c>
      <c r="X12" s="92">
        <v>44849</v>
      </c>
      <c r="Y12" s="90" t="s">
        <v>236</v>
      </c>
      <c r="Z12" s="89" t="str">
        <f>HYPERLINK("https://twitter.com/#!/nfm1121ebn/status/1581335990290874368")</f>
        <v>https://twitter.com/#!/nfm1121ebn/status/1581335990290874368</v>
      </c>
      <c r="AA12" s="85"/>
      <c r="AB12" s="85"/>
      <c r="AC12" s="90" t="s">
        <v>243</v>
      </c>
      <c r="AD12" s="85"/>
      <c r="AE12" s="85" t="b">
        <v>0</v>
      </c>
      <c r="AF12" s="85">
        <v>0</v>
      </c>
      <c r="AG12" s="90" t="s">
        <v>247</v>
      </c>
      <c r="AH12" s="85" t="b">
        <v>0</v>
      </c>
      <c r="AI12" s="85" t="s">
        <v>248</v>
      </c>
      <c r="AJ12" s="85"/>
      <c r="AK12" s="90" t="s">
        <v>247</v>
      </c>
      <c r="AL12" s="85" t="b">
        <v>0</v>
      </c>
      <c r="AM12" s="85">
        <v>4</v>
      </c>
      <c r="AN12" s="90" t="s">
        <v>240</v>
      </c>
      <c r="AO12" s="90" t="s">
        <v>249</v>
      </c>
      <c r="AP12" s="85" t="b">
        <v>0</v>
      </c>
      <c r="AQ12" s="90" t="s">
        <v>240</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218</v>
      </c>
      <c r="B13" s="83" t="s">
        <v>214</v>
      </c>
      <c r="C13" s="54" t="s">
        <v>366</v>
      </c>
      <c r="D13" s="55">
        <v>3</v>
      </c>
      <c r="E13" s="67" t="s">
        <v>132</v>
      </c>
      <c r="F13" s="56">
        <v>35</v>
      </c>
      <c r="G13" s="54"/>
      <c r="H13" s="58"/>
      <c r="I13" s="57"/>
      <c r="J13" s="57"/>
      <c r="K13" s="36" t="s">
        <v>65</v>
      </c>
      <c r="L13" s="82">
        <v>13</v>
      </c>
      <c r="M13" s="82"/>
      <c r="N13" s="64"/>
      <c r="O13" s="85" t="s">
        <v>224</v>
      </c>
      <c r="P13" s="87">
        <v>44850.459444444445</v>
      </c>
      <c r="Q13" s="85" t="s">
        <v>227</v>
      </c>
      <c r="R13" s="89" t="str">
        <f t="shared" si="0"/>
        <v>https://twitter.com/i/web/status/1564342290126094355</v>
      </c>
      <c r="S13" s="85"/>
      <c r="T13" s="85"/>
      <c r="U13" s="85"/>
      <c r="V13" s="89" t="str">
        <f>HYPERLINK("http://pbs.twimg.com/profile_images/1351592172907356162/PU4x60ol_normal.jpg")</f>
        <v>http://pbs.twimg.com/profile_images/1351592172907356162/PU4x60ol_normal.jpg</v>
      </c>
      <c r="W13" s="87">
        <v>44850.459444444445</v>
      </c>
      <c r="X13" s="92">
        <v>44850</v>
      </c>
      <c r="Y13" s="90" t="s">
        <v>237</v>
      </c>
      <c r="Z13" s="89" t="str">
        <f>HYPERLINK("https://twitter.com/#!/crbrownwilson/status/1581601245982171136")</f>
        <v>https://twitter.com/#!/crbrownwilson/status/1581601245982171136</v>
      </c>
      <c r="AA13" s="85"/>
      <c r="AB13" s="85"/>
      <c r="AC13" s="90" t="s">
        <v>244</v>
      </c>
      <c r="AD13" s="85"/>
      <c r="AE13" s="85" t="b">
        <v>0</v>
      </c>
      <c r="AF13" s="85">
        <v>0</v>
      </c>
      <c r="AG13" s="90" t="s">
        <v>247</v>
      </c>
      <c r="AH13" s="85" t="b">
        <v>0</v>
      </c>
      <c r="AI13" s="85" t="s">
        <v>248</v>
      </c>
      <c r="AJ13" s="85"/>
      <c r="AK13" s="90" t="s">
        <v>247</v>
      </c>
      <c r="AL13" s="85" t="b">
        <v>0</v>
      </c>
      <c r="AM13" s="85">
        <v>4</v>
      </c>
      <c r="AN13" s="90" t="s">
        <v>240</v>
      </c>
      <c r="AO13" s="90" t="s">
        <v>249</v>
      </c>
      <c r="AP13" s="85" t="b">
        <v>0</v>
      </c>
      <c r="AQ13" s="90" t="s">
        <v>240</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218</v>
      </c>
      <c r="B14" s="83" t="s">
        <v>214</v>
      </c>
      <c r="C14" s="54" t="s">
        <v>366</v>
      </c>
      <c r="D14" s="55">
        <v>3</v>
      </c>
      <c r="E14" s="67" t="s">
        <v>132</v>
      </c>
      <c r="F14" s="56">
        <v>35</v>
      </c>
      <c r="G14" s="54"/>
      <c r="H14" s="58"/>
      <c r="I14" s="57"/>
      <c r="J14" s="57"/>
      <c r="K14" s="36" t="s">
        <v>65</v>
      </c>
      <c r="L14" s="82">
        <v>14</v>
      </c>
      <c r="M14" s="82"/>
      <c r="N14" s="64"/>
      <c r="O14" s="85" t="s">
        <v>225</v>
      </c>
      <c r="P14" s="87">
        <v>44850.459444444445</v>
      </c>
      <c r="Q14" s="85" t="s">
        <v>227</v>
      </c>
      <c r="R14" s="89" t="str">
        <f t="shared" si="0"/>
        <v>https://twitter.com/i/web/status/1564342290126094355</v>
      </c>
      <c r="S14" s="85"/>
      <c r="T14" s="85"/>
      <c r="U14" s="85"/>
      <c r="V14" s="89" t="str">
        <f>HYPERLINK("http://pbs.twimg.com/profile_images/1351592172907356162/PU4x60ol_normal.jpg")</f>
        <v>http://pbs.twimg.com/profile_images/1351592172907356162/PU4x60ol_normal.jpg</v>
      </c>
      <c r="W14" s="87">
        <v>44850.459444444445</v>
      </c>
      <c r="X14" s="92">
        <v>44850</v>
      </c>
      <c r="Y14" s="90" t="s">
        <v>237</v>
      </c>
      <c r="Z14" s="89" t="str">
        <f>HYPERLINK("https://twitter.com/#!/crbrownwilson/status/1581601245982171136")</f>
        <v>https://twitter.com/#!/crbrownwilson/status/1581601245982171136</v>
      </c>
      <c r="AA14" s="85"/>
      <c r="AB14" s="85"/>
      <c r="AC14" s="90" t="s">
        <v>244</v>
      </c>
      <c r="AD14" s="85"/>
      <c r="AE14" s="85" t="b">
        <v>0</v>
      </c>
      <c r="AF14" s="85">
        <v>0</v>
      </c>
      <c r="AG14" s="90" t="s">
        <v>247</v>
      </c>
      <c r="AH14" s="85" t="b">
        <v>0</v>
      </c>
      <c r="AI14" s="85" t="s">
        <v>248</v>
      </c>
      <c r="AJ14" s="85"/>
      <c r="AK14" s="90" t="s">
        <v>247</v>
      </c>
      <c r="AL14" s="85" t="b">
        <v>0</v>
      </c>
      <c r="AM14" s="85">
        <v>4</v>
      </c>
      <c r="AN14" s="90" t="s">
        <v>240</v>
      </c>
      <c r="AO14" s="90" t="s">
        <v>249</v>
      </c>
      <c r="AP14" s="85" t="b">
        <v>0</v>
      </c>
      <c r="AQ14" s="90" t="s">
        <v>240</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219</v>
      </c>
      <c r="B15" s="83" t="s">
        <v>219</v>
      </c>
      <c r="C15" s="54" t="s">
        <v>366</v>
      </c>
      <c r="D15" s="55">
        <v>3</v>
      </c>
      <c r="E15" s="67" t="s">
        <v>132</v>
      </c>
      <c r="F15" s="56">
        <v>35</v>
      </c>
      <c r="G15" s="54"/>
      <c r="H15" s="58"/>
      <c r="I15" s="57"/>
      <c r="J15" s="57"/>
      <c r="K15" s="36" t="s">
        <v>65</v>
      </c>
      <c r="L15" s="82">
        <v>15</v>
      </c>
      <c r="M15" s="82"/>
      <c r="N15" s="64"/>
      <c r="O15" s="85" t="s">
        <v>176</v>
      </c>
      <c r="P15" s="87">
        <v>44853.58336805556</v>
      </c>
      <c r="Q15" s="85" t="s">
        <v>228</v>
      </c>
      <c r="R15" s="89" t="str">
        <f t="shared" si="0"/>
        <v>https://twitter.com/i/web/status/1564342290126094355</v>
      </c>
      <c r="S15" s="85"/>
      <c r="T15" s="90" t="s">
        <v>232</v>
      </c>
      <c r="U15" s="89" t="str">
        <f>HYPERLINK("https://pbs.twimg.com/media/FfPz031VUAAXUMm.jpg")</f>
        <v>https://pbs.twimg.com/media/FfPz031VUAAXUMm.jpg</v>
      </c>
      <c r="V15" s="89" t="str">
        <f>HYPERLINK("https://pbs.twimg.com/media/FfPz031VUAAXUMm.jpg")</f>
        <v>https://pbs.twimg.com/media/FfPz031VUAAXUMm.jpg</v>
      </c>
      <c r="W15" s="87">
        <v>44853.58336805556</v>
      </c>
      <c r="X15" s="92">
        <v>44853</v>
      </c>
      <c r="Y15" s="90" t="s">
        <v>238</v>
      </c>
      <c r="Z15" s="89" t="str">
        <f>HYPERLINK("https://twitter.com/#!/eamohealthllc/status/1582733319963148289")</f>
        <v>https://twitter.com/#!/eamohealthllc/status/1582733319963148289</v>
      </c>
      <c r="AA15" s="85"/>
      <c r="AB15" s="85"/>
      <c r="AC15" s="90" t="s">
        <v>245</v>
      </c>
      <c r="AD15" s="85"/>
      <c r="AE15" s="85" t="b">
        <v>0</v>
      </c>
      <c r="AF15" s="85">
        <v>0</v>
      </c>
      <c r="AG15" s="90" t="s">
        <v>247</v>
      </c>
      <c r="AH15" s="85" t="b">
        <v>0</v>
      </c>
      <c r="AI15" s="85" t="s">
        <v>248</v>
      </c>
      <c r="AJ15" s="85"/>
      <c r="AK15" s="90" t="s">
        <v>247</v>
      </c>
      <c r="AL15" s="85" t="b">
        <v>0</v>
      </c>
      <c r="AM15" s="85">
        <v>0</v>
      </c>
      <c r="AN15" s="90" t="s">
        <v>247</v>
      </c>
      <c r="AO15" s="90" t="s">
        <v>251</v>
      </c>
      <c r="AP15" s="85" t="b">
        <v>0</v>
      </c>
      <c r="AQ15" s="90" t="s">
        <v>245</v>
      </c>
      <c r="AR15" s="85" t="s">
        <v>176</v>
      </c>
      <c r="AS15" s="85">
        <v>0</v>
      </c>
      <c r="AT15" s="85">
        <v>0</v>
      </c>
      <c r="AU15" s="85"/>
      <c r="AV15" s="85"/>
      <c r="AW15" s="85"/>
      <c r="AX15" s="85"/>
      <c r="AY15" s="85"/>
      <c r="AZ15" s="85"/>
      <c r="BA15" s="85"/>
      <c r="BB15" s="85"/>
      <c r="BC15">
        <v>1</v>
      </c>
      <c r="BD15" s="84" t="str">
        <f>REPLACE(INDEX(GroupVertices[Group],MATCH(Edges[[#This Row],[Vertex 1]],GroupVertices[Vertex],0)),1,1,"")</f>
        <v>2</v>
      </c>
      <c r="BE15"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357</v>
      </c>
      <c r="BB2" s="3"/>
      <c r="BC2" s="3"/>
    </row>
    <row r="3" spans="1:55" ht="15" customHeight="1">
      <c r="A3" s="50" t="s">
        <v>220</v>
      </c>
      <c r="B3" s="54"/>
      <c r="C3" s="54"/>
      <c r="D3" s="55"/>
      <c r="E3" s="56"/>
      <c r="F3" s="115" t="str">
        <f>HYPERLINK("http://pbs.twimg.com/profile_images/1507780570050445323/SZ8YIory_normal.jpg")</f>
        <v>http://pbs.twimg.com/profile_images/1507780570050445323/SZ8YIory_normal.jpg</v>
      </c>
      <c r="G3" s="54"/>
      <c r="H3" s="58" t="s">
        <v>220</v>
      </c>
      <c r="I3" s="57"/>
      <c r="J3" s="57"/>
      <c r="K3" s="117" t="s">
        <v>314</v>
      </c>
      <c r="L3" s="60"/>
      <c r="M3" s="61">
        <v>8840.3671875</v>
      </c>
      <c r="N3" s="61">
        <v>7417.021484375</v>
      </c>
      <c r="O3" s="59"/>
      <c r="P3" s="62"/>
      <c r="Q3" s="62"/>
      <c r="R3" s="51"/>
      <c r="S3" s="51"/>
      <c r="T3" s="51"/>
      <c r="U3" s="51"/>
      <c r="V3" s="52"/>
      <c r="W3" s="52"/>
      <c r="X3" s="53"/>
      <c r="Y3" s="52"/>
      <c r="Z3" s="52"/>
      <c r="AA3" s="63">
        <v>3</v>
      </c>
      <c r="AB3" s="63"/>
      <c r="AC3" s="64"/>
      <c r="AD3" s="84" t="s">
        <v>282</v>
      </c>
      <c r="AE3" s="93" t="s">
        <v>291</v>
      </c>
      <c r="AF3" s="84">
        <v>63</v>
      </c>
      <c r="AG3" s="84">
        <v>44</v>
      </c>
      <c r="AH3" s="84">
        <v>203</v>
      </c>
      <c r="AI3" s="84">
        <v>266</v>
      </c>
      <c r="AJ3" s="84"/>
      <c r="AK3" s="84" t="s">
        <v>299</v>
      </c>
      <c r="AL3" s="84" t="s">
        <v>304</v>
      </c>
      <c r="AM3" s="84"/>
      <c r="AN3" s="84"/>
      <c r="AO3" s="86">
        <v>44646.752800925926</v>
      </c>
      <c r="AP3" s="88" t="str">
        <f>HYPERLINK("https://pbs.twimg.com/profile_banners/1507780359781560324/1648318710")</f>
        <v>https://pbs.twimg.com/profile_banners/1507780359781560324/1648318710</v>
      </c>
      <c r="AQ3" s="84" t="b">
        <v>1</v>
      </c>
      <c r="AR3" s="84" t="b">
        <v>0</v>
      </c>
      <c r="AS3" s="84" t="b">
        <v>0</v>
      </c>
      <c r="AT3" s="84"/>
      <c r="AU3" s="84">
        <v>0</v>
      </c>
      <c r="AV3" s="84"/>
      <c r="AW3" s="84" t="b">
        <v>0</v>
      </c>
      <c r="AX3" s="84" t="s">
        <v>305</v>
      </c>
      <c r="AY3" s="88" t="str">
        <f>HYPERLINK("https://twitter.com/nursescorneruk1")</f>
        <v>https://twitter.com/nursescorneruk1</v>
      </c>
      <c r="AZ3" s="84" t="s">
        <v>66</v>
      </c>
      <c r="BA3" s="84" t="str">
        <f>REPLACE(INDEX(GroupVertices[Group],MATCH(Vertices[[#This Row],[Vertex]],GroupVertices[Vertex],0)),1,1,"")</f>
        <v>2</v>
      </c>
      <c r="BB3" s="3"/>
      <c r="BC3" s="3"/>
    </row>
    <row r="4" spans="1:58" ht="15">
      <c r="A4" s="14" t="s">
        <v>214</v>
      </c>
      <c r="B4" s="15"/>
      <c r="C4" s="15"/>
      <c r="D4" s="94"/>
      <c r="E4" s="80"/>
      <c r="F4" s="115" t="str">
        <f>HYPERLINK("http://pbs.twimg.com/profile_images/1251246506125996034/HjG2XuWr_normal.jpg")</f>
        <v>http://pbs.twimg.com/profile_images/1251246506125996034/HjG2XuWr_normal.jpg</v>
      </c>
      <c r="G4" s="15"/>
      <c r="H4" s="16" t="s">
        <v>214</v>
      </c>
      <c r="I4" s="68"/>
      <c r="J4" s="68"/>
      <c r="K4" s="117" t="s">
        <v>306</v>
      </c>
      <c r="L4" s="95"/>
      <c r="M4" s="96">
        <v>3770.714111328125</v>
      </c>
      <c r="N4" s="96">
        <v>4010.040283203125</v>
      </c>
      <c r="O4" s="78"/>
      <c r="P4" s="97"/>
      <c r="Q4" s="97"/>
      <c r="R4" s="98"/>
      <c r="S4" s="98"/>
      <c r="T4" s="98"/>
      <c r="U4" s="98"/>
      <c r="V4" s="53"/>
      <c r="W4" s="53"/>
      <c r="X4" s="53"/>
      <c r="Y4" s="53"/>
      <c r="Z4" s="52"/>
      <c r="AA4" s="81">
        <v>4</v>
      </c>
      <c r="AB4" s="81"/>
      <c r="AC4" s="99"/>
      <c r="AD4" s="84" t="s">
        <v>274</v>
      </c>
      <c r="AE4" s="93" t="s">
        <v>283</v>
      </c>
      <c r="AF4" s="84">
        <v>102</v>
      </c>
      <c r="AG4" s="84">
        <v>104</v>
      </c>
      <c r="AH4" s="84">
        <v>374</v>
      </c>
      <c r="AI4" s="84">
        <v>713</v>
      </c>
      <c r="AJ4" s="84"/>
      <c r="AK4" s="84" t="s">
        <v>292</v>
      </c>
      <c r="AL4" s="84"/>
      <c r="AM4" s="84"/>
      <c r="AN4" s="84"/>
      <c r="AO4" s="86">
        <v>42800.549050925925</v>
      </c>
      <c r="AP4" s="84"/>
      <c r="AQ4" s="84" t="b">
        <v>1</v>
      </c>
      <c r="AR4" s="84" t="b">
        <v>0</v>
      </c>
      <c r="AS4" s="84" t="b">
        <v>0</v>
      </c>
      <c r="AT4" s="84"/>
      <c r="AU4" s="84">
        <v>0</v>
      </c>
      <c r="AV4" s="84"/>
      <c r="AW4" s="84" t="b">
        <v>0</v>
      </c>
      <c r="AX4" s="84" t="s">
        <v>305</v>
      </c>
      <c r="AY4" s="88" t="str">
        <f>HYPERLINK("https://twitter.com/clionaghmcelhi1")</f>
        <v>https://twitter.com/clionaghmcelhi1</v>
      </c>
      <c r="AZ4" s="84" t="s">
        <v>66</v>
      </c>
      <c r="BA4" s="84" t="str">
        <f>REPLACE(INDEX(GroupVertices[Group],MATCH(Vertices[[#This Row],[Vertex]],GroupVertices[Vertex],0)),1,1,"")</f>
        <v>1</v>
      </c>
      <c r="BB4" s="2"/>
      <c r="BC4" s="3"/>
      <c r="BD4" s="3"/>
      <c r="BE4" s="3"/>
      <c r="BF4" s="3"/>
    </row>
    <row r="5" spans="1:58" ht="15">
      <c r="A5" s="14" t="s">
        <v>221</v>
      </c>
      <c r="B5" s="15"/>
      <c r="C5" s="15"/>
      <c r="D5" s="94"/>
      <c r="E5" s="80"/>
      <c r="F5" s="115" t="str">
        <f>HYPERLINK("http://pbs.twimg.com/profile_images/1572134485608603648/Bchr3zby_normal.jpg")</f>
        <v>http://pbs.twimg.com/profile_images/1572134485608603648/Bchr3zby_normal.jpg</v>
      </c>
      <c r="G5" s="15"/>
      <c r="H5" s="16" t="s">
        <v>221</v>
      </c>
      <c r="I5" s="68"/>
      <c r="J5" s="68"/>
      <c r="K5" s="117" t="s">
        <v>307</v>
      </c>
      <c r="L5" s="95"/>
      <c r="M5" s="96">
        <v>2692.642578125</v>
      </c>
      <c r="N5" s="96">
        <v>7829.93994140625</v>
      </c>
      <c r="O5" s="78"/>
      <c r="P5" s="97"/>
      <c r="Q5" s="97"/>
      <c r="R5" s="98"/>
      <c r="S5" s="98"/>
      <c r="T5" s="98"/>
      <c r="U5" s="98"/>
      <c r="V5" s="53"/>
      <c r="W5" s="53"/>
      <c r="X5" s="53"/>
      <c r="Y5" s="53"/>
      <c r="Z5" s="52"/>
      <c r="AA5" s="81">
        <v>5</v>
      </c>
      <c r="AB5" s="81"/>
      <c r="AC5" s="99"/>
      <c r="AD5" s="84" t="s">
        <v>275</v>
      </c>
      <c r="AE5" s="93" t="s">
        <v>284</v>
      </c>
      <c r="AF5" s="84">
        <v>663</v>
      </c>
      <c r="AG5" s="84">
        <v>15281</v>
      </c>
      <c r="AH5" s="84">
        <v>23524</v>
      </c>
      <c r="AI5" s="84">
        <v>2435</v>
      </c>
      <c r="AJ5" s="84"/>
      <c r="AK5" s="84" t="s">
        <v>293</v>
      </c>
      <c r="AL5" s="84"/>
      <c r="AM5" s="88" t="str">
        <f>HYPERLINK("https://t.co/axVcvjbPPa")</f>
        <v>https://t.co/axVcvjbPPa</v>
      </c>
      <c r="AN5" s="84"/>
      <c r="AO5" s="86">
        <v>41079.87712962963</v>
      </c>
      <c r="AP5" s="88" t="str">
        <f>HYPERLINK("https://pbs.twimg.com/profile_banners/612856961/1663661046")</f>
        <v>https://pbs.twimg.com/profile_banners/612856961/1663661046</v>
      </c>
      <c r="AQ5" s="84" t="b">
        <v>0</v>
      </c>
      <c r="AR5" s="84" t="b">
        <v>0</v>
      </c>
      <c r="AS5" s="84" t="b">
        <v>1</v>
      </c>
      <c r="AT5" s="84"/>
      <c r="AU5" s="84">
        <v>61</v>
      </c>
      <c r="AV5" s="88" t="str">
        <f>HYPERLINK("http://abs.twimg.com/images/themes/theme1/bg.png")</f>
        <v>http://abs.twimg.com/images/themes/theme1/bg.png</v>
      </c>
      <c r="AW5" s="84" t="b">
        <v>0</v>
      </c>
      <c r="AX5" s="84" t="s">
        <v>305</v>
      </c>
      <c r="AY5" s="88" t="str">
        <f>HYPERLINK("https://twitter.com/westernhsctrust")</f>
        <v>https://twitter.com/westernhsctrust</v>
      </c>
      <c r="AZ5" s="84" t="s">
        <v>65</v>
      </c>
      <c r="BA5" s="84" t="str">
        <f>REPLACE(INDEX(GroupVertices[Group],MATCH(Vertices[[#This Row],[Vertex]],GroupVertices[Vertex],0)),1,1,"")</f>
        <v>1</v>
      </c>
      <c r="BB5" s="2"/>
      <c r="BC5" s="3"/>
      <c r="BD5" s="3"/>
      <c r="BE5" s="3"/>
      <c r="BF5" s="3"/>
    </row>
    <row r="6" spans="1:58" ht="15">
      <c r="A6" s="14" t="s">
        <v>222</v>
      </c>
      <c r="B6" s="15"/>
      <c r="C6" s="15"/>
      <c r="D6" s="94"/>
      <c r="E6" s="80"/>
      <c r="F6" s="115" t="str">
        <f>HYPERLINK("http://pbs.twimg.com/profile_images/1572707127218638848/rXo6SOOB_normal.jpg")</f>
        <v>http://pbs.twimg.com/profile_images/1572707127218638848/rXo6SOOB_normal.jpg</v>
      </c>
      <c r="G6" s="15"/>
      <c r="H6" s="16" t="s">
        <v>222</v>
      </c>
      <c r="I6" s="68"/>
      <c r="J6" s="68"/>
      <c r="K6" s="117" t="s">
        <v>308</v>
      </c>
      <c r="L6" s="95"/>
      <c r="M6" s="96">
        <v>4855.1484375</v>
      </c>
      <c r="N6" s="96">
        <v>164.4572296142578</v>
      </c>
      <c r="O6" s="78"/>
      <c r="P6" s="97"/>
      <c r="Q6" s="97"/>
      <c r="R6" s="98"/>
      <c r="S6" s="98"/>
      <c r="T6" s="98"/>
      <c r="U6" s="98"/>
      <c r="V6" s="53"/>
      <c r="W6" s="53"/>
      <c r="X6" s="53"/>
      <c r="Y6" s="53"/>
      <c r="Z6" s="52"/>
      <c r="AA6" s="81">
        <v>6</v>
      </c>
      <c r="AB6" s="81"/>
      <c r="AC6" s="99"/>
      <c r="AD6" s="84" t="s">
        <v>276</v>
      </c>
      <c r="AE6" s="93" t="s">
        <v>285</v>
      </c>
      <c r="AF6" s="84">
        <v>542</v>
      </c>
      <c r="AG6" s="84">
        <v>4568</v>
      </c>
      <c r="AH6" s="84">
        <v>2648</v>
      </c>
      <c r="AI6" s="84">
        <v>1938</v>
      </c>
      <c r="AJ6" s="84"/>
      <c r="AK6" s="84" t="s">
        <v>294</v>
      </c>
      <c r="AL6" s="84"/>
      <c r="AM6" s="88" t="str">
        <f>HYPERLINK("https://t.co/Swhczsd4LS")</f>
        <v>https://t.co/Swhczsd4LS</v>
      </c>
      <c r="AN6" s="84"/>
      <c r="AO6" s="86">
        <v>41345.70533564815</v>
      </c>
      <c r="AP6" s="88" t="str">
        <f>HYPERLINK("https://pbs.twimg.com/profile_banners/1262409050/1526030345")</f>
        <v>https://pbs.twimg.com/profile_banners/1262409050/1526030345</v>
      </c>
      <c r="AQ6" s="84" t="b">
        <v>1</v>
      </c>
      <c r="AR6" s="84" t="b">
        <v>0</v>
      </c>
      <c r="AS6" s="84" t="b">
        <v>0</v>
      </c>
      <c r="AT6" s="84"/>
      <c r="AU6" s="84">
        <v>28</v>
      </c>
      <c r="AV6" s="88" t="str">
        <f>HYPERLINK("http://abs.twimg.com/images/themes/theme1/bg.png")</f>
        <v>http://abs.twimg.com/images/themes/theme1/bg.png</v>
      </c>
      <c r="AW6" s="84" t="b">
        <v>0</v>
      </c>
      <c r="AX6" s="84" t="s">
        <v>305</v>
      </c>
      <c r="AY6" s="88" t="str">
        <f>HYPERLINK("https://twitter.com/qubsonm")</f>
        <v>https://twitter.com/qubsonm</v>
      </c>
      <c r="AZ6" s="84" t="s">
        <v>65</v>
      </c>
      <c r="BA6" s="84" t="str">
        <f>REPLACE(INDEX(GroupVertices[Group],MATCH(Vertices[[#This Row],[Vertex]],GroupVertices[Vertex],0)),1,1,"")</f>
        <v>1</v>
      </c>
      <c r="BB6" s="2"/>
      <c r="BC6" s="3"/>
      <c r="BD6" s="3"/>
      <c r="BE6" s="3"/>
      <c r="BF6" s="3"/>
    </row>
    <row r="7" spans="1:58" ht="15">
      <c r="A7" s="14" t="s">
        <v>215</v>
      </c>
      <c r="B7" s="15"/>
      <c r="C7" s="15"/>
      <c r="D7" s="94"/>
      <c r="E7" s="80"/>
      <c r="F7" s="115" t="str">
        <f>HYPERLINK("http://pbs.twimg.com/profile_images/1471046054716055560/wEWYIXqN_normal.jpg")</f>
        <v>http://pbs.twimg.com/profile_images/1471046054716055560/wEWYIXqN_normal.jpg</v>
      </c>
      <c r="G7" s="15"/>
      <c r="H7" s="16" t="s">
        <v>215</v>
      </c>
      <c r="I7" s="68"/>
      <c r="J7" s="68"/>
      <c r="K7" s="117" t="s">
        <v>309</v>
      </c>
      <c r="L7" s="95"/>
      <c r="M7" s="96">
        <v>3339.947265625</v>
      </c>
      <c r="N7" s="96">
        <v>5533.59521484375</v>
      </c>
      <c r="O7" s="78"/>
      <c r="P7" s="97"/>
      <c r="Q7" s="97"/>
      <c r="R7" s="98"/>
      <c r="S7" s="98"/>
      <c r="T7" s="98"/>
      <c r="U7" s="98"/>
      <c r="V7" s="53"/>
      <c r="W7" s="53"/>
      <c r="X7" s="53"/>
      <c r="Y7" s="53"/>
      <c r="Z7" s="52"/>
      <c r="AA7" s="81">
        <v>7</v>
      </c>
      <c r="AB7" s="81"/>
      <c r="AC7" s="99"/>
      <c r="AD7" s="84" t="s">
        <v>277</v>
      </c>
      <c r="AE7" s="93" t="s">
        <v>286</v>
      </c>
      <c r="AF7" s="84">
        <v>115</v>
      </c>
      <c r="AG7" s="84">
        <v>169</v>
      </c>
      <c r="AH7" s="84">
        <v>838</v>
      </c>
      <c r="AI7" s="84">
        <v>1144</v>
      </c>
      <c r="AJ7" s="84"/>
      <c r="AK7" s="84" t="s">
        <v>295</v>
      </c>
      <c r="AL7" s="84" t="s">
        <v>300</v>
      </c>
      <c r="AM7" s="84"/>
      <c r="AN7" s="84"/>
      <c r="AO7" s="86">
        <v>44506.657685185186</v>
      </c>
      <c r="AP7" s="84"/>
      <c r="AQ7" s="84" t="b">
        <v>1</v>
      </c>
      <c r="AR7" s="84" t="b">
        <v>0</v>
      </c>
      <c r="AS7" s="84" t="b">
        <v>1</v>
      </c>
      <c r="AT7" s="84"/>
      <c r="AU7" s="84">
        <v>1</v>
      </c>
      <c r="AV7" s="84"/>
      <c r="AW7" s="84" t="b">
        <v>0</v>
      </c>
      <c r="AX7" s="84" t="s">
        <v>305</v>
      </c>
      <c r="AY7" s="88" t="str">
        <f>HYPERLINK("https://twitter.com/debbierainey09")</f>
        <v>https://twitter.com/debbierainey09</v>
      </c>
      <c r="AZ7" s="84" t="s">
        <v>66</v>
      </c>
      <c r="BA7" s="84" t="str">
        <f>REPLACE(INDEX(GroupVertices[Group],MATCH(Vertices[[#This Row],[Vertex]],GroupVertices[Vertex],0)),1,1,"")</f>
        <v>1</v>
      </c>
      <c r="BB7" s="2"/>
      <c r="BC7" s="3"/>
      <c r="BD7" s="3"/>
      <c r="BE7" s="3"/>
      <c r="BF7" s="3"/>
    </row>
    <row r="8" spans="1:58" ht="15">
      <c r="A8" s="14" t="s">
        <v>216</v>
      </c>
      <c r="B8" s="15"/>
      <c r="C8" s="15"/>
      <c r="D8" s="94"/>
      <c r="E8" s="80"/>
      <c r="F8" s="115" t="str">
        <f>HYPERLINK("http://abs.twimg.com/sticky/default_profile_images/default_profile_normal.png")</f>
        <v>http://abs.twimg.com/sticky/default_profile_images/default_profile_normal.png</v>
      </c>
      <c r="G8" s="15"/>
      <c r="H8" s="16" t="s">
        <v>216</v>
      </c>
      <c r="I8" s="68"/>
      <c r="J8" s="68"/>
      <c r="K8" s="117" t="s">
        <v>310</v>
      </c>
      <c r="L8" s="95"/>
      <c r="M8" s="96">
        <v>2127.509033203125</v>
      </c>
      <c r="N8" s="96">
        <v>9834.54296875</v>
      </c>
      <c r="O8" s="78"/>
      <c r="P8" s="97"/>
      <c r="Q8" s="97"/>
      <c r="R8" s="98"/>
      <c r="S8" s="98"/>
      <c r="T8" s="98"/>
      <c r="U8" s="98"/>
      <c r="V8" s="53"/>
      <c r="W8" s="53"/>
      <c r="X8" s="53"/>
      <c r="Y8" s="53"/>
      <c r="Z8" s="52"/>
      <c r="AA8" s="81">
        <v>8</v>
      </c>
      <c r="AB8" s="81"/>
      <c r="AC8" s="99"/>
      <c r="AD8" s="84" t="s">
        <v>278</v>
      </c>
      <c r="AE8" s="93" t="s">
        <v>287</v>
      </c>
      <c r="AF8" s="84">
        <v>221</v>
      </c>
      <c r="AG8" s="84">
        <v>142</v>
      </c>
      <c r="AH8" s="84">
        <v>370</v>
      </c>
      <c r="AI8" s="84">
        <v>1005</v>
      </c>
      <c r="AJ8" s="84"/>
      <c r="AK8" s="84"/>
      <c r="AL8" s="84"/>
      <c r="AM8" s="84"/>
      <c r="AN8" s="84"/>
      <c r="AO8" s="86">
        <v>43350.865069444444</v>
      </c>
      <c r="AP8" s="84"/>
      <c r="AQ8" s="84" t="b">
        <v>1</v>
      </c>
      <c r="AR8" s="84" t="b">
        <v>1</v>
      </c>
      <c r="AS8" s="84" t="b">
        <v>0</v>
      </c>
      <c r="AT8" s="84"/>
      <c r="AU8" s="84">
        <v>0</v>
      </c>
      <c r="AV8" s="84"/>
      <c r="AW8" s="84" t="b">
        <v>0</v>
      </c>
      <c r="AX8" s="84" t="s">
        <v>305</v>
      </c>
      <c r="AY8" s="88" t="str">
        <f>HYPERLINK("https://twitter.com/seamuscoyle12")</f>
        <v>https://twitter.com/seamuscoyle12</v>
      </c>
      <c r="AZ8" s="84" t="s">
        <v>66</v>
      </c>
      <c r="BA8" s="84" t="str">
        <f>REPLACE(INDEX(GroupVertices[Group],MATCH(Vertices[[#This Row],[Vertex]],GroupVertices[Vertex],0)),1,1,"")</f>
        <v>1</v>
      </c>
      <c r="BB8" s="2"/>
      <c r="BC8" s="3"/>
      <c r="BD8" s="3"/>
      <c r="BE8" s="3"/>
      <c r="BF8" s="3"/>
    </row>
    <row r="9" spans="1:58" ht="15">
      <c r="A9" s="14" t="s">
        <v>217</v>
      </c>
      <c r="B9" s="15"/>
      <c r="C9" s="15"/>
      <c r="D9" s="94"/>
      <c r="E9" s="80"/>
      <c r="F9" s="115" t="str">
        <f>HYPERLINK("http://pbs.twimg.com/profile_images/1303975053483282434/W3ZM6wX3_normal.jpg")</f>
        <v>http://pbs.twimg.com/profile_images/1303975053483282434/W3ZM6wX3_normal.jpg</v>
      </c>
      <c r="G9" s="15"/>
      <c r="H9" s="16" t="s">
        <v>217</v>
      </c>
      <c r="I9" s="68"/>
      <c r="J9" s="68"/>
      <c r="K9" s="117" t="s">
        <v>311</v>
      </c>
      <c r="L9" s="95"/>
      <c r="M9" s="96">
        <v>7681.73486328125</v>
      </c>
      <c r="N9" s="96">
        <v>5046.55126953125</v>
      </c>
      <c r="O9" s="78"/>
      <c r="P9" s="97"/>
      <c r="Q9" s="97"/>
      <c r="R9" s="98"/>
      <c r="S9" s="98"/>
      <c r="T9" s="98"/>
      <c r="U9" s="98"/>
      <c r="V9" s="53"/>
      <c r="W9" s="53"/>
      <c r="X9" s="53"/>
      <c r="Y9" s="53"/>
      <c r="Z9" s="52"/>
      <c r="AA9" s="81">
        <v>9</v>
      </c>
      <c r="AB9" s="81"/>
      <c r="AC9" s="99"/>
      <c r="AD9" s="84" t="s">
        <v>279</v>
      </c>
      <c r="AE9" s="93" t="s">
        <v>288</v>
      </c>
      <c r="AF9" s="84">
        <v>920</v>
      </c>
      <c r="AG9" s="84">
        <v>1325</v>
      </c>
      <c r="AH9" s="84">
        <v>4869</v>
      </c>
      <c r="AI9" s="84">
        <v>5200</v>
      </c>
      <c r="AJ9" s="84"/>
      <c r="AK9" s="84" t="s">
        <v>296</v>
      </c>
      <c r="AL9" s="84" t="s">
        <v>301</v>
      </c>
      <c r="AM9" s="88" t="str">
        <f>HYPERLINK("https://t.co/r2zwcnOsMI")</f>
        <v>https://t.co/r2zwcnOsMI</v>
      </c>
      <c r="AN9" s="84"/>
      <c r="AO9" s="86">
        <v>44014.57258101852</v>
      </c>
      <c r="AP9" s="88" t="str">
        <f>HYPERLINK("https://pbs.twimg.com/profile_banners/1278684980089180166/1599727429")</f>
        <v>https://pbs.twimg.com/profile_banners/1278684980089180166/1599727429</v>
      </c>
      <c r="AQ9" s="84" t="b">
        <v>1</v>
      </c>
      <c r="AR9" s="84" t="b">
        <v>0</v>
      </c>
      <c r="AS9" s="84" t="b">
        <v>0</v>
      </c>
      <c r="AT9" s="84"/>
      <c r="AU9" s="84">
        <v>3</v>
      </c>
      <c r="AV9" s="84"/>
      <c r="AW9" s="84" t="b">
        <v>0</v>
      </c>
      <c r="AX9" s="84" t="s">
        <v>305</v>
      </c>
      <c r="AY9" s="88" t="str">
        <f>HYPERLINK("https://twitter.com/nfm1121ebn")</f>
        <v>https://twitter.com/nfm1121ebn</v>
      </c>
      <c r="AZ9" s="84" t="s">
        <v>66</v>
      </c>
      <c r="BA9" s="84" t="str">
        <f>REPLACE(INDEX(GroupVertices[Group],MATCH(Vertices[[#This Row],[Vertex]],GroupVertices[Vertex],0)),1,1,"")</f>
        <v>1</v>
      </c>
      <c r="BB9" s="2"/>
      <c r="BC9" s="3"/>
      <c r="BD9" s="3"/>
      <c r="BE9" s="3"/>
      <c r="BF9" s="3"/>
    </row>
    <row r="10" spans="1:58" ht="15">
      <c r="A10" s="14" t="s">
        <v>218</v>
      </c>
      <c r="B10" s="15"/>
      <c r="C10" s="15"/>
      <c r="D10" s="94"/>
      <c r="E10" s="80"/>
      <c r="F10" s="115" t="str">
        <f>HYPERLINK("http://pbs.twimg.com/profile_images/1351592172907356162/PU4x60ol_normal.jpg")</f>
        <v>http://pbs.twimg.com/profile_images/1351592172907356162/PU4x60ol_normal.jpg</v>
      </c>
      <c r="G10" s="15"/>
      <c r="H10" s="16" t="s">
        <v>218</v>
      </c>
      <c r="I10" s="68"/>
      <c r="J10" s="68"/>
      <c r="K10" s="117" t="s">
        <v>312</v>
      </c>
      <c r="L10" s="95"/>
      <c r="M10" s="96">
        <v>115.86326599121094</v>
      </c>
      <c r="N10" s="96">
        <v>2070.940673828125</v>
      </c>
      <c r="O10" s="78"/>
      <c r="P10" s="97"/>
      <c r="Q10" s="97"/>
      <c r="R10" s="98"/>
      <c r="S10" s="98"/>
      <c r="T10" s="98"/>
      <c r="U10" s="98"/>
      <c r="V10" s="53"/>
      <c r="W10" s="53"/>
      <c r="X10" s="53"/>
      <c r="Y10" s="53"/>
      <c r="Z10" s="52"/>
      <c r="AA10" s="81">
        <v>10</v>
      </c>
      <c r="AB10" s="81"/>
      <c r="AC10" s="99"/>
      <c r="AD10" s="84" t="s">
        <v>280</v>
      </c>
      <c r="AE10" s="93" t="s">
        <v>289</v>
      </c>
      <c r="AF10" s="84">
        <v>453</v>
      </c>
      <c r="AG10" s="84">
        <v>641</v>
      </c>
      <c r="AH10" s="84">
        <v>1476</v>
      </c>
      <c r="AI10" s="84">
        <v>4905</v>
      </c>
      <c r="AJ10" s="84"/>
      <c r="AK10" s="84" t="s">
        <v>297</v>
      </c>
      <c r="AL10" s="84" t="s">
        <v>302</v>
      </c>
      <c r="AM10" s="88" t="str">
        <f>HYPERLINK("https://t.co/nB0DzBBUjD")</f>
        <v>https://t.co/nB0DzBBUjD</v>
      </c>
      <c r="AN10" s="84"/>
      <c r="AO10" s="86">
        <v>42706.08809027778</v>
      </c>
      <c r="AP10" s="88" t="str">
        <f>HYPERLINK("https://pbs.twimg.com/profile_banners/804507085857660928/1496287812")</f>
        <v>https://pbs.twimg.com/profile_banners/804507085857660928/1496287812</v>
      </c>
      <c r="AQ10" s="84" t="b">
        <v>1</v>
      </c>
      <c r="AR10" s="84" t="b">
        <v>0</v>
      </c>
      <c r="AS10" s="84" t="b">
        <v>1</v>
      </c>
      <c r="AT10" s="84"/>
      <c r="AU10" s="84">
        <v>3</v>
      </c>
      <c r="AV10" s="84"/>
      <c r="AW10" s="84" t="b">
        <v>0</v>
      </c>
      <c r="AX10" s="84" t="s">
        <v>305</v>
      </c>
      <c r="AY10" s="88" t="str">
        <f>HYPERLINK("https://twitter.com/crbrownwilson")</f>
        <v>https://twitter.com/crbrownwilson</v>
      </c>
      <c r="AZ10" s="84" t="s">
        <v>66</v>
      </c>
      <c r="BA10" s="84" t="str">
        <f>REPLACE(INDEX(GroupVertices[Group],MATCH(Vertices[[#This Row],[Vertex]],GroupVertices[Vertex],0)),1,1,"")</f>
        <v>1</v>
      </c>
      <c r="BB10" s="2"/>
      <c r="BC10" s="3"/>
      <c r="BD10" s="3"/>
      <c r="BE10" s="3"/>
      <c r="BF10" s="3"/>
    </row>
    <row r="11" spans="1:58" ht="15">
      <c r="A11" s="100" t="s">
        <v>219</v>
      </c>
      <c r="B11" s="101"/>
      <c r="C11" s="101"/>
      <c r="D11" s="102"/>
      <c r="E11" s="103"/>
      <c r="F11" s="116" t="str">
        <f>HYPERLINK("http://pbs.twimg.com/profile_images/1485484956818485251/vGGmntq3_normal.jpg")</f>
        <v>http://pbs.twimg.com/profile_images/1485484956818485251/vGGmntq3_normal.jpg</v>
      </c>
      <c r="G11" s="101"/>
      <c r="H11" s="104" t="s">
        <v>219</v>
      </c>
      <c r="I11" s="105"/>
      <c r="J11" s="105"/>
      <c r="K11" s="118" t="s">
        <v>313</v>
      </c>
      <c r="L11" s="106"/>
      <c r="M11" s="107">
        <v>8840.3671875</v>
      </c>
      <c r="N11" s="107">
        <v>2581.978515625</v>
      </c>
      <c r="O11" s="108"/>
      <c r="P11" s="109"/>
      <c r="Q11" s="109"/>
      <c r="R11" s="110"/>
      <c r="S11" s="110"/>
      <c r="T11" s="110"/>
      <c r="U11" s="110"/>
      <c r="V11" s="111"/>
      <c r="W11" s="111"/>
      <c r="X11" s="111"/>
      <c r="Y11" s="111"/>
      <c r="Z11" s="112"/>
      <c r="AA11" s="113">
        <v>11</v>
      </c>
      <c r="AB11" s="113"/>
      <c r="AC11" s="114"/>
      <c r="AD11" s="84" t="s">
        <v>281</v>
      </c>
      <c r="AE11" s="93" t="s">
        <v>290</v>
      </c>
      <c r="AF11" s="84">
        <v>1</v>
      </c>
      <c r="AG11" s="84">
        <v>1</v>
      </c>
      <c r="AH11" s="84">
        <v>117</v>
      </c>
      <c r="AI11" s="84">
        <v>0</v>
      </c>
      <c r="AJ11" s="84"/>
      <c r="AK11" s="84" t="s">
        <v>298</v>
      </c>
      <c r="AL11" s="84" t="s">
        <v>303</v>
      </c>
      <c r="AM11" s="88" t="str">
        <f>HYPERLINK("https://t.co/N962PwsQTN")</f>
        <v>https://t.co/N962PwsQTN</v>
      </c>
      <c r="AN11" s="84"/>
      <c r="AO11" s="86">
        <v>44585.07009259259</v>
      </c>
      <c r="AP11" s="88" t="str">
        <f>HYPERLINK("https://pbs.twimg.com/profile_banners/1485427335226871810/1643002208")</f>
        <v>https://pbs.twimg.com/profile_banners/1485427335226871810/1643002208</v>
      </c>
      <c r="AQ11" s="84" t="b">
        <v>1</v>
      </c>
      <c r="AR11" s="84" t="b">
        <v>0</v>
      </c>
      <c r="AS11" s="84" t="b">
        <v>0</v>
      </c>
      <c r="AT11" s="84"/>
      <c r="AU11" s="84">
        <v>0</v>
      </c>
      <c r="AV11" s="84"/>
      <c r="AW11" s="84" t="b">
        <v>0</v>
      </c>
      <c r="AX11" s="84" t="s">
        <v>305</v>
      </c>
      <c r="AY11" s="88" t="str">
        <f>HYPERLINK("https://twitter.com/eamohealthllc")</f>
        <v>https://twitter.com/eamohealthllc</v>
      </c>
      <c r="AZ11" s="84" t="s">
        <v>66</v>
      </c>
      <c r="BA11" s="84" t="str">
        <f>REPLACE(INDEX(GroupVertices[Group],MATCH(Vertices[[#This Row],[Vertex]],GroupVertices[Vertex],0)),1,1,"")</f>
        <v>2</v>
      </c>
      <c r="BB11" s="2"/>
      <c r="BC11" s="3"/>
      <c r="BD11" s="3"/>
      <c r="BE11" s="3"/>
      <c r="BF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361</v>
      </c>
    </row>
    <row r="3" spans="1:25" ht="15">
      <c r="A3" s="83" t="s">
        <v>353</v>
      </c>
      <c r="B3" s="121" t="s">
        <v>355</v>
      </c>
      <c r="C3" s="121" t="s">
        <v>56</v>
      </c>
      <c r="D3" s="119"/>
      <c r="E3" s="15"/>
      <c r="F3" s="16" t="s">
        <v>353</v>
      </c>
      <c r="G3" s="78"/>
      <c r="H3" s="78"/>
      <c r="I3" s="120">
        <v>3</v>
      </c>
      <c r="J3" s="65"/>
      <c r="K3" s="51">
        <v>7</v>
      </c>
      <c r="L3" s="51">
        <v>3</v>
      </c>
      <c r="M3" s="51">
        <v>8</v>
      </c>
      <c r="N3" s="51">
        <v>11</v>
      </c>
      <c r="O3" s="51">
        <v>0</v>
      </c>
      <c r="P3" s="52">
        <v>0.16666666666666666</v>
      </c>
      <c r="Q3" s="52">
        <v>0.2857142857142857</v>
      </c>
      <c r="R3" s="51">
        <v>1</v>
      </c>
      <c r="S3" s="51">
        <v>0</v>
      </c>
      <c r="T3" s="51">
        <v>7</v>
      </c>
      <c r="U3" s="51">
        <v>11</v>
      </c>
      <c r="V3" s="51">
        <v>2</v>
      </c>
      <c r="W3" s="52">
        <v>1.469388</v>
      </c>
      <c r="X3" s="52">
        <v>0.16666666666666666</v>
      </c>
      <c r="Y3" s="84" t="s">
        <v>362</v>
      </c>
    </row>
    <row r="4" spans="1:25" ht="15">
      <c r="A4" s="83" t="s">
        <v>354</v>
      </c>
      <c r="B4" s="121" t="s">
        <v>356</v>
      </c>
      <c r="C4" s="121" t="s">
        <v>56</v>
      </c>
      <c r="D4" s="119"/>
      <c r="E4" s="15"/>
      <c r="F4" s="16" t="s">
        <v>354</v>
      </c>
      <c r="G4" s="78"/>
      <c r="H4" s="78"/>
      <c r="I4" s="120">
        <v>4</v>
      </c>
      <c r="J4" s="81"/>
      <c r="K4" s="51">
        <v>2</v>
      </c>
      <c r="L4" s="51">
        <v>2</v>
      </c>
      <c r="M4" s="51">
        <v>0</v>
      </c>
      <c r="N4" s="51">
        <v>2</v>
      </c>
      <c r="O4" s="51">
        <v>2</v>
      </c>
      <c r="P4" s="52" t="s">
        <v>360</v>
      </c>
      <c r="Q4" s="52" t="s">
        <v>360</v>
      </c>
      <c r="R4" s="51">
        <v>2</v>
      </c>
      <c r="S4" s="51">
        <v>2</v>
      </c>
      <c r="T4" s="51">
        <v>1</v>
      </c>
      <c r="U4" s="51">
        <v>1</v>
      </c>
      <c r="V4" s="51">
        <v>0</v>
      </c>
      <c r="W4" s="52">
        <v>0</v>
      </c>
      <c r="X4" s="52">
        <v>0</v>
      </c>
      <c r="Y4" s="84" t="s">
        <v>362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353</v>
      </c>
      <c r="B2" s="93" t="s">
        <v>218</v>
      </c>
      <c r="C2" s="84">
        <f>VLOOKUP(GroupVertices[[#This Row],[Vertex]],Vertices[],MATCH("ID",Vertices[[#Headers],[Vertex]:[Vertex Group]],0),FALSE)</f>
        <v>10</v>
      </c>
    </row>
    <row r="3" spans="1:3" ht="15">
      <c r="A3" s="85" t="s">
        <v>353</v>
      </c>
      <c r="B3" s="93" t="s">
        <v>214</v>
      </c>
      <c r="C3" s="84">
        <f>VLOOKUP(GroupVertices[[#This Row],[Vertex]],Vertices[],MATCH("ID",Vertices[[#Headers],[Vertex]:[Vertex Group]],0),FALSE)</f>
        <v>4</v>
      </c>
    </row>
    <row r="4" spans="1:3" ht="15">
      <c r="A4" s="85" t="s">
        <v>353</v>
      </c>
      <c r="B4" s="93" t="s">
        <v>217</v>
      </c>
      <c r="C4" s="84">
        <f>VLOOKUP(GroupVertices[[#This Row],[Vertex]],Vertices[],MATCH("ID",Vertices[[#Headers],[Vertex]:[Vertex Group]],0),FALSE)</f>
        <v>9</v>
      </c>
    </row>
    <row r="5" spans="1:3" ht="15">
      <c r="A5" s="85" t="s">
        <v>353</v>
      </c>
      <c r="B5" s="93" t="s">
        <v>216</v>
      </c>
      <c r="C5" s="84">
        <f>VLOOKUP(GroupVertices[[#This Row],[Vertex]],Vertices[],MATCH("ID",Vertices[[#Headers],[Vertex]:[Vertex Group]],0),FALSE)</f>
        <v>8</v>
      </c>
    </row>
    <row r="6" spans="1:3" ht="15">
      <c r="A6" s="85" t="s">
        <v>353</v>
      </c>
      <c r="B6" s="93" t="s">
        <v>215</v>
      </c>
      <c r="C6" s="84">
        <f>VLOOKUP(GroupVertices[[#This Row],[Vertex]],Vertices[],MATCH("ID",Vertices[[#Headers],[Vertex]:[Vertex Group]],0),FALSE)</f>
        <v>7</v>
      </c>
    </row>
    <row r="7" spans="1:3" ht="15">
      <c r="A7" s="85" t="s">
        <v>353</v>
      </c>
      <c r="B7" s="93" t="s">
        <v>222</v>
      </c>
      <c r="C7" s="84">
        <f>VLOOKUP(GroupVertices[[#This Row],[Vertex]],Vertices[],MATCH("ID",Vertices[[#Headers],[Vertex]:[Vertex Group]],0),FALSE)</f>
        <v>6</v>
      </c>
    </row>
    <row r="8" spans="1:3" ht="15">
      <c r="A8" s="85" t="s">
        <v>353</v>
      </c>
      <c r="B8" s="93" t="s">
        <v>221</v>
      </c>
      <c r="C8" s="84">
        <f>VLOOKUP(GroupVertices[[#This Row],[Vertex]],Vertices[],MATCH("ID",Vertices[[#Headers],[Vertex]:[Vertex Group]],0),FALSE)</f>
        <v>5</v>
      </c>
    </row>
    <row r="9" spans="1:3" ht="15">
      <c r="A9" s="85" t="s">
        <v>354</v>
      </c>
      <c r="B9" s="93" t="s">
        <v>220</v>
      </c>
      <c r="C9" s="84">
        <f>VLOOKUP(GroupVertices[[#This Row],[Vertex]],Vertices[],MATCH("ID",Vertices[[#Headers],[Vertex]:[Vertex Group]],0),FALSE)</f>
        <v>3</v>
      </c>
    </row>
    <row r="10" spans="1:3" ht="15">
      <c r="A10" s="85" t="s">
        <v>354</v>
      </c>
      <c r="B10" s="93" t="s">
        <v>219</v>
      </c>
      <c r="C10" s="84">
        <f>VLOOKUP(GroupVertices[[#This Row],[Vertex]],Vertices[],MATCH("ID",Vertices[[#Headers],[Vertex]:[Vertex Group]],0),FALSE)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358</v>
      </c>
      <c r="BE2" s="13" t="s">
        <v>359</v>
      </c>
    </row>
    <row r="3" spans="1:57" ht="15" customHeight="1">
      <c r="A3" s="83" t="s">
        <v>220</v>
      </c>
      <c r="B3" s="83" t="s">
        <v>220</v>
      </c>
      <c r="C3" s="54"/>
      <c r="D3" s="55"/>
      <c r="E3" s="67"/>
      <c r="F3" s="56"/>
      <c r="G3" s="54"/>
      <c r="H3" s="58"/>
      <c r="I3" s="57"/>
      <c r="J3" s="57"/>
      <c r="K3" s="36" t="s">
        <v>65</v>
      </c>
      <c r="L3" s="63">
        <v>3</v>
      </c>
      <c r="M3" s="63"/>
      <c r="N3" s="64"/>
      <c r="O3" s="84" t="s">
        <v>176</v>
      </c>
      <c r="P3" s="86">
        <v>44802.8337962963</v>
      </c>
      <c r="Q3" s="84" t="s">
        <v>229</v>
      </c>
      <c r="R3" s="88" t="str">
        <f aca="true" t="shared" si="0" ref="R3:R15">HYPERLINK("https://twitter.com/i/web/status/1564342290126094355")</f>
        <v>https://twitter.com/i/web/status/1564342290126094355</v>
      </c>
      <c r="S3" s="84" t="s">
        <v>230</v>
      </c>
      <c r="T3" s="84"/>
      <c r="U3" s="84"/>
      <c r="V3" s="88" t="str">
        <f>HYPERLINK("http://pbs.twimg.com/profile_images/1507780570050445323/SZ8YIory_normal.jpg")</f>
        <v>http://pbs.twimg.com/profile_images/1507780570050445323/SZ8YIory_normal.jpg</v>
      </c>
      <c r="W3" s="86">
        <v>44802.8337962963</v>
      </c>
      <c r="X3" s="91">
        <v>44802</v>
      </c>
      <c r="Y3" s="93" t="s">
        <v>239</v>
      </c>
      <c r="Z3" s="88" t="str">
        <f>HYPERLINK("https://twitter.com/#!/nursescorneruk1/status/1564342290126094355")</f>
        <v>https://twitter.com/#!/nursescorneruk1/status/1564342290126094355</v>
      </c>
      <c r="AA3" s="84"/>
      <c r="AB3" s="84"/>
      <c r="AC3" s="93" t="s">
        <v>246</v>
      </c>
      <c r="AD3" s="84"/>
      <c r="AE3" s="84" t="b">
        <v>0</v>
      </c>
      <c r="AF3" s="84">
        <v>0</v>
      </c>
      <c r="AG3" s="93" t="s">
        <v>247</v>
      </c>
      <c r="AH3" s="84" t="b">
        <v>0</v>
      </c>
      <c r="AI3" s="84" t="s">
        <v>248</v>
      </c>
      <c r="AJ3" s="84"/>
      <c r="AK3" s="93" t="s">
        <v>247</v>
      </c>
      <c r="AL3" s="84" t="b">
        <v>0</v>
      </c>
      <c r="AM3" s="84">
        <v>0</v>
      </c>
      <c r="AN3" s="93" t="s">
        <v>247</v>
      </c>
      <c r="AO3" s="93" t="s">
        <v>249</v>
      </c>
      <c r="AP3" s="84" t="b">
        <v>1</v>
      </c>
      <c r="AQ3" s="93" t="s">
        <v>246</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221</v>
      </c>
      <c r="C4" s="54"/>
      <c r="D4" s="55"/>
      <c r="E4" s="67"/>
      <c r="F4" s="56"/>
      <c r="G4" s="54"/>
      <c r="H4" s="58"/>
      <c r="I4" s="57"/>
      <c r="J4" s="57"/>
      <c r="K4" s="36" t="s">
        <v>65</v>
      </c>
      <c r="L4" s="82">
        <v>4</v>
      </c>
      <c r="M4" s="82"/>
      <c r="N4" s="64"/>
      <c r="O4" s="85" t="s">
        <v>223</v>
      </c>
      <c r="P4" s="87">
        <v>44847.86450231481</v>
      </c>
      <c r="Q4" s="85" t="s">
        <v>226</v>
      </c>
      <c r="R4" s="89" t="str">
        <f t="shared" si="0"/>
        <v>https://twitter.com/i/web/status/1564342290126094355</v>
      </c>
      <c r="S4" s="85"/>
      <c r="T4" s="90" t="s">
        <v>231</v>
      </c>
      <c r="U4" s="89" t="str">
        <f>HYPERLINK("https://pbs.twimg.com/media/Fe-irm_WIAAiNXx.jpg")</f>
        <v>https://pbs.twimg.com/media/Fe-irm_WIAAiNXx.jpg</v>
      </c>
      <c r="V4" s="89" t="str">
        <f>HYPERLINK("https://pbs.twimg.com/media/Fe-irm_WIAAiNXx.jpg")</f>
        <v>https://pbs.twimg.com/media/Fe-irm_WIAAiNXx.jpg</v>
      </c>
      <c r="W4" s="87">
        <v>44847.86450231481</v>
      </c>
      <c r="X4" s="92">
        <v>44847</v>
      </c>
      <c r="Y4" s="90" t="s">
        <v>233</v>
      </c>
      <c r="Z4" s="89" t="str">
        <f>HYPERLINK("https://twitter.com/#!/clionaghmcelhi1/status/1580660871621013505")</f>
        <v>https://twitter.com/#!/clionaghmcelhi1/status/1580660871621013505</v>
      </c>
      <c r="AA4" s="85"/>
      <c r="AB4" s="85"/>
      <c r="AC4" s="90" t="s">
        <v>240</v>
      </c>
      <c r="AD4" s="85"/>
      <c r="AE4" s="85" t="b">
        <v>0</v>
      </c>
      <c r="AF4" s="85">
        <v>6</v>
      </c>
      <c r="AG4" s="90" t="s">
        <v>247</v>
      </c>
      <c r="AH4" s="85" t="b">
        <v>0</v>
      </c>
      <c r="AI4" s="85" t="s">
        <v>248</v>
      </c>
      <c r="AJ4" s="85"/>
      <c r="AK4" s="90" t="s">
        <v>247</v>
      </c>
      <c r="AL4" s="85" t="b">
        <v>0</v>
      </c>
      <c r="AM4" s="85">
        <v>2</v>
      </c>
      <c r="AN4" s="90" t="s">
        <v>247</v>
      </c>
      <c r="AO4" s="90" t="s">
        <v>249</v>
      </c>
      <c r="AP4" s="85" t="b">
        <v>0</v>
      </c>
      <c r="AQ4" s="90" t="s">
        <v>240</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222</v>
      </c>
      <c r="C5" s="54"/>
      <c r="D5" s="55"/>
      <c r="E5" s="67"/>
      <c r="F5" s="56"/>
      <c r="G5" s="54"/>
      <c r="H5" s="58"/>
      <c r="I5" s="57"/>
      <c r="J5" s="57"/>
      <c r="K5" s="36" t="s">
        <v>65</v>
      </c>
      <c r="L5" s="82">
        <v>5</v>
      </c>
      <c r="M5" s="82"/>
      <c r="N5" s="64"/>
      <c r="O5" s="85" t="s">
        <v>223</v>
      </c>
      <c r="P5" s="87">
        <v>44847.86450231481</v>
      </c>
      <c r="Q5" s="85" t="s">
        <v>226</v>
      </c>
      <c r="R5" s="89" t="str">
        <f t="shared" si="0"/>
        <v>https://twitter.com/i/web/status/1564342290126094355</v>
      </c>
      <c r="S5" s="85"/>
      <c r="T5" s="90" t="s">
        <v>231</v>
      </c>
      <c r="U5" s="89" t="str">
        <f>HYPERLINK("https://pbs.twimg.com/media/Fe-irm_WIAAiNXx.jpg")</f>
        <v>https://pbs.twimg.com/media/Fe-irm_WIAAiNXx.jpg</v>
      </c>
      <c r="V5" s="89" t="str">
        <f>HYPERLINK("https://pbs.twimg.com/media/Fe-irm_WIAAiNXx.jpg")</f>
        <v>https://pbs.twimg.com/media/Fe-irm_WIAAiNXx.jpg</v>
      </c>
      <c r="W5" s="87">
        <v>44847.86450231481</v>
      </c>
      <c r="X5" s="92">
        <v>44847</v>
      </c>
      <c r="Y5" s="90" t="s">
        <v>233</v>
      </c>
      <c r="Z5" s="89" t="str">
        <f>HYPERLINK("https://twitter.com/#!/clionaghmcelhi1/status/1580660871621013505")</f>
        <v>https://twitter.com/#!/clionaghmcelhi1/status/1580660871621013505</v>
      </c>
      <c r="AA5" s="85"/>
      <c r="AB5" s="85"/>
      <c r="AC5" s="90" t="s">
        <v>240</v>
      </c>
      <c r="AD5" s="85"/>
      <c r="AE5" s="85" t="b">
        <v>0</v>
      </c>
      <c r="AF5" s="85">
        <v>6</v>
      </c>
      <c r="AG5" s="90" t="s">
        <v>247</v>
      </c>
      <c r="AH5" s="85" t="b">
        <v>0</v>
      </c>
      <c r="AI5" s="85" t="s">
        <v>248</v>
      </c>
      <c r="AJ5" s="85"/>
      <c r="AK5" s="90" t="s">
        <v>247</v>
      </c>
      <c r="AL5" s="85" t="b">
        <v>0</v>
      </c>
      <c r="AM5" s="85">
        <v>2</v>
      </c>
      <c r="AN5" s="90" t="s">
        <v>247</v>
      </c>
      <c r="AO5" s="90" t="s">
        <v>249</v>
      </c>
      <c r="AP5" s="85" t="b">
        <v>0</v>
      </c>
      <c r="AQ5" s="90" t="s">
        <v>240</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214</v>
      </c>
      <c r="C6" s="54"/>
      <c r="D6" s="55"/>
      <c r="E6" s="67"/>
      <c r="F6" s="56"/>
      <c r="G6" s="54"/>
      <c r="H6" s="58"/>
      <c r="I6" s="57"/>
      <c r="J6" s="57"/>
      <c r="K6" s="36" t="s">
        <v>65</v>
      </c>
      <c r="L6" s="82">
        <v>6</v>
      </c>
      <c r="M6" s="82"/>
      <c r="N6" s="64"/>
      <c r="O6" s="85" t="s">
        <v>224</v>
      </c>
      <c r="P6" s="87">
        <v>44848.260150462964</v>
      </c>
      <c r="Q6" s="85" t="s">
        <v>227</v>
      </c>
      <c r="R6" s="89" t="str">
        <f t="shared" si="0"/>
        <v>https://twitter.com/i/web/status/1564342290126094355</v>
      </c>
      <c r="S6" s="85"/>
      <c r="T6" s="85"/>
      <c r="U6" s="85"/>
      <c r="V6" s="89" t="str">
        <f>HYPERLINK("http://pbs.twimg.com/profile_images/1471046054716055560/wEWYIXqN_normal.jpg")</f>
        <v>http://pbs.twimg.com/profile_images/1471046054716055560/wEWYIXqN_normal.jpg</v>
      </c>
      <c r="W6" s="87">
        <v>44848.260150462964</v>
      </c>
      <c r="X6" s="92">
        <v>44848</v>
      </c>
      <c r="Y6" s="90" t="s">
        <v>234</v>
      </c>
      <c r="Z6" s="89" t="str">
        <f>HYPERLINK("https://twitter.com/#!/debbierainey09/status/1580804249927045121")</f>
        <v>https://twitter.com/#!/debbierainey09/status/1580804249927045121</v>
      </c>
      <c r="AA6" s="85"/>
      <c r="AB6" s="85"/>
      <c r="AC6" s="90" t="s">
        <v>241</v>
      </c>
      <c r="AD6" s="85"/>
      <c r="AE6" s="85" t="b">
        <v>0</v>
      </c>
      <c r="AF6" s="85">
        <v>0</v>
      </c>
      <c r="AG6" s="90" t="s">
        <v>247</v>
      </c>
      <c r="AH6" s="85" t="b">
        <v>0</v>
      </c>
      <c r="AI6" s="85" t="s">
        <v>248</v>
      </c>
      <c r="AJ6" s="85"/>
      <c r="AK6" s="90" t="s">
        <v>247</v>
      </c>
      <c r="AL6" s="85" t="b">
        <v>0</v>
      </c>
      <c r="AM6" s="85">
        <v>2</v>
      </c>
      <c r="AN6" s="90" t="s">
        <v>240</v>
      </c>
      <c r="AO6" s="90" t="s">
        <v>250</v>
      </c>
      <c r="AP6" s="85" t="b">
        <v>0</v>
      </c>
      <c r="AQ6" s="90" t="s">
        <v>240</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215</v>
      </c>
      <c r="B7" s="83" t="s">
        <v>214</v>
      </c>
      <c r="C7" s="54"/>
      <c r="D7" s="55"/>
      <c r="E7" s="67"/>
      <c r="F7" s="56"/>
      <c r="G7" s="54"/>
      <c r="H7" s="58"/>
      <c r="I7" s="57"/>
      <c r="J7" s="57"/>
      <c r="K7" s="36" t="s">
        <v>65</v>
      </c>
      <c r="L7" s="82">
        <v>7</v>
      </c>
      <c r="M7" s="82"/>
      <c r="N7" s="64"/>
      <c r="O7" s="85" t="s">
        <v>225</v>
      </c>
      <c r="P7" s="87">
        <v>44848.260150462964</v>
      </c>
      <c r="Q7" s="85" t="s">
        <v>227</v>
      </c>
      <c r="R7" s="89" t="str">
        <f t="shared" si="0"/>
        <v>https://twitter.com/i/web/status/1564342290126094355</v>
      </c>
      <c r="S7" s="85"/>
      <c r="T7" s="85"/>
      <c r="U7" s="85"/>
      <c r="V7" s="89" t="str">
        <f>HYPERLINK("http://pbs.twimg.com/profile_images/1471046054716055560/wEWYIXqN_normal.jpg")</f>
        <v>http://pbs.twimg.com/profile_images/1471046054716055560/wEWYIXqN_normal.jpg</v>
      </c>
      <c r="W7" s="87">
        <v>44848.260150462964</v>
      </c>
      <c r="X7" s="92">
        <v>44848</v>
      </c>
      <c r="Y7" s="90" t="s">
        <v>234</v>
      </c>
      <c r="Z7" s="89" t="str">
        <f>HYPERLINK("https://twitter.com/#!/debbierainey09/status/1580804249927045121")</f>
        <v>https://twitter.com/#!/debbierainey09/status/1580804249927045121</v>
      </c>
      <c r="AA7" s="85"/>
      <c r="AB7" s="85"/>
      <c r="AC7" s="90" t="s">
        <v>241</v>
      </c>
      <c r="AD7" s="85"/>
      <c r="AE7" s="85" t="b">
        <v>0</v>
      </c>
      <c r="AF7" s="85">
        <v>0</v>
      </c>
      <c r="AG7" s="90" t="s">
        <v>247</v>
      </c>
      <c r="AH7" s="85" t="b">
        <v>0</v>
      </c>
      <c r="AI7" s="85" t="s">
        <v>248</v>
      </c>
      <c r="AJ7" s="85"/>
      <c r="AK7" s="90" t="s">
        <v>247</v>
      </c>
      <c r="AL7" s="85" t="b">
        <v>0</v>
      </c>
      <c r="AM7" s="85">
        <v>2</v>
      </c>
      <c r="AN7" s="90" t="s">
        <v>240</v>
      </c>
      <c r="AO7" s="90" t="s">
        <v>250</v>
      </c>
      <c r="AP7" s="85" t="b">
        <v>0</v>
      </c>
      <c r="AQ7" s="90" t="s">
        <v>240</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216</v>
      </c>
      <c r="C8" s="54"/>
      <c r="D8" s="55"/>
      <c r="E8" s="67"/>
      <c r="F8" s="56"/>
      <c r="G8" s="54"/>
      <c r="H8" s="58"/>
      <c r="I8" s="57"/>
      <c r="J8" s="57"/>
      <c r="K8" s="36" t="s">
        <v>66</v>
      </c>
      <c r="L8" s="82">
        <v>8</v>
      </c>
      <c r="M8" s="82"/>
      <c r="N8" s="64"/>
      <c r="O8" s="85" t="s">
        <v>223</v>
      </c>
      <c r="P8" s="87">
        <v>44847.86450231481</v>
      </c>
      <c r="Q8" s="85" t="s">
        <v>226</v>
      </c>
      <c r="R8" s="89" t="str">
        <f t="shared" si="0"/>
        <v>https://twitter.com/i/web/status/1564342290126094355</v>
      </c>
      <c r="S8" s="85"/>
      <c r="T8" s="90" t="s">
        <v>231</v>
      </c>
      <c r="U8" s="89" t="str">
        <f>HYPERLINK("https://pbs.twimg.com/media/Fe-irm_WIAAiNXx.jpg")</f>
        <v>https://pbs.twimg.com/media/Fe-irm_WIAAiNXx.jpg</v>
      </c>
      <c r="V8" s="89" t="str">
        <f>HYPERLINK("https://pbs.twimg.com/media/Fe-irm_WIAAiNXx.jpg")</f>
        <v>https://pbs.twimg.com/media/Fe-irm_WIAAiNXx.jpg</v>
      </c>
      <c r="W8" s="87">
        <v>44847.86450231481</v>
      </c>
      <c r="X8" s="92">
        <v>44847</v>
      </c>
      <c r="Y8" s="90" t="s">
        <v>233</v>
      </c>
      <c r="Z8" s="89" t="str">
        <f>HYPERLINK("https://twitter.com/#!/clionaghmcelhi1/status/1580660871621013505")</f>
        <v>https://twitter.com/#!/clionaghmcelhi1/status/1580660871621013505</v>
      </c>
      <c r="AA8" s="85"/>
      <c r="AB8" s="85"/>
      <c r="AC8" s="90" t="s">
        <v>240</v>
      </c>
      <c r="AD8" s="85"/>
      <c r="AE8" s="85" t="b">
        <v>0</v>
      </c>
      <c r="AF8" s="85">
        <v>6</v>
      </c>
      <c r="AG8" s="90" t="s">
        <v>247</v>
      </c>
      <c r="AH8" s="85" t="b">
        <v>0</v>
      </c>
      <c r="AI8" s="85" t="s">
        <v>248</v>
      </c>
      <c r="AJ8" s="85"/>
      <c r="AK8" s="90" t="s">
        <v>247</v>
      </c>
      <c r="AL8" s="85" t="b">
        <v>0</v>
      </c>
      <c r="AM8" s="85">
        <v>2</v>
      </c>
      <c r="AN8" s="90" t="s">
        <v>247</v>
      </c>
      <c r="AO8" s="90" t="s">
        <v>249</v>
      </c>
      <c r="AP8" s="85" t="b">
        <v>0</v>
      </c>
      <c r="AQ8" s="90" t="s">
        <v>240</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9" spans="1:57" ht="15">
      <c r="A9" s="83" t="s">
        <v>216</v>
      </c>
      <c r="B9" s="83" t="s">
        <v>214</v>
      </c>
      <c r="C9" s="54"/>
      <c r="D9" s="55"/>
      <c r="E9" s="67"/>
      <c r="F9" s="56"/>
      <c r="G9" s="54"/>
      <c r="H9" s="58"/>
      <c r="I9" s="57"/>
      <c r="J9" s="57"/>
      <c r="K9" s="36" t="s">
        <v>66</v>
      </c>
      <c r="L9" s="82">
        <v>9</v>
      </c>
      <c r="M9" s="82"/>
      <c r="N9" s="64"/>
      <c r="O9" s="85" t="s">
        <v>224</v>
      </c>
      <c r="P9" s="87">
        <v>44848.341574074075</v>
      </c>
      <c r="Q9" s="85" t="s">
        <v>227</v>
      </c>
      <c r="R9" s="89" t="str">
        <f t="shared" si="0"/>
        <v>https://twitter.com/i/web/status/1564342290126094355</v>
      </c>
      <c r="S9" s="85"/>
      <c r="T9" s="85"/>
      <c r="U9" s="85"/>
      <c r="V9" s="89" t="str">
        <f>HYPERLINK("http://abs.twimg.com/sticky/default_profile_images/default_profile_normal.png")</f>
        <v>http://abs.twimg.com/sticky/default_profile_images/default_profile_normal.png</v>
      </c>
      <c r="W9" s="87">
        <v>44848.341574074075</v>
      </c>
      <c r="X9" s="92">
        <v>44848</v>
      </c>
      <c r="Y9" s="90" t="s">
        <v>235</v>
      </c>
      <c r="Z9" s="89" t="str">
        <f>HYPERLINK("https://twitter.com/#!/seamuscoyle12/status/1580833757828771840")</f>
        <v>https://twitter.com/#!/seamuscoyle12/status/1580833757828771840</v>
      </c>
      <c r="AA9" s="85"/>
      <c r="AB9" s="85"/>
      <c r="AC9" s="90" t="s">
        <v>242</v>
      </c>
      <c r="AD9" s="85"/>
      <c r="AE9" s="85" t="b">
        <v>0</v>
      </c>
      <c r="AF9" s="85">
        <v>0</v>
      </c>
      <c r="AG9" s="90" t="s">
        <v>247</v>
      </c>
      <c r="AH9" s="85" t="b">
        <v>0</v>
      </c>
      <c r="AI9" s="85" t="s">
        <v>248</v>
      </c>
      <c r="AJ9" s="85"/>
      <c r="AK9" s="90" t="s">
        <v>247</v>
      </c>
      <c r="AL9" s="85" t="b">
        <v>0</v>
      </c>
      <c r="AM9" s="85">
        <v>2</v>
      </c>
      <c r="AN9" s="90" t="s">
        <v>240</v>
      </c>
      <c r="AO9" s="90" t="s">
        <v>249</v>
      </c>
      <c r="AP9" s="85" t="b">
        <v>0</v>
      </c>
      <c r="AQ9" s="90" t="s">
        <v>240</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216</v>
      </c>
      <c r="B10" s="83" t="s">
        <v>214</v>
      </c>
      <c r="C10" s="54"/>
      <c r="D10" s="55"/>
      <c r="E10" s="67"/>
      <c r="F10" s="56"/>
      <c r="G10" s="54"/>
      <c r="H10" s="58"/>
      <c r="I10" s="57"/>
      <c r="J10" s="57"/>
      <c r="K10" s="36" t="s">
        <v>66</v>
      </c>
      <c r="L10" s="82">
        <v>10</v>
      </c>
      <c r="M10" s="82"/>
      <c r="N10" s="64"/>
      <c r="O10" s="85" t="s">
        <v>225</v>
      </c>
      <c r="P10" s="87">
        <v>44848.341574074075</v>
      </c>
      <c r="Q10" s="85" t="s">
        <v>227</v>
      </c>
      <c r="R10" s="89" t="str">
        <f t="shared" si="0"/>
        <v>https://twitter.com/i/web/status/1564342290126094355</v>
      </c>
      <c r="S10" s="85"/>
      <c r="T10" s="85"/>
      <c r="U10" s="85"/>
      <c r="V10" s="89" t="str">
        <f>HYPERLINK("http://abs.twimg.com/sticky/default_profile_images/default_profile_normal.png")</f>
        <v>http://abs.twimg.com/sticky/default_profile_images/default_profile_normal.png</v>
      </c>
      <c r="W10" s="87">
        <v>44848.341574074075</v>
      </c>
      <c r="X10" s="92">
        <v>44848</v>
      </c>
      <c r="Y10" s="90" t="s">
        <v>235</v>
      </c>
      <c r="Z10" s="89" t="str">
        <f>HYPERLINK("https://twitter.com/#!/seamuscoyle12/status/1580833757828771840")</f>
        <v>https://twitter.com/#!/seamuscoyle12/status/1580833757828771840</v>
      </c>
      <c r="AA10" s="85"/>
      <c r="AB10" s="85"/>
      <c r="AC10" s="90" t="s">
        <v>242</v>
      </c>
      <c r="AD10" s="85"/>
      <c r="AE10" s="85" t="b">
        <v>0</v>
      </c>
      <c r="AF10" s="85">
        <v>0</v>
      </c>
      <c r="AG10" s="90" t="s">
        <v>247</v>
      </c>
      <c r="AH10" s="85" t="b">
        <v>0</v>
      </c>
      <c r="AI10" s="85" t="s">
        <v>248</v>
      </c>
      <c r="AJ10" s="85"/>
      <c r="AK10" s="90" t="s">
        <v>247</v>
      </c>
      <c r="AL10" s="85" t="b">
        <v>0</v>
      </c>
      <c r="AM10" s="85">
        <v>2</v>
      </c>
      <c r="AN10" s="90" t="s">
        <v>240</v>
      </c>
      <c r="AO10" s="90" t="s">
        <v>249</v>
      </c>
      <c r="AP10" s="85" t="b">
        <v>0</v>
      </c>
      <c r="AQ10" s="90" t="s">
        <v>240</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217</v>
      </c>
      <c r="B11" s="83" t="s">
        <v>214</v>
      </c>
      <c r="C11" s="54"/>
      <c r="D11" s="55"/>
      <c r="E11" s="67"/>
      <c r="F11" s="56"/>
      <c r="G11" s="54"/>
      <c r="H11" s="58"/>
      <c r="I11" s="57"/>
      <c r="J11" s="57"/>
      <c r="K11" s="36" t="s">
        <v>65</v>
      </c>
      <c r="L11" s="82">
        <v>11</v>
      </c>
      <c r="M11" s="82"/>
      <c r="N11" s="64"/>
      <c r="O11" s="85" t="s">
        <v>224</v>
      </c>
      <c r="P11" s="87">
        <v>44849.727476851855</v>
      </c>
      <c r="Q11" s="85" t="s">
        <v>227</v>
      </c>
      <c r="R11" s="89" t="str">
        <f t="shared" si="0"/>
        <v>https://twitter.com/i/web/status/1564342290126094355</v>
      </c>
      <c r="S11" s="85"/>
      <c r="T11" s="85"/>
      <c r="U11" s="85"/>
      <c r="V11" s="89" t="str">
        <f>HYPERLINK("http://pbs.twimg.com/profile_images/1303975053483282434/W3ZM6wX3_normal.jpg")</f>
        <v>http://pbs.twimg.com/profile_images/1303975053483282434/W3ZM6wX3_normal.jpg</v>
      </c>
      <c r="W11" s="87">
        <v>44849.727476851855</v>
      </c>
      <c r="X11" s="92">
        <v>44849</v>
      </c>
      <c r="Y11" s="90" t="s">
        <v>236</v>
      </c>
      <c r="Z11" s="89" t="str">
        <f>HYPERLINK("https://twitter.com/#!/nfm1121ebn/status/1581335990290874368")</f>
        <v>https://twitter.com/#!/nfm1121ebn/status/1581335990290874368</v>
      </c>
      <c r="AA11" s="85"/>
      <c r="AB11" s="85"/>
      <c r="AC11" s="90" t="s">
        <v>243</v>
      </c>
      <c r="AD11" s="85"/>
      <c r="AE11" s="85" t="b">
        <v>0</v>
      </c>
      <c r="AF11" s="85">
        <v>0</v>
      </c>
      <c r="AG11" s="90" t="s">
        <v>247</v>
      </c>
      <c r="AH11" s="85" t="b">
        <v>0</v>
      </c>
      <c r="AI11" s="85" t="s">
        <v>248</v>
      </c>
      <c r="AJ11" s="85"/>
      <c r="AK11" s="90" t="s">
        <v>247</v>
      </c>
      <c r="AL11" s="85" t="b">
        <v>0</v>
      </c>
      <c r="AM11" s="85">
        <v>4</v>
      </c>
      <c r="AN11" s="90" t="s">
        <v>240</v>
      </c>
      <c r="AO11" s="90" t="s">
        <v>249</v>
      </c>
      <c r="AP11" s="85" t="b">
        <v>0</v>
      </c>
      <c r="AQ11" s="90" t="s">
        <v>240</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217</v>
      </c>
      <c r="B12" s="83" t="s">
        <v>214</v>
      </c>
      <c r="C12" s="54"/>
      <c r="D12" s="55"/>
      <c r="E12" s="67"/>
      <c r="F12" s="56"/>
      <c r="G12" s="54"/>
      <c r="H12" s="58"/>
      <c r="I12" s="57"/>
      <c r="J12" s="57"/>
      <c r="K12" s="36" t="s">
        <v>65</v>
      </c>
      <c r="L12" s="82">
        <v>12</v>
      </c>
      <c r="M12" s="82"/>
      <c r="N12" s="64"/>
      <c r="O12" s="85" t="s">
        <v>225</v>
      </c>
      <c r="P12" s="87">
        <v>44849.727476851855</v>
      </c>
      <c r="Q12" s="85" t="s">
        <v>227</v>
      </c>
      <c r="R12" s="89" t="str">
        <f t="shared" si="0"/>
        <v>https://twitter.com/i/web/status/1564342290126094355</v>
      </c>
      <c r="S12" s="85"/>
      <c r="T12" s="85"/>
      <c r="U12" s="85"/>
      <c r="V12" s="89" t="str">
        <f>HYPERLINK("http://pbs.twimg.com/profile_images/1303975053483282434/W3ZM6wX3_normal.jpg")</f>
        <v>http://pbs.twimg.com/profile_images/1303975053483282434/W3ZM6wX3_normal.jpg</v>
      </c>
      <c r="W12" s="87">
        <v>44849.727476851855</v>
      </c>
      <c r="X12" s="92">
        <v>44849</v>
      </c>
      <c r="Y12" s="90" t="s">
        <v>236</v>
      </c>
      <c r="Z12" s="89" t="str">
        <f>HYPERLINK("https://twitter.com/#!/nfm1121ebn/status/1581335990290874368")</f>
        <v>https://twitter.com/#!/nfm1121ebn/status/1581335990290874368</v>
      </c>
      <c r="AA12" s="85"/>
      <c r="AB12" s="85"/>
      <c r="AC12" s="90" t="s">
        <v>243</v>
      </c>
      <c r="AD12" s="85"/>
      <c r="AE12" s="85" t="b">
        <v>0</v>
      </c>
      <c r="AF12" s="85">
        <v>0</v>
      </c>
      <c r="AG12" s="90" t="s">
        <v>247</v>
      </c>
      <c r="AH12" s="85" t="b">
        <v>0</v>
      </c>
      <c r="AI12" s="85" t="s">
        <v>248</v>
      </c>
      <c r="AJ12" s="85"/>
      <c r="AK12" s="90" t="s">
        <v>247</v>
      </c>
      <c r="AL12" s="85" t="b">
        <v>0</v>
      </c>
      <c r="AM12" s="85">
        <v>4</v>
      </c>
      <c r="AN12" s="90" t="s">
        <v>240</v>
      </c>
      <c r="AO12" s="90" t="s">
        <v>249</v>
      </c>
      <c r="AP12" s="85" t="b">
        <v>0</v>
      </c>
      <c r="AQ12" s="90" t="s">
        <v>240</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218</v>
      </c>
      <c r="B13" s="83" t="s">
        <v>214</v>
      </c>
      <c r="C13" s="54"/>
      <c r="D13" s="55"/>
      <c r="E13" s="67"/>
      <c r="F13" s="56"/>
      <c r="G13" s="54"/>
      <c r="H13" s="58"/>
      <c r="I13" s="57"/>
      <c r="J13" s="57"/>
      <c r="K13" s="36" t="s">
        <v>65</v>
      </c>
      <c r="L13" s="82">
        <v>13</v>
      </c>
      <c r="M13" s="82"/>
      <c r="N13" s="64"/>
      <c r="O13" s="85" t="s">
        <v>224</v>
      </c>
      <c r="P13" s="87">
        <v>44850.459444444445</v>
      </c>
      <c r="Q13" s="85" t="s">
        <v>227</v>
      </c>
      <c r="R13" s="89" t="str">
        <f t="shared" si="0"/>
        <v>https://twitter.com/i/web/status/1564342290126094355</v>
      </c>
      <c r="S13" s="85"/>
      <c r="T13" s="85"/>
      <c r="U13" s="85"/>
      <c r="V13" s="89" t="str">
        <f>HYPERLINK("http://pbs.twimg.com/profile_images/1351592172907356162/PU4x60ol_normal.jpg")</f>
        <v>http://pbs.twimg.com/profile_images/1351592172907356162/PU4x60ol_normal.jpg</v>
      </c>
      <c r="W13" s="87">
        <v>44850.459444444445</v>
      </c>
      <c r="X13" s="92">
        <v>44850</v>
      </c>
      <c r="Y13" s="90" t="s">
        <v>237</v>
      </c>
      <c r="Z13" s="89" t="str">
        <f>HYPERLINK("https://twitter.com/#!/crbrownwilson/status/1581601245982171136")</f>
        <v>https://twitter.com/#!/crbrownwilson/status/1581601245982171136</v>
      </c>
      <c r="AA13" s="85"/>
      <c r="AB13" s="85"/>
      <c r="AC13" s="90" t="s">
        <v>244</v>
      </c>
      <c r="AD13" s="85"/>
      <c r="AE13" s="85" t="b">
        <v>0</v>
      </c>
      <c r="AF13" s="85">
        <v>0</v>
      </c>
      <c r="AG13" s="90" t="s">
        <v>247</v>
      </c>
      <c r="AH13" s="85" t="b">
        <v>0</v>
      </c>
      <c r="AI13" s="85" t="s">
        <v>248</v>
      </c>
      <c r="AJ13" s="85"/>
      <c r="AK13" s="90" t="s">
        <v>247</v>
      </c>
      <c r="AL13" s="85" t="b">
        <v>0</v>
      </c>
      <c r="AM13" s="85">
        <v>4</v>
      </c>
      <c r="AN13" s="90" t="s">
        <v>240</v>
      </c>
      <c r="AO13" s="90" t="s">
        <v>249</v>
      </c>
      <c r="AP13" s="85" t="b">
        <v>0</v>
      </c>
      <c r="AQ13" s="90" t="s">
        <v>240</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218</v>
      </c>
      <c r="B14" s="83" t="s">
        <v>214</v>
      </c>
      <c r="C14" s="54"/>
      <c r="D14" s="55"/>
      <c r="E14" s="67"/>
      <c r="F14" s="56"/>
      <c r="G14" s="54"/>
      <c r="H14" s="58"/>
      <c r="I14" s="57"/>
      <c r="J14" s="57"/>
      <c r="K14" s="36" t="s">
        <v>65</v>
      </c>
      <c r="L14" s="82">
        <v>14</v>
      </c>
      <c r="M14" s="82"/>
      <c r="N14" s="64"/>
      <c r="O14" s="85" t="s">
        <v>225</v>
      </c>
      <c r="P14" s="87">
        <v>44850.459444444445</v>
      </c>
      <c r="Q14" s="85" t="s">
        <v>227</v>
      </c>
      <c r="R14" s="89" t="str">
        <f t="shared" si="0"/>
        <v>https://twitter.com/i/web/status/1564342290126094355</v>
      </c>
      <c r="S14" s="85"/>
      <c r="T14" s="85"/>
      <c r="U14" s="85"/>
      <c r="V14" s="89" t="str">
        <f>HYPERLINK("http://pbs.twimg.com/profile_images/1351592172907356162/PU4x60ol_normal.jpg")</f>
        <v>http://pbs.twimg.com/profile_images/1351592172907356162/PU4x60ol_normal.jpg</v>
      </c>
      <c r="W14" s="87">
        <v>44850.459444444445</v>
      </c>
      <c r="X14" s="92">
        <v>44850</v>
      </c>
      <c r="Y14" s="90" t="s">
        <v>237</v>
      </c>
      <c r="Z14" s="89" t="str">
        <f>HYPERLINK("https://twitter.com/#!/crbrownwilson/status/1581601245982171136")</f>
        <v>https://twitter.com/#!/crbrownwilson/status/1581601245982171136</v>
      </c>
      <c r="AA14" s="85"/>
      <c r="AB14" s="85"/>
      <c r="AC14" s="90" t="s">
        <v>244</v>
      </c>
      <c r="AD14" s="85"/>
      <c r="AE14" s="85" t="b">
        <v>0</v>
      </c>
      <c r="AF14" s="85">
        <v>0</v>
      </c>
      <c r="AG14" s="90" t="s">
        <v>247</v>
      </c>
      <c r="AH14" s="85" t="b">
        <v>0</v>
      </c>
      <c r="AI14" s="85" t="s">
        <v>248</v>
      </c>
      <c r="AJ14" s="85"/>
      <c r="AK14" s="90" t="s">
        <v>247</v>
      </c>
      <c r="AL14" s="85" t="b">
        <v>0</v>
      </c>
      <c r="AM14" s="85">
        <v>4</v>
      </c>
      <c r="AN14" s="90" t="s">
        <v>240</v>
      </c>
      <c r="AO14" s="90" t="s">
        <v>249</v>
      </c>
      <c r="AP14" s="85" t="b">
        <v>0</v>
      </c>
      <c r="AQ14" s="90" t="s">
        <v>240</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219</v>
      </c>
      <c r="B15" s="83" t="s">
        <v>219</v>
      </c>
      <c r="C15" s="54"/>
      <c r="D15" s="55"/>
      <c r="E15" s="67"/>
      <c r="F15" s="56"/>
      <c r="G15" s="54"/>
      <c r="H15" s="58"/>
      <c r="I15" s="57"/>
      <c r="J15" s="57"/>
      <c r="K15" s="36" t="s">
        <v>65</v>
      </c>
      <c r="L15" s="82">
        <v>15</v>
      </c>
      <c r="M15" s="82"/>
      <c r="N15" s="64"/>
      <c r="O15" s="85" t="s">
        <v>176</v>
      </c>
      <c r="P15" s="87">
        <v>44853.58336805556</v>
      </c>
      <c r="Q15" s="85" t="s">
        <v>228</v>
      </c>
      <c r="R15" s="89" t="str">
        <f t="shared" si="0"/>
        <v>https://twitter.com/i/web/status/1564342290126094355</v>
      </c>
      <c r="S15" s="85"/>
      <c r="T15" s="90" t="s">
        <v>232</v>
      </c>
      <c r="U15" s="89" t="str">
        <f>HYPERLINK("https://pbs.twimg.com/media/FfPz031VUAAXUMm.jpg")</f>
        <v>https://pbs.twimg.com/media/FfPz031VUAAXUMm.jpg</v>
      </c>
      <c r="V15" s="89" t="str">
        <f>HYPERLINK("https://pbs.twimg.com/media/FfPz031VUAAXUMm.jpg")</f>
        <v>https://pbs.twimg.com/media/FfPz031VUAAXUMm.jpg</v>
      </c>
      <c r="W15" s="87">
        <v>44853.58336805556</v>
      </c>
      <c r="X15" s="92">
        <v>44853</v>
      </c>
      <c r="Y15" s="90" t="s">
        <v>238</v>
      </c>
      <c r="Z15" s="89" t="str">
        <f>HYPERLINK("https://twitter.com/#!/eamohealthllc/status/1582733319963148289")</f>
        <v>https://twitter.com/#!/eamohealthllc/status/1582733319963148289</v>
      </c>
      <c r="AA15" s="85"/>
      <c r="AB15" s="85"/>
      <c r="AC15" s="90" t="s">
        <v>245</v>
      </c>
      <c r="AD15" s="85"/>
      <c r="AE15" s="85" t="b">
        <v>0</v>
      </c>
      <c r="AF15" s="85">
        <v>0</v>
      </c>
      <c r="AG15" s="90" t="s">
        <v>247</v>
      </c>
      <c r="AH15" s="85" t="b">
        <v>0</v>
      </c>
      <c r="AI15" s="85" t="s">
        <v>248</v>
      </c>
      <c r="AJ15" s="85"/>
      <c r="AK15" s="90" t="s">
        <v>247</v>
      </c>
      <c r="AL15" s="85" t="b">
        <v>0</v>
      </c>
      <c r="AM15" s="85">
        <v>0</v>
      </c>
      <c r="AN15" s="90" t="s">
        <v>247</v>
      </c>
      <c r="AO15" s="90" t="s">
        <v>251</v>
      </c>
      <c r="AP15" s="85" t="b">
        <v>0</v>
      </c>
      <c r="AQ15" s="90" t="s">
        <v>245</v>
      </c>
      <c r="AR15" s="85" t="s">
        <v>176</v>
      </c>
      <c r="AS15" s="85">
        <v>0</v>
      </c>
      <c r="AT15" s="85">
        <v>0</v>
      </c>
      <c r="AU15" s="85"/>
      <c r="AV15" s="85"/>
      <c r="AW15" s="85"/>
      <c r="AX15" s="85"/>
      <c r="AY15" s="85"/>
      <c r="AZ15" s="85"/>
      <c r="BA15" s="85"/>
      <c r="BB15" s="85"/>
      <c r="BC15">
        <v>1</v>
      </c>
      <c r="BD15" s="84" t="str">
        <f>REPLACE(INDEX(GroupVertices[Group],MATCH(Edges11[[#This Row],[Vertex 1]],GroupVertices[Vertex],0)),1,1,"")</f>
        <v>2</v>
      </c>
      <c r="BE15"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370</v>
      </c>
    </row>
    <row r="24" spans="10:11" ht="409.5">
      <c r="J24" t="s">
        <v>350</v>
      </c>
      <c r="K24" s="13" t="s">
        <v>369</v>
      </c>
    </row>
    <row r="25" spans="10:11" ht="15">
      <c r="J25" t="s">
        <v>351</v>
      </c>
      <c r="K25" t="b">
        <v>0</v>
      </c>
    </row>
    <row r="26" spans="10:11" ht="15">
      <c r="J26" t="s">
        <v>367</v>
      </c>
      <c r="K26" t="s">
        <v>368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364</v>
      </c>
      <c r="B25" t="s">
        <v>363</v>
      </c>
    </row>
    <row r="26" spans="1:2" ht="15">
      <c r="A26" s="123">
        <v>44802.8337962963</v>
      </c>
      <c r="B26" s="3">
        <v>1</v>
      </c>
    </row>
    <row r="27" spans="1:2" ht="15">
      <c r="A27" s="123">
        <v>44847.86450231481</v>
      </c>
      <c r="B27" s="3">
        <v>3</v>
      </c>
    </row>
    <row r="28" spans="1:2" ht="15">
      <c r="A28" s="123">
        <v>44848.260150462964</v>
      </c>
      <c r="B28" s="3">
        <v>2</v>
      </c>
    </row>
    <row r="29" spans="1:2" ht="15">
      <c r="A29" s="123">
        <v>44848.341574074075</v>
      </c>
      <c r="B29" s="3">
        <v>2</v>
      </c>
    </row>
    <row r="30" spans="1:2" ht="15">
      <c r="A30" s="123">
        <v>44849.727476851855</v>
      </c>
      <c r="B30" s="3">
        <v>2</v>
      </c>
    </row>
    <row r="31" spans="1:2" ht="15">
      <c r="A31" s="123">
        <v>44850.459444444445</v>
      </c>
      <c r="B31" s="3">
        <v>2</v>
      </c>
    </row>
    <row r="32" spans="1:2" ht="15">
      <c r="A32" s="123">
        <v>44853.58336805556</v>
      </c>
      <c r="B32" s="3">
        <v>1</v>
      </c>
    </row>
    <row r="33" spans="1:2" ht="15">
      <c r="A33" s="123" t="s">
        <v>365</v>
      </c>
      <c r="B33"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2022-11-30T20:00:13Z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