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<sst xmlns="http://schemas.openxmlformats.org/spreadsheetml/2006/main" count="665" uniqueCount="457">
  <si>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</si>
  <si>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</si>
  <si>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</si>
  <si>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</si>
  <si>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</si>
  <si>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</si>
  <si>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</si>
  <si>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</si>
  <si>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</si>
  <si>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</si>
  <si>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</si>
  <si>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</si>
  <si>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</si>
  <si>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</si>
  <si>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</si>
  <si>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</si>
  <si>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</si>
  <si>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</si>
  <si>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</si>
  <si>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</si>
  <si>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</si>
  <si>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</si>
  <si>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</si>
  <si>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</si>
  <si>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</si>
  <si>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</si>
  <si>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</si>
  <si>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</si>
  <si>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</si>
  <si>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</si>
  <si>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</si>
  <si>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</si>
  <si>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</si>
  <si>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</si>
  <si>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</si>
  <si>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</si>
  <si>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</si>
  <si>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</si>
  <si>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</si>
  <si>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</si>
  <si>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</si>
  <si>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</si>
  <si>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</si>
  <si>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</si>
  <si>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</si>
  <si>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</si>
  <si>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</si>
  <si>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</si>
  <si>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</si>
  <si>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</si>
  <si>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</si>
  <si>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</si>
  <si>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</si>
  <si>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</si>
  <si>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</si>
  <si>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</si>
  <si>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</si>
  <si>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</si>
  <si>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</si>
  <si>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</si>
  <si>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</si>
  <si>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</si>
  <si>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</si>
  <si>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</si>
  <si>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</si>
  <si>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</si>
  <si>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</si>
  <si>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</si>
  <si>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</si>
  <si>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</si>
  <si>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</si>
  <si>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</si>
  <si>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</si>
  <si>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</si>
  <si>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</si>
  <si>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</si>
  <si>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</si>
  <si>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</si>
  <si>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</si>
  <si>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</si>
  <si>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</si>
  <si>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</si>
  <si>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</si>
  <si>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</si>
  <si>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</si>
  <si>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</si>
  <si>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</si>
  <si>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</si>
  <si>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</si>
  <si>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</si>
  <si>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</si>
  <si>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</si>
  <si>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</si>
  <si>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</si>
  <si>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</si>
  <si>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</si>
  <si>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</si>
  <si>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</si>
  <si>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</si>
  <si>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</si>
  <si>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</si>
  <si>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</si>
  <si>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</si>
  <si>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</si>
  <si>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</si>
  <si>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</si>
  <si>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</si>
  <si>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</si>
  <si>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</si>
  <si>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</si>
  <si>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</si>
  <si>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</si>
  <si>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</si>
  <si>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</si>
  <si>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</si>
  <si>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</si>
  <si>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</si>
  <si>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</si>
  <si>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</si>
  <si>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</si>
  <si>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</si>
  <si>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</si>
  <si>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</si>
  <si>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</si>
  <si>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</si>
  <si>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</si>
  <si>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</si>
  <si>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</si>
  <si>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</si>
  <si>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</si>
  <si>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</si>
  <si>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</si>
  <si>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</si>
  <si>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</si>
  <si>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</si>
  <si>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</si>
  <si>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</si>
  <si>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</si>
  <si>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</si>
  <si>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</si>
  <si>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</si>
  <si>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</si>
  <si>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</si>
  <si>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</si>
  <si>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</si>
  <si>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</si>
  <si>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</si>
  <si>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</si>
  <si>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</si>
  <si>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</si>
  <si>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</si>
  <si>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</si>
  <si>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</si>
  <si>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</si>
  <si>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</si>
  <si>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</si>
  <si>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</si>
  <si>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</si>
  <si>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</si>
  <si>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</si>
  <si>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</si>
  <si>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</si>
  <si>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</si>
  <si>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</si>
  <si>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</si>
  <si>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</si>
  <si>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</si>
  <si>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</si>
  <si>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</si>
  <si>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</si>
  <si>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</si>
  <si>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</si>
  <si>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</si>
  <si>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</si>
  <si>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</si>
  <si>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</si>
  <si>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</si>
  <si>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</si>
  <si>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</si>
  <si>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</si>
  <si>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</si>
  <si>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</si>
  <si>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</si>
  <si>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</si>
  <si>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</si>
  <si>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</si>
  <si>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</si>
  <si>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</si>
  <si>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</si>
  <si>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</si>
  <si>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</si>
  <si>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</si>
  <si>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</si>
  <si>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</si>
  <si>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</si>
  <si>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</si>
  <si>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</si>
  <si>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</si>
  <si>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</si>
  <si>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</si>
  <si>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</si>
  <si>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</si>
  <si>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</si>
  <si>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</si>
  <si>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</si>
  <si>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</si>
  <si>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</si>
  <si>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</si>
  <si>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</si>
  <si>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</si>
  <si>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</si>
  <si>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</si>
  <si>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</si>
  <si>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</si>
  <si>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</si>
  <si>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</si>
  <si>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</si>
  <si>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</si>
  <si>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</si>
  <si>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</si>
  <si>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</si>
  <si>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</si>
  <si>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</si>
  <si>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</si>
  <si>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roiamplified</t>
  </si>
  <si>
    <t>inovies</t>
  </si>
  <si>
    <t>seo</t>
  </si>
  <si>
    <t>marketing</t>
  </si>
  <si>
    <t>Replies to</t>
  </si>
  <si>
    <t>Our data-driven approach ensures your business stands out in the digital crowd, driving traffic and generating leads. Get on target and start outperforming today! 
Visit our website to learn more about our SEO services https://t.co/m8Xa4R3yfP
#SEO #DigitalMarketing #ROI https://t.co/7YKhHf2Vm0</t>
  </si>
  <si>
    <t>digitalmarketing</t>
  </si>
  <si>
    <t>onlinemarketing</t>
  </si>
  <si>
    <t>seo digitalmarketing roi</t>
  </si>
  <si>
    <t>hubs.li</t>
  </si>
  <si>
    <t>inovies.com</t>
  </si>
  <si>
    <t>https://t.co/7YKhHf2Vm0 https://pbs.twimg.com/media/GA22sEmW4AEyuS-.jpg</t>
  </si>
  <si>
    <t>photo</t>
  </si>
  <si>
    <t>Twitter Web App</t>
  </si>
  <si>
    <t>HubSpot</t>
  </si>
  <si>
    <t>en</t>
  </si>
  <si>
    <t>qme</t>
  </si>
  <si>
    <t>qht</t>
  </si>
  <si>
    <t>21:49:01</t>
  </si>
  <si>
    <t>3_1733242299872632833</t>
  </si>
  <si>
    <t>1733242301873361020</t>
  </si>
  <si>
    <t>297885438</t>
  </si>
  <si>
    <t/>
  </si>
  <si>
    <t>817762162953388033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</si>
  <si>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</si>
  <si>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</si>
  <si>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</si>
  <si>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</si>
  <si>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</si>
  <si>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</si>
  <si>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</si>
  <si>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</si>
  <si>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</si>
  <si>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</si>
  <si>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</si>
  <si>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</si>
  <si>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</si>
  <si>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</si>
  <si>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</si>
  <si>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</si>
  <si>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</si>
  <si>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</si>
  <si>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</si>
  <si>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</si>
  <si>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</si>
  <si>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</si>
  <si>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</si>
  <si>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</si>
  <si>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</si>
  <si>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</si>
  <si>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</si>
  <si>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</si>
  <si>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</si>
  <si>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</si>
  <si>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</si>
  <si>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</si>
  <si>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</si>
  <si>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</si>
  <si>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</si>
  <si>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</si>
  <si>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</si>
  <si>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ROI Amplified</t>
  </si>
  <si>
    <t>Inovies</t>
  </si>
  <si>
    <t>New Delhi</t>
  </si>
  <si>
    <t>Tampa, FL</t>
  </si>
  <si>
    <t>Hyderabad, Telangana, India</t>
  </si>
  <si>
    <t>_xD83D__xDE80_ We are your All-In-One #DigitalMarketingAgency _xD83D__xDCBC_ #SEO | #GoogleAds | Social Media _xD83C__xDFAF_ Web Design | #HubspotExperts The Original #ROIDigitalMarketing company</t>
  </si>
  <si>
    <t>inovies: Your digital marketing partner for SEO, social media, and content strategies. Data-driven, creative, and adaptive for online success.</t>
  </si>
  <si>
    <t>roiamplified.com</t>
  </si>
  <si>
    <t>none</t>
  </si>
  <si>
    <t>Open Twitter Page for This Person</t>
  </si>
  <si>
    <t>roiamplified
Our data-driven approach ensures
your business stands out in the
digital crowd, driving traffic
and generating leads. Get on target
and start outperforming today!
Visit our website to learn more
about our SEO services https://t.co/m8Xa4R3yfP
#SEO #DigitalMarketing #ROI https://t.co/7YKhHf2Vm0</t>
  </si>
  <si>
    <t>Directed</t>
  </si>
  <si>
    <t>Edge Weight</t>
  </si>
  <si>
    <t>Top URLs in Tweet in Entire Graph</t>
  </si>
  <si>
    <t>https://inovies.com</t>
  </si>
  <si>
    <t>Entire Graph Count</t>
  </si>
  <si>
    <t>Top URLs in Tweet</t>
  </si>
  <si>
    <t>Top Domains in Tweet in Entire Graph</t>
  </si>
  <si>
    <t>Top Domains in Tweet</t>
  </si>
  <si>
    <t>Top Hashtags in Tweet in Entire Graph</t>
  </si>
  <si>
    <t>socialmediamarketing</t>
  </si>
  <si>
    <t>contentmarketing</t>
  </si>
  <si>
    <t>marketingtips</t>
  </si>
  <si>
    <t>branding</t>
  </si>
  <si>
    <t>ppc</t>
  </si>
  <si>
    <t>Top Hashtags in Tweet</t>
  </si>
  <si>
    <t>Top Words in Tweet in Entire Graph</t>
  </si>
  <si>
    <t>#digitalmarketing</t>
  </si>
  <si>
    <t>#seo</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</si>
  <si>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</si>
  <si>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</si>
  <si>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</si>
  <si>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</si>
  <si>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</si>
  <si>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</si>
  <si>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</si>
  <si>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</si>
  <si>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</si>
  <si>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</si>
  <si>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https://hubs.li/Q02cy7Pq0</t>
  </si>
  <si>
    <t>Top URLs in Tweet by Salience</t>
  </si>
  <si>
    <t>Top Domains in Tweet by Count</t>
  </si>
  <si>
    <t>Top Domains in Tweet by Salience</t>
  </si>
  <si>
    <t>Top Hashtags in Tweet by Count</t>
  </si>
  <si>
    <t>digitalmarketing onlinemarketing seo ecommercemarketing contentmarketing digitalstrategy sem branding smm ppc</t>
  </si>
  <si>
    <t>Top Hashtags in Tweet by Salience</t>
  </si>
  <si>
    <t>roi digitalmarketing seo</t>
  </si>
  <si>
    <t>searchrankings digitalstrategy seotips ppc onlinemarketing roi contentmarketing digitalmarketing inovies marketingtips</t>
  </si>
  <si>
    <t>Top Words in Tweet by Count</t>
  </si>
  <si>
    <t>Top Words in Tweet by Salience</t>
  </si>
  <si>
    <t>Top Word Pairs in Tweet by Count</t>
  </si>
  <si>
    <t>Top Word Pairs in Tweet by Salience</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</si>
  <si>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</si>
  <si>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</si>
  <si>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</si>
  <si>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</si>
  <si>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</si>
  <si>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</si>
  <si>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</si>
  <si>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</si>
  <si>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</si>
  <si>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</si>
  <si>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</si>
  <si>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</si>
  <si>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</si>
  <si>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</si>
  <si>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</si>
  <si>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</si>
  <si>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</si>
  <si>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</si>
  <si>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1.0.1.526</t>
  </si>
  <si>
    <t>TwitterSearch3</t>
  </si>
  <si>
    <t>Key</t>
  </si>
  <si>
    <t>Action Label</t>
  </si>
  <si>
    <t>Action URL</t>
  </si>
  <si>
    <t>Brand Logo</t>
  </si>
  <si>
    <t>Brand URL</t>
  </si>
  <si>
    <t>Hashtag</t>
  </si>
  <si>
    <t>Workbook Settings 2</t>
  </si>
  <si>
    <t>bwbusinessworld</t>
  </si>
  <si>
    <t>#DigitalMarketing #OnlineMarketing #SEO #EcommerceMarketing #ContentMarketing #DigitalStrategy #SEM #Branding #SMM #PPC #MarketingTips #BrandBuilding #SEOtips #OnlineAdvertising #SearchRankings #OnlinePresence #ROI #inovies https://t.co/HruRPasQRc https://t.co/3b6Hs74zPS</t>
  </si>
  <si>
    <t>#Marketing #DigitalMarketing #ContentMarketing #SocialMediaMarketing #SEO #EmailMarketing #InfluencerMarketing #Branding #Analytics #Advertising #PR #MarketingStrategy #ContentStrategy #MarketingTips #MarketingAutomation #CustomerExperience #BrandAwareness #LeadGeneration #ROI</t>
  </si>
  <si>
    <t>digitalmarketing onlinemarketing seo ecommercemarketing contentmarketing digitalstrategy sem branding smm ppc marketingtips brandbuilding seotips onlineadvertising searchrankings onlinepresence roi inovies</t>
  </si>
  <si>
    <t>marketing digitalmarketing contentmarketing socialmediamarketing seo emailmarketing influencermarketing branding analytics advertising pr marketingstrategy contentstrategy marketingtips marketingautomation customerexperience brandawareness leadgeneration roi</t>
  </si>
  <si>
    <t>https://t.co/3b6Hs74zPS https://pbs.twimg.com/media/GAz3Qg8W0AAVg2Y.jpg</t>
  </si>
  <si>
    <t>07:52:40</t>
  </si>
  <si>
    <t>07:52:02</t>
  </si>
  <si>
    <t>3_1733031819723853824</t>
  </si>
  <si>
    <t>1733031826220863617</t>
  </si>
  <si>
    <t>1733031669211205806</t>
  </si>
  <si>
    <t>1733024507864953074</t>
  </si>
  <si>
    <t>1733031659388158315</t>
  </si>
  <si>
    <t>36894968</t>
  </si>
  <si>
    <t>1733031666883461349</t>
  </si>
  <si>
    <t>BW Businessworld</t>
  </si>
  <si>
    <t>BW Businessworld is India’s largest &amp; most respected business magazine known for its independent opinions | https://t.co/u7FlZNYZfq | https://t.co/sRn19SI3VP</t>
  </si>
  <si>
    <t>businessworld.in</t>
  </si>
  <si>
    <t>https://t.co/u7FlZNYZfq https://t.co/sRn19SI3VP</t>
  </si>
  <si>
    <t>http://bit.ly/fb-BW http://bit.ly/yt-BW</t>
  </si>
  <si>
    <t>bit.ly/fb-BW bit.ly/yt-BW</t>
  </si>
  <si>
    <t>G1</t>
  </si>
  <si>
    <t>G2</t>
  </si>
  <si>
    <t>G3</t>
  </si>
  <si>
    <t>0, 12, 96</t>
  </si>
  <si>
    <t>0, 136, 227</t>
  </si>
  <si>
    <t>0, 100, 50</t>
  </si>
  <si>
    <t>Vertex Group</t>
  </si>
  <si>
    <t>Vertex 1 Group</t>
  </si>
  <si>
    <t>Vertex 2 Group</t>
  </si>
  <si>
    <t>Top URLs in Tweet in G1</t>
  </si>
  <si>
    <t>Top URLs in Tweet in G2</t>
  </si>
  <si>
    <t>G1 Count</t>
  </si>
  <si>
    <t>Top URLs in Tweet in G3</t>
  </si>
  <si>
    <t>G2 Count</t>
  </si>
  <si>
    <t>G3 Count</t>
  </si>
  <si>
    <t>Top Domains in Tweet in G1</t>
  </si>
  <si>
    <t>Top Domains in Tweet in G2</t>
  </si>
  <si>
    <t>Top Domains in Tweet in G3</t>
  </si>
  <si>
    <t>Top Hashtags in Tweet in G1</t>
  </si>
  <si>
    <t>Top Hashtags in Tweet in G2</t>
  </si>
  <si>
    <t>Top Hashtags in Tweet in G3</t>
  </si>
  <si>
    <t>sem</t>
  </si>
  <si>
    <t>marketing digitalmarketing contentmarketing socialmediamarketing seo emailmarketing influencermarketing branding analytics advertising</t>
  </si>
  <si>
    <t>Top Words in Tweet in G1</t>
  </si>
  <si>
    <t>Top Words in Tweet in G2</t>
  </si>
  <si>
    <t>Top Words in Tweet in G3</t>
  </si>
  <si>
    <t>#contentmarketing</t>
  </si>
  <si>
    <t>Top Word Pairs in Tweet in G1</t>
  </si>
  <si>
    <t>Top Word Pairs in Tweet in G2</t>
  </si>
  <si>
    <t>Top Word Pairs in Tweet in G3</t>
  </si>
  <si>
    <t>Top Replied-To in G1</t>
  </si>
  <si>
    <t>Top Replied-To in G2</t>
  </si>
  <si>
    <t>Top Mentioned in G1</t>
  </si>
  <si>
    <t>Top Mentioned in G2</t>
  </si>
  <si>
    <t>Top Replied-To in G3</t>
  </si>
  <si>
    <t>Top Mentioned in G3</t>
  </si>
  <si>
    <t>Top Tweeters in G1</t>
  </si>
  <si>
    <t>Top Tweeters in G2</t>
  </si>
  <si>
    <t>Top Tweeters in G3</t>
  </si>
  <si>
    <t>#brandbuilding,#seotips  #seo,#ecommercemarketing  #digitalmarketing,#onlinemarketing  #onlinepresence,#roi  #sem,#branding  #digitalstrategy,#sem  #ecommercemarketing,#contentmarketing  #onlinemarketing,#seo  #smm,#ppc  #contentmarketing,#digitalstrategy</t>
  </si>
  <si>
    <t>Group 1</t>
  </si>
  <si>
    <t>Group 2</t>
  </si>
  <si>
    <t>Edges</t>
  </si>
  <si>
    <t>The graph's vertices were grouped by cluster using the Clauset-Newman-Moore cluster algorithm.</t>
  </si>
  <si>
    <t>The graph was laid out using the Harel-Koren Fast Multiscale layout algorithm.</t>
  </si>
  <si>
    <t>Subgraph</t>
  </si>
  <si>
    <t>bwbusinessworld
#Marketing #DigitalMarketing #ContentMarketing
#SocialMediaMarketing #SEO #EmailMarketing
#InfluencerMarketing #Branding
#Analytics #Advertising #PR #MarketingStrategy
#ContentStrategy #MarketingTips
#MarketingAutomation #CustomerExperience
#BrandAwareness #LeadGeneration
#ROI</t>
  </si>
  <si>
    <t>inovies
#DigitalMarketing #OnlineMarketing
#SEO #EcommerceMarketing #ContentMarketing
#DigitalStrategy #SEM #Branding
#SMM #PPC #MarketingTips #BrandBuilding
#SEOtips #OnlineAdvertising #SearchRankings
#OnlinePresence #ROI #inovies https://t.co/HruRPasQRc
https://t.co/FpZ62IWEb9</t>
  </si>
  <si>
    <t>GraphSource░TwitterSearch3▓GraphTerm░#DigitalMarketing  #SEO  #ROI▓ImportDescription░The graph represents a network of 3 Twitter users whose recent tweets contained "#DigitalMarketing  #SEO  #ROI", or who were replied to, mentioned, retweeted or quoted in those tweets, taken from a data set limited to a maximum of 3,998 tweets, tweeted between 08-12-2023 00:00:00 and 09-12-2023 12:15:34.  The network was obtained from Twitter on Sunday, 10 December 2023 at 06:48 UTC.
The tweets in the network were tweeted over the 2-day, 17-hour, 47-minute period from Thursday, 07 December 2023 at 18:31 UTC to Sunday, 10 December 2023 at 12:18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above.▓ImportSuggestedTitle░#DigitalMarketing  #SEO  #ROI Twitter NodeXL SNA Map and Report for Sunday, 10 December 2023 at 06:46 UTC▓ImportSuggestedFileNameNoExtension░2023-12-10 06-46-22 NodeXL Twitter Search #DigitalMarketing  #SEO  #ROI▓LayoutAlgorithm░The graph was laid out using the Harel-Koren Fast Multiscale layout algorithm.▓GraphDirectedness░The graph is directed.▓GroupingDescription░The graph's vertices were grouped by cluster using the Clauset-Newman-Moore cluster algorithm.</t>
  </si>
  <si>
    <t>roi</t>
  </si>
  <si>
    <t>ecommercemarketing</t>
  </si>
  <si>
    <t>digitalstrategy</t>
  </si>
  <si>
    <t>smm</t>
  </si>
  <si>
    <t>emailmarketing</t>
  </si>
  <si>
    <t>influencermarketing</t>
  </si>
  <si>
    <t>analytics</t>
  </si>
  <si>
    <t>advertising</t>
  </si>
  <si>
    <t>#roi</t>
  </si>
  <si>
    <t>#branding</t>
  </si>
  <si>
    <t>#marketingtips</t>
  </si>
  <si>
    <t>marketing pr advertising analytics emailmarketing roi marketingautomation contentstrategy contentmarketing digitalmarketing</t>
  </si>
  <si>
    <t>driving visit business digital outperforming data learn today more leads</t>
  </si>
  <si>
    <t>#socialmediamarketing #contentmarketing #customerexperience #marketingstrategy #branding #advertising #analytics #pr #contentstrategy #emailmarketing</t>
  </si>
  <si>
    <t>#contentmarketing #sem #onlinemarketing #onlineadvertising #inovies #smm #branding #digitalstrategy #seotips #brandbuilding</t>
  </si>
  <si>
    <t>#digitalmarketing,#roi  start,outperforming  crowd,driving  digital,crowd  ensures,business  target,start  stands,out  today,visit  generating,leads  more,seo</t>
  </si>
  <si>
    <t>#advertising,#pr  #customerexperience,#brandawareness  #contentmarketing,#socialmediamarketing  #contentstrategy,#marketingtips  #branding,#analytics  #seo,#emailmarketing  #leadgeneration,#roi  #analytics,#advertising  #pr,#marketingstrategy  #marketingtips,#marketingautomation</t>
  </si>
  <si>
    <t>#DigitalMarketing  #SEO  #ROI</t>
  </si>
  <si>
    <t>The graph represents a network of 3 Twitter users whose recent tweets contained "#DigitalMarketing  #SEO  #ROI", or who were replied to, mentioned, retweeted or quoted in those tweets, taken from a data set limited to a maximum of 3,998 tweets, tweeted between 08-12-2023 00:00:00 and 09-12-2023 12:15:34.  The network was obtained from Twitter on Sunday, 10 December 2023 at 06:48 UTC.
The tweets in the network were tweeted over the 2-day, 17-hour, 47-minute period from Thursday, 07 December 2023 at 18:31 UTC to Sunday, 10 December 2023 at 12:18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</si>
  <si>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https://nodexlgraphgallery.org/Pages/Graph.aspx?graphID=294067</t>
  </si>
  <si>
    <t>https://nodexlgraphgallery.org/Images/Image.ashx?graphID=294067&amp;type=f</t>
  </si>
  <si>
    <t>&lt;?xml version="1.0" encoding="utf-8"?&gt;
&lt;configuration&gt;
  &lt;configSections&gt;
    &lt;sectionGroup name="userSettings" type="System.Configuration.UserSettingsGroup, System, Version=2.0.0.0, Culture=neutral, PublicKeyToken=b77a5c561934e089"&gt;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&lt;LayoutUserSettings&gt;
      &lt;setting name="Layout" serializeAs="String"&gt;
        &lt;value&gt;HarelKorenFastMultiscale&lt;/value&gt;
      &lt;/setting&gt;
    &lt;/LayoutUserSettings&gt;
    &lt;GroupUserSettings&gt;
      &lt;setting name="ReadGroups" serializeAs="String"&gt;
        &lt;value&gt;True&lt;/value&gt;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ExportToNodeXLGraphGallery&lt;/value&gt;
      &lt;/setting&gt;
    &lt;/AutomateTasksUserSettings&gt;
    &lt;ExportToNodeXLGraphGalleryUserSettings&gt;
      &lt;setting name="Author" serializeAs="String"&gt;
        &lt;value&gt;inoviesbn&lt;/value&gt;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&lt;AutoScaleUserSettings&gt;
      &lt;setting name="AutoScale" serializeAs="String"&gt;
        &lt;value&gt;False&lt;/value&gt;
      &lt;/setting&gt;
    &lt;/AutoScaleUserSettings&gt;
    &lt;GraphZoomAndScaleUserSettings&gt;
      &lt;setting name="GraphScale" serializeAs="String"&gt;
        &lt;value&gt;0.23&lt;/value&gt;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t>
  </si>
  <si>
    <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&lt;value&gt;0, 128, 255&lt;/value&gt;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&lt;value&gt;Red&lt;/value&gt;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&lt;value&gt;Lime&lt;/value&gt;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</si>
</sst>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0" fontId="0" fillId="0" borderId="0" xfId="0" applyFill="1" applyBorder="1" applyAlignment="1">
      <alignment/>
    </xf>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10" fillId="0" borderId="7" xfId="28" applyFill="1" applyBorder="1" applyAlignment="1">
      <alignment/>
    </xf>
    <xf numFmtId="0" fontId="0" fillId="3" borderId="1" xfId="23" applyNumberFormat="1" applyFont="1"/>
    <xf numFmtId="0" fontId="0" fillId="2" borderId="1" xfId="20" applyNumberFormat="1" applyFont="1"/>
    <xf numFmtId="0" fontId="0" fillId="0" borderId="0" xfId="0" applyAlignment="1" quotePrefix="1">
      <alignment wrapText="1"/>
    </xf>
    <xf numFmtId="0" fontId="0" fillId="0" borderId="0" xfId="22" applyFont="1" applyAlignment="1">
      <alignment/>
    </xf>
    <xf numFmtId="0" fontId="0" fillId="0" borderId="0" xfId="22" applyFont="1" applyAlignment="1">
      <alignment wrapText="1"/>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Fill="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5">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4"/>
      <tableStyleElement type="headerRow" dxfId="293"/>
    </tableStyle>
    <tableStyle name="NodeXL Table" pivot="0" count="1">
      <tableStyleElement type="headerRow" dxfId="2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408247"/>
        <c:axId val="15021040"/>
      </c:barChart>
      <c:catAx>
        <c:axId val="464082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21040"/>
        <c:crosses val="autoZero"/>
        <c:auto val="1"/>
        <c:lblOffset val="100"/>
        <c:noMultiLvlLbl val="0"/>
      </c:catAx>
      <c:valAx>
        <c:axId val="15021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0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71633"/>
        <c:axId val="8744698"/>
      </c:barChart>
      <c:catAx>
        <c:axId val="9716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744698"/>
        <c:crosses val="autoZero"/>
        <c:auto val="1"/>
        <c:lblOffset val="100"/>
        <c:noMultiLvlLbl val="0"/>
      </c:catAx>
      <c:valAx>
        <c:axId val="8744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593419"/>
        <c:axId val="37231908"/>
      </c:barChart>
      <c:catAx>
        <c:axId val="115934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231908"/>
        <c:crosses val="autoZero"/>
        <c:auto val="1"/>
        <c:lblOffset val="100"/>
        <c:noMultiLvlLbl val="0"/>
      </c:catAx>
      <c:valAx>
        <c:axId val="37231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93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651717"/>
        <c:axId val="62994542"/>
      </c:barChart>
      <c:catAx>
        <c:axId val="666517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94542"/>
        <c:crosses val="autoZero"/>
        <c:auto val="1"/>
        <c:lblOffset val="100"/>
        <c:noMultiLvlLbl val="0"/>
      </c:catAx>
      <c:valAx>
        <c:axId val="62994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1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079967"/>
        <c:axId val="2284248"/>
      </c:barChart>
      <c:catAx>
        <c:axId val="300799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84248"/>
        <c:crosses val="autoZero"/>
        <c:auto val="1"/>
        <c:lblOffset val="100"/>
        <c:noMultiLvlLbl val="0"/>
      </c:catAx>
      <c:valAx>
        <c:axId val="2284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79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558233"/>
        <c:axId val="50806370"/>
      </c:barChart>
      <c:catAx>
        <c:axId val="205582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06370"/>
        <c:crosses val="autoZero"/>
        <c:auto val="1"/>
        <c:lblOffset val="100"/>
        <c:noMultiLvlLbl val="0"/>
      </c:catAx>
      <c:valAx>
        <c:axId val="50806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58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604147"/>
        <c:axId val="21675276"/>
      </c:barChart>
      <c:catAx>
        <c:axId val="546041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675276"/>
        <c:crosses val="autoZero"/>
        <c:auto val="1"/>
        <c:lblOffset val="100"/>
        <c:noMultiLvlLbl val="0"/>
      </c:catAx>
      <c:valAx>
        <c:axId val="21675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4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859757"/>
        <c:axId val="10866902"/>
      </c:barChart>
      <c:catAx>
        <c:axId val="60859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866902"/>
        <c:crosses val="autoZero"/>
        <c:auto val="1"/>
        <c:lblOffset val="100"/>
        <c:noMultiLvlLbl val="0"/>
      </c:catAx>
      <c:valAx>
        <c:axId val="10866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9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693255"/>
        <c:axId val="7803840"/>
      </c:barChart>
      <c:catAx>
        <c:axId val="30693255"/>
        <c:scaling>
          <c:orientation val="minMax"/>
        </c:scaling>
        <c:axPos val="b"/>
        <c:delete val="1"/>
        <c:majorTickMark val="out"/>
        <c:minorTickMark val="none"/>
        <c:tickLblPos val="none"/>
        <c:crossAx val="7803840"/>
        <c:crosses val="autoZero"/>
        <c:auto val="1"/>
        <c:lblOffset val="100"/>
        <c:noMultiLvlLbl val="0"/>
      </c:catAx>
      <c:valAx>
        <c:axId val="7803840"/>
        <c:scaling>
          <c:orientation val="minMax"/>
        </c:scaling>
        <c:axPos val="l"/>
        <c:delete val="1"/>
        <c:majorTickMark val="out"/>
        <c:minorTickMark val="none"/>
        <c:tickLblPos val="none"/>
        <c:crossAx val="30693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15" name="Subgraph-roiamplifi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317" name="Subgraph-bwbusinessworl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319" name="Subgraph-inovi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 totalsRowShown="0" headerRowDxfId="291" dataDxfId="251">
  <autoFilter ref="A2:BL5"/>
  <tableColumns count="64">
    <tableColumn id="1" name="Vertex 1" dataDxfId="236"/>
    <tableColumn id="2" name="Vertex 2" dataDxfId="234"/>
    <tableColumn id="3" name="Color" dataDxfId="235"/>
    <tableColumn id="4" name="Width" dataDxfId="260"/>
    <tableColumn id="11" name="Style" dataDxfId="259"/>
    <tableColumn id="5" name="Opacity" dataDxfId="258"/>
    <tableColumn id="6" name="Visibility" dataDxfId="257"/>
    <tableColumn id="10" name="Label" dataDxfId="256"/>
    <tableColumn id="12" name="Label Text Color" dataDxfId="255"/>
    <tableColumn id="13" name="Label Font Size" dataDxfId="254"/>
    <tableColumn id="14" name="Reciprocated?" dataDxfId="117"/>
    <tableColumn id="7" name="ID" dataDxfId="253"/>
    <tableColumn id="9" name="Dynamic Filter" dataDxfId="252"/>
    <tableColumn id="8" name="Add Your Own Columns Here" dataDxfId="233"/>
    <tableColumn id="15" name="Relationship" dataDxfId="232"/>
    <tableColumn id="16" name="Relationship Date (UTC)" dataDxfId="231"/>
    <tableColumn id="17" name="Tweet" dataDxfId="230"/>
    <tableColumn id="18" name="Retweet Count" dataDxfId="229"/>
    <tableColumn id="19" name="Favorite Count" dataDxfId="228"/>
    <tableColumn id="20" name="Reply Count" dataDxfId="227"/>
    <tableColumn id="21" name="Quote Count" dataDxfId="226"/>
    <tableColumn id="22" name="Impression Count" dataDxfId="225"/>
    <tableColumn id="23" name="Hashtags in Tweet" dataDxfId="224"/>
    <tableColumn id="24" name="URLs in Tweet" dataDxfId="223"/>
    <tableColumn id="25" name="Domains in Tweet" dataDxfId="222"/>
    <tableColumn id="26" name="Mentions in Tweet" dataDxfId="221"/>
    <tableColumn id="27" name="Media in Tweet" dataDxfId="220"/>
    <tableColumn id="28" name="Media Type" dataDxfId="219"/>
    <tableColumn id="29" name="Source" dataDxfId="218"/>
    <tableColumn id="30" name="Language" dataDxfId="217"/>
    <tableColumn id="31" name="Twitter Page for Tweet" dataDxfId="216"/>
    <tableColumn id="32" name="Tweet Date (UTC)" dataDxfId="215"/>
    <tableColumn id="33" name="Date" dataDxfId="214"/>
    <tableColumn id="34" name="Time" dataDxfId="213"/>
    <tableColumn id="35" name="Possibly Sensitive" dataDxfId="212"/>
    <tableColumn id="36" name="Place Bounding Box" dataDxfId="211"/>
    <tableColumn id="37" name="Place Country" dataDxfId="210"/>
    <tableColumn id="38" name="Place Country Code" dataDxfId="209"/>
    <tableColumn id="39" name="Place Full Name" dataDxfId="208"/>
    <tableColumn id="40" name="Place ID" dataDxfId="207"/>
    <tableColumn id="41" name="Place Name" dataDxfId="206"/>
    <tableColumn id="42" name="Place Type" dataDxfId="205"/>
    <tableColumn id="43" name="Media Key" dataDxfId="204"/>
    <tableColumn id="44" name="Media Duration (ms)" dataDxfId="203"/>
    <tableColumn id="45" name="Media Height" dataDxfId="202"/>
    <tableColumn id="46" name="Media Width" dataDxfId="201"/>
    <tableColumn id="47" name="Media View Count" dataDxfId="200"/>
    <tableColumn id="48" name="Tweet Image File" dataDxfId="199"/>
    <tableColumn id="49" name="Imported ID" dataDxfId="198"/>
    <tableColumn id="50" name="Conversation ID" dataDxfId="197"/>
    <tableColumn id="51" name="In Reply To User ID" dataDxfId="196"/>
    <tableColumn id="52" name="In Reply To Tweet ID" dataDxfId="195"/>
    <tableColumn id="53" name="Quoted Status ID" dataDxfId="194"/>
    <tableColumn id="54" name="Retweet ID" dataDxfId="193"/>
    <tableColumn id="55" name="Unified Twitter ID" dataDxfId="192"/>
    <tableColumn id="56" name="Author ID" dataDxfId="191"/>
    <tableColumn id="57" name="Poll ID" dataDxfId="190"/>
    <tableColumn id="58" name="Poll Options" dataDxfId="189"/>
    <tableColumn id="59" name="Poll Duration" dataDxfId="188"/>
    <tableColumn id="60" name="Poll End Date" dataDxfId="187"/>
    <tableColumn id="61" name="Poll Voting Status" dataDxfId="186"/>
    <tableColumn id="62" name="Edge Weight" dataDxfId="134"/>
    <tableColumn id="67" name="Vertex 1 Group" dataDxfId="133">
      <calculatedColumnFormula>REPLACE(INDEX(GroupVertices[Group], MATCH("~"&amp;Edges[[#This Row],[Vertex 1]],GroupVertices[Vertex],0)),1,1,"")</calculatedColumnFormula>
    </tableColumn>
    <tableColumn id="68" name="Vertex 2 Group" dataDxfId="132">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TwitterSearchNetworkTopItems_1" displayName="TwitterSearchNetworkTopItems_1" ref="A1:H3" totalsRowShown="0" headerRowDxfId="116" dataDxfId="115">
  <autoFilter ref="A1:H3"/>
  <tableColumns count="8">
    <tableColumn id="1" name="Top URLs in Tweet in Entire Graph" dataDxfId="114"/>
    <tableColumn id="2" name="Entire Graph Count" dataDxfId="113"/>
    <tableColumn id="3" name="Top URLs in Tweet in G1" dataDxfId="112"/>
    <tableColumn id="4" name="G1 Count" dataDxfId="111"/>
    <tableColumn id="5" name="Top URLs in Tweet in G2" dataDxfId="110"/>
    <tableColumn id="6" name="G2 Count" dataDxfId="109"/>
    <tableColumn id="7" name="Top URLs in Tweet in G3" dataDxfId="108"/>
    <tableColumn id="8" name="G3 Count" dataDxfId="107"/>
  </tableColumns>
  <tableStyleInfo name="NodeXL Table" showFirstColumn="0" showLastColumn="0" showRowStripes="1" showColumnStripes="0"/>
</table>
</file>

<file path=xl/tables/table12.xml><?xml version="1.0" encoding="utf-8"?>
<table xmlns="http://schemas.openxmlformats.org/spreadsheetml/2006/main" id="38" name="TwitterSearchNetworkTopItems_2" displayName="TwitterSearchNetworkTopItems_2" ref="A6:H8" totalsRowShown="0" headerRowDxfId="105" dataDxfId="104">
  <autoFilter ref="A6:H8"/>
  <tableColumns count="8">
    <tableColumn id="1" name="Top Domains in Tweet in Entire Graph" dataDxfId="103"/>
    <tableColumn id="2" name="Entire Graph Count" dataDxfId="102"/>
    <tableColumn id="3" name="Top Domains in Tweet in G1" dataDxfId="101"/>
    <tableColumn id="4" name="G1 Count" dataDxfId="100"/>
    <tableColumn id="5" name="Top Domains in Tweet in G2" dataDxfId="99"/>
    <tableColumn id="6" name="G2 Count" dataDxfId="98"/>
    <tableColumn id="7" name="Top Domains in Tweet in G3" dataDxfId="97"/>
    <tableColumn id="8" name="G3 Count" dataDxfId="96"/>
  </tableColumns>
  <tableStyleInfo name="NodeXL Table" showFirstColumn="0" showLastColumn="0" showRowStripes="1" showColumnStripes="0"/>
</table>
</file>

<file path=xl/tables/table13.xml><?xml version="1.0" encoding="utf-8"?>
<table xmlns="http://schemas.openxmlformats.org/spreadsheetml/2006/main" id="39" name="TwitterSearchNetworkTopItems_3" displayName="TwitterSearchNetworkTopItems_3" ref="A11:H21" totalsRowShown="0" headerRowDxfId="94" dataDxfId="93">
  <autoFilter ref="A11:H21"/>
  <tableColumns count="8">
    <tableColumn id="1" name="Top Hashtags in Tweet in Entire Graph" dataDxfId="92"/>
    <tableColumn id="2" name="Entire Graph Count" dataDxfId="91"/>
    <tableColumn id="3" name="Top Hashtags in Tweet in G1" dataDxfId="90"/>
    <tableColumn id="4" name="G1 Count" dataDxfId="89"/>
    <tableColumn id="5" name="Top Hashtags in Tweet in G2" dataDxfId="88"/>
    <tableColumn id="6" name="G2 Count" dataDxfId="87"/>
    <tableColumn id="7" name="Top Hashtags in Tweet in G3" dataDxfId="86"/>
    <tableColumn id="8" name="G3 Count" dataDxfId="85"/>
  </tableColumns>
  <tableStyleInfo name="NodeXL Table" showFirstColumn="0" showLastColumn="0" showRowStripes="1" showColumnStripes="0"/>
</table>
</file>

<file path=xl/tables/table14.xml><?xml version="1.0" encoding="utf-8"?>
<table xmlns="http://schemas.openxmlformats.org/spreadsheetml/2006/main" id="40" name="TwitterSearchNetworkTopItems_4" displayName="TwitterSearchNetworkTopItems_4" ref="A24:H30" totalsRowShown="0" headerRowDxfId="83" dataDxfId="82">
  <autoFilter ref="A24:H30"/>
  <tableColumns count="8">
    <tableColumn id="1" name="Top Words in Tweet in Entire Graph" dataDxfId="81"/>
    <tableColumn id="2" name="Entire Graph Count" dataDxfId="80"/>
    <tableColumn id="3" name="Top Words in Tweet in G1" dataDxfId="79"/>
    <tableColumn id="4" name="G1 Count" dataDxfId="78"/>
    <tableColumn id="5" name="Top Words in Tweet in G2" dataDxfId="77"/>
    <tableColumn id="6" name="G2 Count" dataDxfId="76"/>
    <tableColumn id="7" name="Top Words in Tweet in G3" dataDxfId="75"/>
    <tableColumn id="8" name="G3 Count" dataDxfId="74"/>
  </tableColumns>
  <tableStyleInfo name="NodeXL Table" showFirstColumn="0" showLastColumn="0" showRowStripes="1" showColumnStripes="0"/>
</table>
</file>

<file path=xl/tables/table15.xml><?xml version="1.0" encoding="utf-8"?>
<table xmlns="http://schemas.openxmlformats.org/spreadsheetml/2006/main" id="41" name="TwitterSearchNetworkTopItems_5" displayName="TwitterSearchNetworkTopItems_5" ref="A33:H34" totalsRowShown="0" headerRowDxfId="72" dataDxfId="71">
  <autoFilter ref="A33:H34"/>
  <tableColumns count="8">
    <tableColumn id="1" name="Top Word Pairs in Tweet in Entire Graph" dataDxfId="70"/>
    <tableColumn id="2" name="Entire Graph Count" dataDxfId="69"/>
    <tableColumn id="3" name="Top Word Pairs in Tweet in G1" dataDxfId="68"/>
    <tableColumn id="4" name="G1 Count" dataDxfId="67"/>
    <tableColumn id="5" name="Top Word Pairs in Tweet in G2" dataDxfId="66"/>
    <tableColumn id="6" name="G2 Count" dataDxfId="65"/>
    <tableColumn id="7" name="Top Word Pairs in Tweet in G3" dataDxfId="64"/>
    <tableColumn id="8" name="G3 Count" dataDxfId="63"/>
  </tableColumns>
  <tableStyleInfo name="NodeXL Table" showFirstColumn="0" showLastColumn="0" showRowStripes="1" showColumnStripes="0"/>
</table>
</file>

<file path=xl/tables/table16.xml><?xml version="1.0" encoding="utf-8"?>
<table xmlns="http://schemas.openxmlformats.org/spreadsheetml/2006/main" id="42" name="TwitterSearchNetworkTopItems_6" displayName="TwitterSearchNetworkTopItems_6" ref="A36:H37" totalsRowShown="0" headerRowDxfId="61" dataDxfId="60">
  <autoFilter ref="A36:H37"/>
  <tableColumns count="8">
    <tableColumn id="1" name="Top Replied-To in Entire Graph" dataDxfId="59"/>
    <tableColumn id="2" name="Entire Graph Count" dataDxfId="55"/>
    <tableColumn id="3" name="Top Replied-To in G1" dataDxfId="54"/>
    <tableColumn id="4" name="G1 Count" dataDxfId="51"/>
    <tableColumn id="5" name="Top Replied-To in G2" dataDxfId="50"/>
    <tableColumn id="6" name="G2 Count" dataDxfId="47"/>
    <tableColumn id="7" name="Top Replied-To in G3" dataDxfId="46"/>
    <tableColumn id="8" name="G3 Count" dataDxfId="45"/>
  </tableColumns>
  <tableStyleInfo name="NodeXL Table" showFirstColumn="0" showLastColumn="0" showRowStripes="1" showColumnStripes="0"/>
</table>
</file>

<file path=xl/tables/table17.xml><?xml version="1.0" encoding="utf-8"?>
<table xmlns="http://schemas.openxmlformats.org/spreadsheetml/2006/main" id="43" name="TwitterSearchNetworkTopItems_7" displayName="TwitterSearchNetworkTopItems_7" ref="A39:H40" totalsRowShown="0" headerRowDxfId="58" dataDxfId="57">
  <autoFilter ref="A39:H40"/>
  <tableColumns count="8">
    <tableColumn id="1" name="Top Mentioned in Entire Graph" dataDxfId="56"/>
    <tableColumn id="2" name="Entire Graph Count" dataDxfId="53"/>
    <tableColumn id="3" name="Top Mentioned in G1" dataDxfId="52"/>
    <tableColumn id="4" name="G1 Count" dataDxfId="49"/>
    <tableColumn id="5" name="Top Mentioned in G2" dataDxfId="48"/>
    <tableColumn id="6" name="G2 Count" dataDxfId="44"/>
    <tableColumn id="7" name="Top Mentioned in G3" dataDxfId="43"/>
    <tableColumn id="8" name="G3 Count" dataDxfId="42"/>
  </tableColumns>
  <tableStyleInfo name="NodeXL Table" showFirstColumn="0" showLastColumn="0" showRowStripes="1" showColumnStripes="0"/>
</table>
</file>

<file path=xl/tables/table18.xml><?xml version="1.0" encoding="utf-8"?>
<table xmlns="http://schemas.openxmlformats.org/spreadsheetml/2006/main" id="44" name="TwitterSearchNetworkTopItems_8" displayName="TwitterSearchNetworkTopItems_8" ref="A42:H45" totalsRowShown="0" headerRowDxfId="39" dataDxfId="38">
  <autoFilter ref="A42:H45"/>
  <tableColumns count="8">
    <tableColumn id="1" name="Top Tweeters in Entire Graph" dataDxfId="37"/>
    <tableColumn id="2" name="Entire Graph Count" dataDxfId="36"/>
    <tableColumn id="3" name="Top Tweeters in G1" dataDxfId="35"/>
    <tableColumn id="4" name="G1 Count" dataDxfId="34"/>
    <tableColumn id="5" name="Top Tweeters in G2" dataDxfId="33"/>
    <tableColumn id="6" name="G2 Count" dataDxfId="32"/>
    <tableColumn id="7" name="Top Tweeters in G3" dataDxfId="31"/>
    <tableColumn id="8" name="G3 Count" dataDxfId="30"/>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264" dataDxfId="263">
  <autoFilter ref="A1:B7"/>
  <tableColumns count="2">
    <tableColumn id="1" name="Key" dataDxfId="1"/>
    <tableColumn id="2" name="Value"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5" totalsRowShown="0" headerRowDxfId="290" dataDxfId="237">
  <autoFilter ref="A2:CA5"/>
  <tableColumns count="79">
    <tableColumn id="1" name="Vertex" dataDxfId="250"/>
    <tableColumn id="79" name="Subgraph"/>
    <tableColumn id="2" name="Color" dataDxfId="249"/>
    <tableColumn id="5" name="Shape" dataDxfId="248"/>
    <tableColumn id="6" name="Size" dataDxfId="247"/>
    <tableColumn id="4" name="Opacity" dataDxfId="149"/>
    <tableColumn id="7" name="Image File" dataDxfId="147"/>
    <tableColumn id="3" name="Visibility" dataDxfId="148"/>
    <tableColumn id="10" name="Label" dataDxfId="246"/>
    <tableColumn id="16" name="Label Fill Color" dataDxfId="245"/>
    <tableColumn id="9" name="Label Position" dataDxfId="144"/>
    <tableColumn id="8" name="Tooltip" dataDxfId="142"/>
    <tableColumn id="18" name="Layout Order" dataDxfId="143"/>
    <tableColumn id="13" name="X" dataDxfId="244"/>
    <tableColumn id="14" name="Y" dataDxfId="243"/>
    <tableColumn id="12" name="Locked?" dataDxfId="242"/>
    <tableColumn id="19" name="Polar R" dataDxfId="241"/>
    <tableColumn id="20" name="Polar Angle" dataDxfId="240"/>
    <tableColumn id="21" name="Degree" dataDxfId="8"/>
    <tableColumn id="22" name="In-Degree" dataDxfId="7"/>
    <tableColumn id="23" name="Out-Degree" dataDxfId="5"/>
    <tableColumn id="24" name="Betweenness Centrality" dataDxfId="6"/>
    <tableColumn id="25" name="Closeness Centrality" dataDxfId="10"/>
    <tableColumn id="26" name="Eigenvector Centrality" dataDxfId="9"/>
    <tableColumn id="15" name="PageRank" dataDxfId="4"/>
    <tableColumn id="27" name="Clustering Coefficient" dataDxfId="2"/>
    <tableColumn id="29" name="Reciprocated Vertex Pair Ratio" dataDxfId="3"/>
    <tableColumn id="11" name="ID" dataDxfId="239"/>
    <tableColumn id="28" name="Dynamic Filter" dataDxfId="238"/>
    <tableColumn id="17" name="Add Your Own Columns Here" dataDxfId="185"/>
    <tableColumn id="30" name="Name" dataDxfId="184"/>
    <tableColumn id="31" name="User ID" dataDxfId="183"/>
    <tableColumn id="32" name="Followers" dataDxfId="182"/>
    <tableColumn id="33" name="Followed" dataDxfId="181"/>
    <tableColumn id="34" name="Tweets" dataDxfId="180"/>
    <tableColumn id="35" name="Listed Count" dataDxfId="179"/>
    <tableColumn id="36" name="Favourites Count" dataDxfId="178"/>
    <tableColumn id="37" name="Media Count" dataDxfId="177"/>
    <tableColumn id="38" name="Verified" dataDxfId="176"/>
    <tableColumn id="39" name="Joined Twitter Date (UTC)" dataDxfId="175"/>
    <tableColumn id="40" name="Location" dataDxfId="174"/>
    <tableColumn id="41" name="Description" dataDxfId="173"/>
    <tableColumn id="42" name="URLs (Details)" dataDxfId="172"/>
    <tableColumn id="43" name="Expanded URLs (Details)" dataDxfId="171"/>
    <tableColumn id="44" name="Display URLs (Details)" dataDxfId="170"/>
    <tableColumn id="45" name="Description URLs (Details)" dataDxfId="169"/>
    <tableColumn id="46" name="Description Expanded URLs (Details)" dataDxfId="168"/>
    <tableColumn id="47" name="Description Display URLS (Details)" dataDxfId="167"/>
    <tableColumn id="48" name="Pinned Tweet ID" dataDxfId="166"/>
    <tableColumn id="49" name="URL" dataDxfId="165"/>
    <tableColumn id="50" name="Is Blue Verified" dataDxfId="164"/>
    <tableColumn id="51" name="You Are Followed By" dataDxfId="163"/>
    <tableColumn id="52" name="You Are Following" dataDxfId="162"/>
    <tableColumn id="53" name="Can DM" dataDxfId="161"/>
    <tableColumn id="54" name="Can Media Tag" dataDxfId="160"/>
    <tableColumn id="55" name="Default Profile" dataDxfId="159"/>
    <tableColumn id="56" name="Default Profile Image" dataDxfId="158"/>
    <tableColumn id="57" name="Has Custom Timelines" dataDxfId="157"/>
    <tableColumn id="58" name="Is Translator" dataDxfId="156"/>
    <tableColumn id="59" name="Possibly Sensitive" dataDxfId="155"/>
    <tableColumn id="60" name="Profile Banner URL" dataDxfId="154"/>
    <tableColumn id="61" name="Profile Interstitial Type" dataDxfId="153"/>
    <tableColumn id="62" name="Translator Type" dataDxfId="152"/>
    <tableColumn id="63" name="Want Retweets" dataDxfId="151"/>
    <tableColumn id="64" name="Withheld" dataDxfId="150"/>
    <tableColumn id="65" name="Tweeted Search Term?" dataDxfId="146"/>
    <tableColumn id="66" name="Custom Menu Item Text" dataDxfId="145"/>
    <tableColumn id="67" name="Custom Menu Item Action" dataDxfId="27"/>
    <tableColumn id="68" name="Top URLs in Tweet by Count" dataDxfId="26"/>
    <tableColumn id="69" name="Top URLs in Tweet by Salience" dataDxfId="25"/>
    <tableColumn id="70" name="Top Domains in Tweet by Count" dataDxfId="24"/>
    <tableColumn id="71" name="Top Domains in Tweet by Salience" dataDxfId="23"/>
    <tableColumn id="72" name="Top Hashtags in Tweet by Count" dataDxfId="22"/>
    <tableColumn id="73" name="Top Hashtags in Tweet by Salience" dataDxfId="21"/>
    <tableColumn id="74" name="Top Words in Tweet by Count" dataDxfId="20"/>
    <tableColumn id="75" name="Top Words in Tweet by Salience" dataDxfId="19"/>
    <tableColumn id="76" name="Top Word Pairs in Tweet by Count" dataDxfId="18"/>
    <tableColumn id="77" name="Top Word Pairs in Tweet by Salience" dataDxfId="16"/>
    <tableColumn id="78" name="Vertex Group" dataDxfId="17">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8" name="GroupEdges" displayName="GroupEdges" ref="A2:C5" totalsRowShown="0" headerRowDxfId="262" dataDxfId="261">
  <autoFilter ref="A2:C5"/>
  <tableColumns count="3">
    <tableColumn id="1" name="Group 1" dataDxfId="15"/>
    <tableColumn id="2" name="Group 2" dataDxfId="14"/>
    <tableColumn id="3" name="Edges"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5" totalsRowShown="0" headerRowDxfId="289">
  <autoFilter ref="A2:AF5"/>
  <tableColumns count="32">
    <tableColumn id="1" name="Group" dataDxfId="141"/>
    <tableColumn id="2" name="Vertex Color" dataDxfId="140"/>
    <tableColumn id="3" name="Vertex Shape" dataDxfId="138"/>
    <tableColumn id="22" name="Visibility" dataDxfId="139"/>
    <tableColumn id="4" name="Collapsed?"/>
    <tableColumn id="18" name="Label" dataDxfId="288"/>
    <tableColumn id="20" name="Collapsed X"/>
    <tableColumn id="21" name="Collapsed Y"/>
    <tableColumn id="6" name="ID" dataDxfId="287"/>
    <tableColumn id="19" name="Collapsed Properties" dataDxfId="131"/>
    <tableColumn id="5" name="Vertices" dataDxfId="130"/>
    <tableColumn id="7" name="Unique Edges" dataDxfId="129"/>
    <tableColumn id="8" name="Edges With Duplicates" dataDxfId="128"/>
    <tableColumn id="9" name="Total Edges" dataDxfId="127"/>
    <tableColumn id="10" name="Self-Loops" dataDxfId="126"/>
    <tableColumn id="24" name="Reciprocated Vertex Pair Ratio" dataDxfId="125"/>
    <tableColumn id="25" name="Reciprocated Edge Ratio" dataDxfId="124"/>
    <tableColumn id="11" name="Connected Components" dataDxfId="123"/>
    <tableColumn id="12" name="Single-Vertex Connected Components" dataDxfId="122"/>
    <tableColumn id="13" name="Maximum Vertices in a Connected Component" dataDxfId="121"/>
    <tableColumn id="14" name="Maximum Edges in a Connected Component" dataDxfId="120"/>
    <tableColumn id="15" name="Maximum Geodesic Distance (Diameter)" dataDxfId="119"/>
    <tableColumn id="16" name="Average Geodesic Distance" dataDxfId="118"/>
    <tableColumn id="17" name="Graph Density" dataDxfId="106"/>
    <tableColumn id="23" name="Top URLs in Tweet" dataDxfId="95"/>
    <tableColumn id="26" name="Top Domains in Tweet" dataDxfId="84"/>
    <tableColumn id="27" name="Top Hashtags in Tweet" dataDxfId="73"/>
    <tableColumn id="28" name="Top Words in Tweet" dataDxfId="62"/>
    <tableColumn id="29" name="Top Word Pairs in Tweet" dataDxfId="41"/>
    <tableColumn id="30" name="Top Replied-To in Tweet" dataDxfId="40"/>
    <tableColumn id="31" name="Top Mentioned in Tweet" dataDxfId="29"/>
    <tableColumn id="32" name="Top Tweeters" dataDxfId="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6" dataDxfId="285">
  <autoFilter ref="A1:C4"/>
  <tableColumns count="3">
    <tableColumn id="1" name="Group" dataDxfId="137"/>
    <tableColumn id="2" name="Vertex" dataDxfId="136"/>
    <tableColumn id="3" name="Vertex ID" dataDxfId="13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
    <tableColumn id="2" name="Value" dataDxfId="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4"/>
    <tableColumn id="2" name="Degree Frequency" dataDxfId="283">
      <calculatedColumnFormula>COUNTIF(Vertices[Degree], "&gt;= " &amp; D2) - COUNTIF(Vertices[Degree], "&gt;=" &amp; D3)</calculatedColumnFormula>
    </tableColumn>
    <tableColumn id="3" name="In-Degree Bin" dataDxfId="282"/>
    <tableColumn id="4" name="In-Degree Frequency" dataDxfId="281">
      <calculatedColumnFormula>COUNTIF(Vertices[In-Degree], "&gt;= " &amp; F2) - COUNTIF(Vertices[In-Degree], "&gt;=" &amp; F3)</calculatedColumnFormula>
    </tableColumn>
    <tableColumn id="5" name="Out-Degree Bin" dataDxfId="280"/>
    <tableColumn id="6" name="Out-Degree Frequency" dataDxfId="279">
      <calculatedColumnFormula>COUNTIF(Vertices[Out-Degree], "&gt;= " &amp; H2) - COUNTIF(Vertices[Out-Degree], "&gt;=" &amp; H3)</calculatedColumnFormula>
    </tableColumn>
    <tableColumn id="7" name="Betweenness Centrality Bin" dataDxfId="278"/>
    <tableColumn id="8" name="Betweenness Centrality Frequency" dataDxfId="277">
      <calculatedColumnFormula>COUNTIF(Vertices[Betweenness Centrality], "&gt;= " &amp; J2) - COUNTIF(Vertices[Betweenness Centrality], "&gt;=" &amp; J3)</calculatedColumnFormula>
    </tableColumn>
    <tableColumn id="9" name="Closeness Centrality Bin" dataDxfId="276"/>
    <tableColumn id="10" name="Closeness Centrality Frequency" dataDxfId="275">
      <calculatedColumnFormula>COUNTIF(Vertices[Closeness Centrality], "&gt;= " &amp; L2) - COUNTIF(Vertices[Closeness Centrality], "&gt;=" &amp; L3)</calculatedColumnFormula>
    </tableColumn>
    <tableColumn id="11" name="Eigenvector Centrality Bin" dataDxfId="274"/>
    <tableColumn id="12" name="Eigenvector Centrality Frequency" dataDxfId="273">
      <calculatedColumnFormula>COUNTIF(Vertices[Eigenvector Centrality], "&gt;= " &amp; N2) - COUNTIF(Vertices[Eigenvector Centrality], "&gt;=" &amp; N3)</calculatedColumnFormula>
    </tableColumn>
    <tableColumn id="18" name="PageRank Bin" dataDxfId="272"/>
    <tableColumn id="17" name="PageRank Frequency" dataDxfId="271">
      <calculatedColumnFormula>COUNTIF(Vertices[Eigenvector Centrality], "&gt;= " &amp; P2) - COUNTIF(Vertices[Eigenvector Centrality], "&gt;=" &amp; P3)</calculatedColumnFormula>
    </tableColumn>
    <tableColumn id="13" name="Clustering Coefficient Bin" dataDxfId="270"/>
    <tableColumn id="14" name="Clustering Coefficient Frequency" dataDxfId="269">
      <calculatedColumnFormula>COUNTIF(Vertices[Clustering Coefficient], "&gt;= " &amp; R2) - COUNTIF(Vertices[Clustering Coefficient], "&gt;=" &amp; R3)</calculatedColumnFormula>
    </tableColumn>
    <tableColumn id="15" name="Dynamic Filter Bin" dataDxfId="268"/>
    <tableColumn id="16" name="Dynamic Filter Frequency" dataDxfId="2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266">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novies.com/" TargetMode="External" /><Relationship Id="rId2" Type="http://schemas.openxmlformats.org/officeDocument/2006/relationships/hyperlink" Target="https://hubs.li/Q02cy7Pq0" TargetMode="External" /><Relationship Id="rId3" Type="http://schemas.openxmlformats.org/officeDocument/2006/relationships/hyperlink" Target="https://inovies.com/" TargetMode="External" /><Relationship Id="rId4" Type="http://schemas.openxmlformats.org/officeDocument/2006/relationships/hyperlink" Target="https://hubs.li/Q02cy7Pq0"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6"/>
  <sheetViews>
    <sheetView zoomScale="120" zoomScaleNormal="120" workbookViewId="0" topLeftCell="A1">
      <pane xSplit="2" ySplit="2" topLeftCell="BI18"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2812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 min="62" max="62" width="14.421875" style="0" customWidth="1"/>
    <col min="63" max="63" width="10.421875" style="0" bestFit="1" customWidth="1"/>
    <col min="64" max="64" width="15.57421875" style="0" bestFit="1" customWidth="1"/>
    <col min="65" max="65" width="10.57421875" style="0" bestFit="1" customWidth="1"/>
    <col min="66" max="66" width="13.7109375" style="0" bestFit="1" customWidth="1"/>
  </cols>
  <sheetData>
    <row r="1" spans="3:14" ht="15">
      <c r="C1" s="14" t="s">
        <v>39</v>
      </c>
      <c r="D1" s="15"/>
      <c r="E1" s="15"/>
      <c r="F1" s="15"/>
      <c r="G1" s="14"/>
      <c r="H1" s="12" t="s">
        <v>43</v>
      </c>
      <c r="I1" s="48"/>
      <c r="J1" s="48"/>
      <c r="K1" s="30" t="s">
        <v>42</v>
      </c>
      <c r="L1" s="16" t="s">
        <v>40</v>
      </c>
      <c r="M1" s="16"/>
      <c r="N1" s="13"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c r="BJ2" t="s">
        <v>297</v>
      </c>
      <c r="BK2" s="7" t="s">
        <v>392</v>
      </c>
      <c r="BL2" s="7" t="s">
        <v>393</v>
      </c>
    </row>
    <row r="3" spans="1:64" ht="15" customHeight="1">
      <c r="A3" s="61" t="s">
        <v>224</v>
      </c>
      <c r="B3" s="61" t="s">
        <v>224</v>
      </c>
      <c r="C3" s="62"/>
      <c r="D3" s="63"/>
      <c r="E3" s="64"/>
      <c r="F3" s="65"/>
      <c r="G3" s="62"/>
      <c r="H3" s="66"/>
      <c r="I3" s="67"/>
      <c r="J3" s="67"/>
      <c r="K3" s="31" t="s">
        <v>65</v>
      </c>
      <c r="L3" s="68">
        <v>3</v>
      </c>
      <c r="M3" s="68"/>
      <c r="N3" s="69"/>
      <c r="O3" s="76" t="s">
        <v>179</v>
      </c>
      <c r="P3" s="78">
        <v>45268.90903935185</v>
      </c>
      <c r="Q3" s="76" t="s">
        <v>229</v>
      </c>
      <c r="R3" s="76">
        <v>0</v>
      </c>
      <c r="S3" s="76">
        <v>0</v>
      </c>
      <c r="T3" s="76">
        <v>0</v>
      </c>
      <c r="U3" s="76">
        <v>0</v>
      </c>
      <c r="V3" s="76">
        <v>20</v>
      </c>
      <c r="W3" s="80" t="s">
        <v>232</v>
      </c>
      <c r="X3" s="84" t="str">
        <f>HYPERLINK("https://hubs.li/Q02cy7Pq0")</f>
        <v>https://hubs.li/Q02cy7Pq0</v>
      </c>
      <c r="Y3" s="76" t="s">
        <v>233</v>
      </c>
      <c r="Z3" s="76"/>
      <c r="AA3" s="76" t="s">
        <v>235</v>
      </c>
      <c r="AB3" s="76" t="s">
        <v>236</v>
      </c>
      <c r="AC3" s="80" t="s">
        <v>238</v>
      </c>
      <c r="AD3" s="76" t="s">
        <v>239</v>
      </c>
      <c r="AE3" s="84" t="str">
        <f>HYPERLINK("https://twitter.com/roiamplified/status/1733242301873361020")</f>
        <v>https://twitter.com/roiamplified/status/1733242301873361020</v>
      </c>
      <c r="AF3" s="78">
        <v>45268.90903935185</v>
      </c>
      <c r="AG3" s="85">
        <v>45268</v>
      </c>
      <c r="AH3" s="80" t="s">
        <v>242</v>
      </c>
      <c r="AI3" s="76" t="b">
        <v>0</v>
      </c>
      <c r="AJ3" s="76"/>
      <c r="AK3" s="76"/>
      <c r="AL3" s="76"/>
      <c r="AM3" s="76"/>
      <c r="AN3" s="76"/>
      <c r="AO3" s="76"/>
      <c r="AP3" s="76"/>
      <c r="AQ3" s="76" t="s">
        <v>243</v>
      </c>
      <c r="AR3" s="76"/>
      <c r="AS3" s="76"/>
      <c r="AT3" s="76"/>
      <c r="AU3" s="76"/>
      <c r="AV3" s="84" t="str">
        <f>HYPERLINK("https://pbs.twimg.com/media/GA22sEmW4AEyuS-.jpg")</f>
        <v>https://pbs.twimg.com/media/GA22sEmW4AEyuS-.jpg</v>
      </c>
      <c r="AW3" s="80" t="s">
        <v>244</v>
      </c>
      <c r="AX3" s="80" t="s">
        <v>244</v>
      </c>
      <c r="AY3" s="80"/>
      <c r="AZ3" s="80" t="s">
        <v>246</v>
      </c>
      <c r="BA3" s="80" t="s">
        <v>246</v>
      </c>
      <c r="BB3" s="80" t="s">
        <v>246</v>
      </c>
      <c r="BC3" s="80" t="s">
        <v>244</v>
      </c>
      <c r="BD3" s="80" t="s">
        <v>247</v>
      </c>
      <c r="BE3" s="76"/>
      <c r="BF3" s="76"/>
      <c r="BG3" s="76"/>
      <c r="BH3" s="76"/>
      <c r="BI3" s="76"/>
      <c r="BJ3" s="76">
        <v>1</v>
      </c>
      <c r="BK3" s="76" t="str">
        <f>REPLACE(INDEX(GroupVertices[Group],MATCH("~"&amp;Edges[[#This Row],[Vertex 1]],GroupVertices[Vertex],0)),1,1,"")</f>
        <v>3</v>
      </c>
      <c r="BL3" s="76" t="str">
        <f>REPLACE(INDEX(GroupVertices[Group],MATCH("~"&amp;Edges[[#This Row],[Vertex 2]],GroupVertices[Vertex],0)),1,1,"")</f>
        <v>3</v>
      </c>
    </row>
    <row r="4" spans="1:64" ht="15" customHeight="1">
      <c r="A4" s="61" t="s">
        <v>364</v>
      </c>
      <c r="B4" s="61" t="s">
        <v>364</v>
      </c>
      <c r="C4" s="62"/>
      <c r="D4" s="63"/>
      <c r="E4" s="64"/>
      <c r="F4" s="65"/>
      <c r="G4" s="62"/>
      <c r="H4" s="66"/>
      <c r="I4" s="67"/>
      <c r="J4" s="67"/>
      <c r="K4" s="31" t="s">
        <v>65</v>
      </c>
      <c r="L4" s="75">
        <v>4</v>
      </c>
      <c r="M4" s="75"/>
      <c r="N4" s="69"/>
      <c r="O4" s="77" t="s">
        <v>228</v>
      </c>
      <c r="P4" s="79">
        <v>45268.32780092592</v>
      </c>
      <c r="Q4" s="77" t="s">
        <v>366</v>
      </c>
      <c r="R4" s="77">
        <v>0</v>
      </c>
      <c r="S4" s="77">
        <v>0</v>
      </c>
      <c r="T4" s="77">
        <v>1</v>
      </c>
      <c r="U4" s="77">
        <v>0</v>
      </c>
      <c r="V4" s="77">
        <v>41</v>
      </c>
      <c r="W4" s="81" t="s">
        <v>368</v>
      </c>
      <c r="X4" s="77"/>
      <c r="Y4" s="77"/>
      <c r="Z4" s="77"/>
      <c r="AA4" s="77"/>
      <c r="AB4" s="77"/>
      <c r="AC4" s="81" t="s">
        <v>237</v>
      </c>
      <c r="AD4" s="77" t="s">
        <v>241</v>
      </c>
      <c r="AE4" s="82" t="str">
        <f>HYPERLINK("https://twitter.com/bwbusinessworld/status/1733031669211205806")</f>
        <v>https://twitter.com/bwbusinessworld/status/1733031669211205806</v>
      </c>
      <c r="AF4" s="79">
        <v>45268.32780092592</v>
      </c>
      <c r="AG4" s="86">
        <v>45268</v>
      </c>
      <c r="AH4" s="81" t="s">
        <v>371</v>
      </c>
      <c r="AI4" s="77"/>
      <c r="AJ4" s="77"/>
      <c r="AK4" s="77"/>
      <c r="AL4" s="77"/>
      <c r="AM4" s="77"/>
      <c r="AN4" s="77"/>
      <c r="AO4" s="77"/>
      <c r="AP4" s="77"/>
      <c r="AQ4" s="77"/>
      <c r="AR4" s="77"/>
      <c r="AS4" s="77"/>
      <c r="AT4" s="77"/>
      <c r="AU4" s="77"/>
      <c r="AV4" s="82" t="str">
        <f>HYPERLINK("https://pbs.twimg.com/profile_images/731046562848071680/1bYZ7dkg_normal.jpg")</f>
        <v>https://pbs.twimg.com/profile_images/731046562848071680/1bYZ7dkg_normal.jpg</v>
      </c>
      <c r="AW4" s="81" t="s">
        <v>374</v>
      </c>
      <c r="AX4" s="81" t="s">
        <v>376</v>
      </c>
      <c r="AY4" s="81" t="s">
        <v>377</v>
      </c>
      <c r="AZ4" s="81" t="s">
        <v>378</v>
      </c>
      <c r="BA4" s="81" t="s">
        <v>246</v>
      </c>
      <c r="BB4" s="81" t="s">
        <v>246</v>
      </c>
      <c r="BC4" s="81" t="s">
        <v>378</v>
      </c>
      <c r="BD4" s="77">
        <v>36894968</v>
      </c>
      <c r="BE4" s="77"/>
      <c r="BF4" s="77"/>
      <c r="BG4" s="77"/>
      <c r="BH4" s="77"/>
      <c r="BI4" s="77"/>
      <c r="BJ4" s="77">
        <v>2</v>
      </c>
      <c r="BK4" s="76" t="str">
        <f>REPLACE(INDEX(GroupVertices[Group],MATCH("~"&amp;Edges[[#This Row],[Vertex 1]],GroupVertices[Vertex],0)),1,1,"")</f>
        <v>2</v>
      </c>
      <c r="BL4" s="76" t="str">
        <f>REPLACE(INDEX(GroupVertices[Group],MATCH("~"&amp;Edges[[#This Row],[Vertex 2]],GroupVertices[Vertex],0)),1,1,"")</f>
        <v>2</v>
      </c>
    </row>
    <row r="5" spans="1:64" ht="15">
      <c r="A5" s="61" t="s">
        <v>225</v>
      </c>
      <c r="B5" s="61" t="s">
        <v>225</v>
      </c>
      <c r="C5" s="62"/>
      <c r="D5" s="63"/>
      <c r="E5" s="64"/>
      <c r="F5" s="65"/>
      <c r="G5" s="62"/>
      <c r="H5" s="66"/>
      <c r="I5" s="67"/>
      <c r="J5" s="67"/>
      <c r="K5" s="31" t="s">
        <v>65</v>
      </c>
      <c r="L5" s="75">
        <v>5</v>
      </c>
      <c r="M5" s="75"/>
      <c r="N5" s="69"/>
      <c r="O5" s="77" t="s">
        <v>228</v>
      </c>
      <c r="P5" s="79">
        <v>45268.32824074074</v>
      </c>
      <c r="Q5" s="77" t="s">
        <v>365</v>
      </c>
      <c r="R5" s="77">
        <v>0</v>
      </c>
      <c r="S5" s="77">
        <v>0</v>
      </c>
      <c r="T5" s="77">
        <v>0</v>
      </c>
      <c r="U5" s="77">
        <v>0</v>
      </c>
      <c r="V5" s="77">
        <v>16</v>
      </c>
      <c r="W5" s="81" t="s">
        <v>367</v>
      </c>
      <c r="X5" s="82" t="str">
        <f>HYPERLINK("https://inovies.com")</f>
        <v>https://inovies.com</v>
      </c>
      <c r="Y5" s="77" t="s">
        <v>234</v>
      </c>
      <c r="Z5" s="77"/>
      <c r="AA5" s="77" t="s">
        <v>369</v>
      </c>
      <c r="AB5" s="77" t="s">
        <v>236</v>
      </c>
      <c r="AC5" s="81" t="s">
        <v>237</v>
      </c>
      <c r="AD5" s="77" t="s">
        <v>240</v>
      </c>
      <c r="AE5" s="82" t="str">
        <f>HYPERLINK("https://twitter.com/inovies/status/1733031826220863617")</f>
        <v>https://twitter.com/inovies/status/1733031826220863617</v>
      </c>
      <c r="AF5" s="79">
        <v>45268.32824074074</v>
      </c>
      <c r="AG5" s="86">
        <v>45268</v>
      </c>
      <c r="AH5" s="81" t="s">
        <v>370</v>
      </c>
      <c r="AI5" s="77" t="b">
        <v>0</v>
      </c>
      <c r="AJ5" s="77"/>
      <c r="AK5" s="77"/>
      <c r="AL5" s="77"/>
      <c r="AM5" s="77"/>
      <c r="AN5" s="77"/>
      <c r="AO5" s="77"/>
      <c r="AP5" s="77"/>
      <c r="AQ5" s="77" t="s">
        <v>372</v>
      </c>
      <c r="AR5" s="77"/>
      <c r="AS5" s="77"/>
      <c r="AT5" s="77"/>
      <c r="AU5" s="77"/>
      <c r="AV5" s="82" t="str">
        <f>HYPERLINK("https://pbs.twimg.com/media/GAz3Qg8W0AAVg2Y.jpg")</f>
        <v>https://pbs.twimg.com/media/GAz3Qg8W0AAVg2Y.jpg</v>
      </c>
      <c r="AW5" s="81" t="s">
        <v>373</v>
      </c>
      <c r="AX5" s="81" t="s">
        <v>375</v>
      </c>
      <c r="AY5" s="81" t="s">
        <v>245</v>
      </c>
      <c r="AZ5" s="81" t="s">
        <v>375</v>
      </c>
      <c r="BA5" s="81" t="s">
        <v>246</v>
      </c>
      <c r="BB5" s="81" t="s">
        <v>246</v>
      </c>
      <c r="BC5" s="81" t="s">
        <v>375</v>
      </c>
      <c r="BD5" s="77">
        <v>297885438</v>
      </c>
      <c r="BE5" s="77"/>
      <c r="BF5" s="77"/>
      <c r="BG5" s="77"/>
      <c r="BH5" s="77"/>
      <c r="BI5" s="77"/>
      <c r="BJ5" s="77">
        <v>84</v>
      </c>
      <c r="BK5" s="76" t="str">
        <f>REPLACE(INDEX(GroupVertices[Group],MATCH("~"&amp;Edges[[#This Row],[Vertex 1]],GroupVertices[Vertex],0)),1,1,"")</f>
        <v>1</v>
      </c>
      <c r="BL5" s="76" t="str">
        <f>REPLACE(INDEX(GroupVertices[Group],MATCH("~"&amp;Edges[[#This Row],[Vertex 2]],GroupVertices[Vertex],0)),1,1,"")</f>
        <v>1</v>
      </c>
    </row>
    <row r="6" spans="1:8" ht="15">
      <c r="A6"/>
      <c r="B6"/>
      <c r="D6"/>
      <c r="E6"/>
      <c r="F6"/>
      <c r="H6"/>
    </row>
    <row r="7" spans="1:8" ht="15">
      <c r="A7"/>
      <c r="B7"/>
      <c r="D7"/>
      <c r="E7"/>
      <c r="F7"/>
      <c r="H7"/>
    </row>
    <row r="8" spans="1:8" ht="15">
      <c r="A8"/>
      <c r="B8"/>
      <c r="D8"/>
      <c r="E8"/>
      <c r="F8"/>
      <c r="H8"/>
    </row>
    <row r="9" spans="1:8" ht="15">
      <c r="A9"/>
      <c r="B9"/>
      <c r="D9"/>
      <c r="E9"/>
      <c r="F9"/>
      <c r="H9"/>
    </row>
    <row r="10" spans="1:8" ht="15">
      <c r="A10"/>
      <c r="B10"/>
      <c r="D10"/>
      <c r="E10"/>
      <c r="F10"/>
      <c r="H10"/>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2EFCB-AEA8-44CA-AD66-48DEF4CBD12C}">
  <dimension ref="A1:C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425</v>
      </c>
      <c r="B2" s="121" t="s">
        <v>426</v>
      </c>
      <c r="C2" s="50" t="s">
        <v>427</v>
      </c>
    </row>
    <row r="3" spans="1:3" ht="15">
      <c r="A3" s="120" t="s">
        <v>385</v>
      </c>
      <c r="B3" s="120" t="s">
        <v>385</v>
      </c>
      <c r="C3" s="31">
        <v>1</v>
      </c>
    </row>
    <row r="4" spans="1:3" ht="15">
      <c r="A4" s="120" t="s">
        <v>386</v>
      </c>
      <c r="B4" s="131" t="s">
        <v>386</v>
      </c>
      <c r="C4" s="31">
        <v>1</v>
      </c>
    </row>
    <row r="5" spans="1:3" ht="15">
      <c r="A5" s="132" t="s">
        <v>387</v>
      </c>
      <c r="B5" s="131" t="s">
        <v>387</v>
      </c>
      <c r="C5" s="31">
        <v>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848"/>
  <sheetViews>
    <sheetView tabSelected="1" workbookViewId="0" topLeftCell="A1">
      <pane xSplit="1" ySplit="2" topLeftCell="B6" activePane="bottomRight" state="frozen"/>
      <selection pane="topRight" activeCell="B1" sqref="B1"/>
      <selection pane="bottomLeft" activeCell="A3" sqref="A3"/>
      <selection pane="bottomRight" activeCell="A2" sqref="A2:CA2"/>
    </sheetView>
  </sheetViews>
  <sheetFormatPr defaultColWidth="9.140625" defaultRowHeight="15"/>
  <cols>
    <col min="1" max="1" width="9.140625" style="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customWidth="1"/>
    <col min="10" max="10" width="9.7109375" style="0" customWidth="1"/>
    <col min="11" max="11" width="10.57421875" style="0" customWidth="1"/>
    <col min="12" max="12" width="9.140625" style="0" customWidth="1"/>
    <col min="13"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140625" style="0" customWidth="1"/>
    <col min="32" max="32" width="9.28125" style="0" customWidth="1"/>
    <col min="33" max="33" width="11.140625" style="0" customWidth="1"/>
    <col min="34" max="34" width="10.7109375" style="0" customWidth="1"/>
    <col min="35" max="35" width="9.140625" style="0" customWidth="1"/>
    <col min="36" max="36" width="8.421875" style="0" customWidth="1"/>
    <col min="37" max="37" width="17.140625" style="0" customWidth="1"/>
    <col min="38" max="38" width="13.7109375" style="0" customWidth="1"/>
    <col min="39" max="39" width="9.57421875" style="0" customWidth="1"/>
    <col min="40" max="40" width="15.28125" style="0" customWidth="1"/>
    <col min="41" max="41" width="10.28125" style="0" customWidth="1"/>
    <col min="42" max="42" width="12.421875" style="0" customWidth="1"/>
    <col min="43" max="43" width="9.8515625" style="0" customWidth="1"/>
    <col min="44" max="44" width="16.28125" style="0" customWidth="1"/>
    <col min="45" max="45" width="14.00390625" style="0" customWidth="1"/>
    <col min="46" max="46" width="14.421875" style="0" customWidth="1"/>
    <col min="47" max="47" width="21.421875" style="0" customWidth="1"/>
    <col min="48" max="48" width="19.28125" style="0" customWidth="1"/>
    <col min="49" max="49" width="10.57421875" style="0" customWidth="1"/>
    <col min="50" max="50" width="6.57421875" style="0" customWidth="1"/>
    <col min="51" max="51" width="9.57421875" style="0" customWidth="1"/>
    <col min="52" max="52" width="13.140625" style="0" customWidth="1"/>
    <col min="53" max="53" width="11.00390625" style="0" customWidth="1"/>
    <col min="54" max="54" width="9.7109375" style="0" customWidth="1"/>
    <col min="55" max="55" width="12.28125" style="0" customWidth="1"/>
    <col min="56" max="56" width="9.7109375" style="0" customWidth="1"/>
    <col min="57" max="57" width="15.57421875" style="0" customWidth="1"/>
    <col min="58" max="59" width="13.28125" style="0" customWidth="1"/>
    <col min="60" max="60" width="10.28125" style="0" customWidth="1"/>
    <col min="61" max="61" width="12.7109375" style="0" customWidth="1"/>
    <col min="62" max="62" width="17.8515625" style="0" customWidth="1"/>
    <col min="63" max="63" width="12.00390625" style="0" customWidth="1"/>
    <col min="64" max="64" width="10.8515625" style="0" customWidth="1"/>
    <col min="65" max="65" width="10.57421875" style="0" customWidth="1"/>
    <col min="66" max="66" width="14.28125" style="0" customWidth="1"/>
    <col min="67" max="68" width="15.00390625" style="0" customWidth="1"/>
    <col min="69" max="69" width="16.140625" style="0" customWidth="1"/>
    <col min="70" max="70" width="17.8515625" style="0" customWidth="1"/>
    <col min="71" max="71" width="16.28125" style="0" customWidth="1"/>
    <col min="72" max="72" width="17.8515625" style="0" customWidth="1"/>
    <col min="73" max="73" width="16.57421875" style="0" customWidth="1"/>
    <col min="74" max="74" width="17.8515625" style="0" customWidth="1"/>
    <col min="75" max="75" width="16.140625" style="0" customWidth="1"/>
    <col min="76" max="76" width="17.8515625" style="0" customWidth="1"/>
    <col min="77" max="77" width="18.00390625" style="0" customWidth="1"/>
    <col min="78" max="78" width="18.140625" style="0" customWidth="1"/>
    <col min="79" max="79" width="9.0039062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9" ht="30" customHeight="1">
      <c r="A2" s="10" t="s">
        <v>5</v>
      </c>
      <c r="B2" t="s">
        <v>430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248</v>
      </c>
      <c r="AF2" s="7" t="s">
        <v>249</v>
      </c>
      <c r="AG2" s="7" t="s">
        <v>250</v>
      </c>
      <c r="AH2" s="7" t="s">
        <v>251</v>
      </c>
      <c r="AI2" s="7" t="s">
        <v>252</v>
      </c>
      <c r="AJ2" s="7" t="s">
        <v>253</v>
      </c>
      <c r="AK2" s="7" t="s">
        <v>254</v>
      </c>
      <c r="AL2" s="7" t="s">
        <v>255</v>
      </c>
      <c r="AM2" s="7" t="s">
        <v>256</v>
      </c>
      <c r="AN2" s="7" t="s">
        <v>257</v>
      </c>
      <c r="AO2" s="7" t="s">
        <v>258</v>
      </c>
      <c r="AP2" s="7" t="s">
        <v>259</v>
      </c>
      <c r="AQ2" s="7" t="s">
        <v>260</v>
      </c>
      <c r="AR2" s="7" t="s">
        <v>261</v>
      </c>
      <c r="AS2" s="7" t="s">
        <v>262</v>
      </c>
      <c r="AT2" s="7" t="s">
        <v>263</v>
      </c>
      <c r="AU2" s="7" t="s">
        <v>264</v>
      </c>
      <c r="AV2" s="7" t="s">
        <v>265</v>
      </c>
      <c r="AW2" s="7" t="s">
        <v>266</v>
      </c>
      <c r="AX2" s="7" t="s">
        <v>267</v>
      </c>
      <c r="AY2" s="7" t="s">
        <v>268</v>
      </c>
      <c r="AZ2" s="7" t="s">
        <v>269</v>
      </c>
      <c r="BA2" s="7" t="s">
        <v>270</v>
      </c>
      <c r="BB2" s="7" t="s">
        <v>271</v>
      </c>
      <c r="BC2" s="7" t="s">
        <v>272</v>
      </c>
      <c r="BD2" s="7" t="s">
        <v>273</v>
      </c>
      <c r="BE2" s="7" t="s">
        <v>274</v>
      </c>
      <c r="BF2" s="7" t="s">
        <v>275</v>
      </c>
      <c r="BG2" s="7" t="s">
        <v>276</v>
      </c>
      <c r="BH2" s="7" t="s">
        <v>197</v>
      </c>
      <c r="BI2" s="7" t="s">
        <v>277</v>
      </c>
      <c r="BJ2" s="7" t="s">
        <v>278</v>
      </c>
      <c r="BK2" s="7" t="s">
        <v>279</v>
      </c>
      <c r="BL2" s="7" t="s">
        <v>280</v>
      </c>
      <c r="BM2" s="7" t="s">
        <v>281</v>
      </c>
      <c r="BN2" s="7" t="s">
        <v>282</v>
      </c>
      <c r="BO2" s="7" t="s">
        <v>283</v>
      </c>
      <c r="BP2" s="7" t="s">
        <v>284</v>
      </c>
      <c r="BQ2" s="104" t="s">
        <v>323</v>
      </c>
      <c r="BR2" s="104" t="s">
        <v>325</v>
      </c>
      <c r="BS2" s="104" t="s">
        <v>326</v>
      </c>
      <c r="BT2" s="104" t="s">
        <v>327</v>
      </c>
      <c r="BU2" s="104" t="s">
        <v>328</v>
      </c>
      <c r="BV2" s="104" t="s">
        <v>330</v>
      </c>
      <c r="BW2" s="104" t="s">
        <v>333</v>
      </c>
      <c r="BX2" s="104" t="s">
        <v>334</v>
      </c>
      <c r="BY2" s="104" t="s">
        <v>335</v>
      </c>
      <c r="BZ2" s="104" t="s">
        <v>336</v>
      </c>
      <c r="CA2" s="7" t="s">
        <v>391</v>
      </c>
    </row>
    <row r="3" spans="1:79" ht="34.05" customHeight="1">
      <c r="A3" s="61" t="s">
        <v>224</v>
      </c>
      <c r="C3" s="62"/>
      <c r="D3" s="62"/>
      <c r="E3" s="63"/>
      <c r="F3" s="65"/>
      <c r="G3" s="100" t="str">
        <f>HYPERLINK("https://pbs.twimg.com/profile_images/1706689120007864320/IyA9sclJ_normal.png")</f>
        <v>https://pbs.twimg.com/profile_images/1706689120007864320/IyA9sclJ_normal.png</v>
      </c>
      <c r="H3" s="62"/>
      <c r="I3" s="66"/>
      <c r="J3" s="67"/>
      <c r="K3" s="67"/>
      <c r="L3" s="66" t="s">
        <v>295</v>
      </c>
      <c r="M3" s="70"/>
      <c r="N3" s="71">
        <v>9909.857421875</v>
      </c>
      <c r="O3" s="71">
        <v>9854.837890625</v>
      </c>
      <c r="P3" s="72"/>
      <c r="Q3" s="73"/>
      <c r="R3" s="73"/>
      <c r="S3" s="45"/>
      <c r="T3" s="45">
        <v>1</v>
      </c>
      <c r="U3" s="45">
        <v>1</v>
      </c>
      <c r="V3" s="46">
        <v>0</v>
      </c>
      <c r="W3" s="46">
        <v>0</v>
      </c>
      <c r="X3" s="46">
        <v>0.57735</v>
      </c>
      <c r="Y3" s="46">
        <v>0.333333</v>
      </c>
      <c r="Z3" s="46">
        <v>0</v>
      </c>
      <c r="AA3" s="46">
        <v>0</v>
      </c>
      <c r="AB3" s="68">
        <v>3</v>
      </c>
      <c r="AC3" s="68"/>
      <c r="AD3" s="69"/>
      <c r="AE3" s="76" t="s">
        <v>285</v>
      </c>
      <c r="AF3" s="80" t="s">
        <v>247</v>
      </c>
      <c r="AG3" s="76">
        <v>842</v>
      </c>
      <c r="AH3" s="76">
        <v>442</v>
      </c>
      <c r="AI3" s="76">
        <v>2926</v>
      </c>
      <c r="AJ3" s="76">
        <v>9</v>
      </c>
      <c r="AK3" s="76">
        <v>158</v>
      </c>
      <c r="AL3" s="76">
        <v>1172</v>
      </c>
      <c r="AM3" s="76" t="b">
        <v>0</v>
      </c>
      <c r="AN3" s="78">
        <v>42742.665127314816</v>
      </c>
      <c r="AO3" s="76" t="s">
        <v>288</v>
      </c>
      <c r="AP3" s="76" t="s">
        <v>290</v>
      </c>
      <c r="AQ3" s="84" t="str">
        <f>HYPERLINK("https://t.co/kaOC7TcTzo")</f>
        <v>https://t.co/kaOC7TcTzo</v>
      </c>
      <c r="AR3" s="84" t="str">
        <f>HYPERLINK("https://www.roiamplified.com")</f>
        <v>https://www.roiamplified.com</v>
      </c>
      <c r="AS3" s="76" t="s">
        <v>292</v>
      </c>
      <c r="AT3" s="76"/>
      <c r="AU3" s="76"/>
      <c r="AV3" s="76"/>
      <c r="AW3" s="76">
        <v>1.72998056239428E+18</v>
      </c>
      <c r="AX3" s="84" t="str">
        <f>HYPERLINK("https://t.co/kaOC7TcTzo")</f>
        <v>https://t.co/kaOC7TcTzo</v>
      </c>
      <c r="AY3" s="76" t="b">
        <v>1</v>
      </c>
      <c r="AZ3" s="76"/>
      <c r="BA3" s="76"/>
      <c r="BB3" s="76" t="b">
        <v>0</v>
      </c>
      <c r="BC3" s="76" t="b">
        <v>1</v>
      </c>
      <c r="BD3" s="76" t="b">
        <v>0</v>
      </c>
      <c r="BE3" s="76" t="b">
        <v>0</v>
      </c>
      <c r="BF3" s="76" t="b">
        <v>0</v>
      </c>
      <c r="BG3" s="76" t="b">
        <v>0</v>
      </c>
      <c r="BH3" s="76" t="b">
        <v>0</v>
      </c>
      <c r="BI3" s="84" t="str">
        <f>HYPERLINK("https://pbs.twimg.com/profile_banners/817762162953388033/1695742253")</f>
        <v>https://pbs.twimg.com/profile_banners/817762162953388033/1695742253</v>
      </c>
      <c r="BJ3" s="76"/>
      <c r="BK3" s="76" t="s">
        <v>293</v>
      </c>
      <c r="BL3" s="76" t="b">
        <v>0</v>
      </c>
      <c r="BM3" s="76"/>
      <c r="BN3" s="76" t="s">
        <v>66</v>
      </c>
      <c r="BO3" s="76" t="s">
        <v>294</v>
      </c>
      <c r="BP3" s="84" t="str">
        <f>HYPERLINK("https://twitter.com/roiamplified")</f>
        <v>https://twitter.com/roiamplified</v>
      </c>
      <c r="BQ3" s="45" t="s">
        <v>324</v>
      </c>
      <c r="BR3" s="45" t="s">
        <v>324</v>
      </c>
      <c r="BS3" s="45" t="s">
        <v>233</v>
      </c>
      <c r="BT3" s="45" t="s">
        <v>233</v>
      </c>
      <c r="BU3" s="45" t="s">
        <v>232</v>
      </c>
      <c r="BV3" s="45" t="s">
        <v>331</v>
      </c>
      <c r="BW3" s="105" t="s">
        <v>446</v>
      </c>
      <c r="BX3" s="105" t="s">
        <v>446</v>
      </c>
      <c r="BY3" s="105" t="s">
        <v>449</v>
      </c>
      <c r="BZ3" s="105" t="s">
        <v>449</v>
      </c>
      <c r="CA3" s="80" t="str">
        <f>REPLACE(INDEX(GroupVertices[Group],MATCH("~"&amp;Vertices[[#This Row],[Vertex]],GroupVertices[Vertex],0)),1,1,"")</f>
        <v>3</v>
      </c>
    </row>
    <row r="4" spans="1:80" ht="34.05" customHeight="1">
      <c r="A4" s="61" t="s">
        <v>364</v>
      </c>
      <c r="B4" s="74"/>
      <c r="C4" s="62"/>
      <c r="D4" s="62"/>
      <c r="E4" s="63"/>
      <c r="F4" s="111"/>
      <c r="G4" s="100" t="str">
        <f>HYPERLINK("https://pbs.twimg.com/profile_images/731046562848071680/1bYZ7dkg_normal.jpg")</f>
        <v>https://pbs.twimg.com/profile_images/731046562848071680/1bYZ7dkg_normal.jpg</v>
      </c>
      <c r="H4" s="112"/>
      <c r="I4" s="66"/>
      <c r="J4" s="67"/>
      <c r="K4" s="113"/>
      <c r="L4" s="66" t="s">
        <v>431</v>
      </c>
      <c r="M4" s="114"/>
      <c r="N4" s="71">
        <v>9350.7744140625</v>
      </c>
      <c r="O4" s="71">
        <v>131.26036071777344</v>
      </c>
      <c r="P4" s="72"/>
      <c r="Q4" s="73"/>
      <c r="R4" s="73"/>
      <c r="S4" s="115"/>
      <c r="T4" s="45">
        <v>1</v>
      </c>
      <c r="U4" s="45">
        <v>1</v>
      </c>
      <c r="V4" s="46">
        <v>0</v>
      </c>
      <c r="W4" s="46">
        <v>0</v>
      </c>
      <c r="X4" s="46">
        <v>0.57735</v>
      </c>
      <c r="Y4" s="46">
        <v>0.333333</v>
      </c>
      <c r="Z4" s="46">
        <v>0</v>
      </c>
      <c r="AA4" s="46">
        <v>0</v>
      </c>
      <c r="AB4" s="68">
        <v>4</v>
      </c>
      <c r="AC4" s="68"/>
      <c r="AD4" s="69"/>
      <c r="AE4" s="77" t="s">
        <v>379</v>
      </c>
      <c r="AF4" s="81" t="s">
        <v>377</v>
      </c>
      <c r="AG4" s="77">
        <v>21963</v>
      </c>
      <c r="AH4" s="77">
        <v>444</v>
      </c>
      <c r="AI4" s="77">
        <v>52460</v>
      </c>
      <c r="AJ4" s="77">
        <v>292</v>
      </c>
      <c r="AK4" s="77">
        <v>5252</v>
      </c>
      <c r="AL4" s="77">
        <v>14475</v>
      </c>
      <c r="AM4" s="77" t="b">
        <v>0</v>
      </c>
      <c r="AN4" s="79">
        <v>39934.24822916667</v>
      </c>
      <c r="AO4" s="77" t="s">
        <v>287</v>
      </c>
      <c r="AP4" s="77" t="s">
        <v>380</v>
      </c>
      <c r="AQ4" s="82" t="str">
        <f>HYPERLINK("https://t.co/uDLsQkpKOi")</f>
        <v>https://t.co/uDLsQkpKOi</v>
      </c>
      <c r="AR4" s="82" t="str">
        <f>HYPERLINK("http://www.businessworld.in")</f>
        <v>http://www.businessworld.in</v>
      </c>
      <c r="AS4" s="77" t="s">
        <v>381</v>
      </c>
      <c r="AT4" s="77" t="s">
        <v>382</v>
      </c>
      <c r="AU4" s="77" t="s">
        <v>383</v>
      </c>
      <c r="AV4" s="77" t="s">
        <v>384</v>
      </c>
      <c r="AW4" s="77"/>
      <c r="AX4" s="82" t="str">
        <f>HYPERLINK("https://t.co/uDLsQkpKOi")</f>
        <v>https://t.co/uDLsQkpKOi</v>
      </c>
      <c r="AY4" s="77" t="b">
        <v>0</v>
      </c>
      <c r="AZ4" s="77"/>
      <c r="BA4" s="77"/>
      <c r="BB4" s="77" t="b">
        <v>1</v>
      </c>
      <c r="BC4" s="77" t="b">
        <v>1</v>
      </c>
      <c r="BD4" s="77" t="b">
        <v>0</v>
      </c>
      <c r="BE4" s="77" t="b">
        <v>0</v>
      </c>
      <c r="BF4" s="77" t="b">
        <v>1</v>
      </c>
      <c r="BG4" s="77" t="b">
        <v>0</v>
      </c>
      <c r="BH4" s="77" t="b">
        <v>0</v>
      </c>
      <c r="BI4" s="82" t="str">
        <f>HYPERLINK("https://pbs.twimg.com/profile_banners/36894968/1701517859")</f>
        <v>https://pbs.twimg.com/profile_banners/36894968/1701517859</v>
      </c>
      <c r="BJ4" s="77"/>
      <c r="BK4" s="77" t="s">
        <v>293</v>
      </c>
      <c r="BL4" s="77" t="b">
        <v>0</v>
      </c>
      <c r="BM4" s="77"/>
      <c r="BN4" s="77" t="s">
        <v>66</v>
      </c>
      <c r="BO4" s="77" t="s">
        <v>294</v>
      </c>
      <c r="BP4" s="116" t="str">
        <f>HYPERLINK("https://twitter.com/bwbusinessworld")</f>
        <v>https://twitter.com/bwbusinessworld</v>
      </c>
      <c r="BQ4" s="45"/>
      <c r="BR4" s="45"/>
      <c r="BS4" s="45"/>
      <c r="BT4" s="45"/>
      <c r="BU4" s="45" t="s">
        <v>407</v>
      </c>
      <c r="BV4" s="45" t="s">
        <v>445</v>
      </c>
      <c r="BW4" s="105" t="s">
        <v>447</v>
      </c>
      <c r="BX4" s="105" t="s">
        <v>447</v>
      </c>
      <c r="BY4" s="105" t="s">
        <v>450</v>
      </c>
      <c r="BZ4" s="105" t="s">
        <v>450</v>
      </c>
      <c r="CA4" s="76" t="str">
        <f>REPLACE(INDEX(GroupVertices[Group],MATCH("~"&amp;Vertices[[#This Row],[Vertex]],GroupVertices[Vertex],0)),1,1,"")</f>
        <v>2</v>
      </c>
      <c r="CB4" s="2"/>
    </row>
    <row r="5" spans="1:80" ht="34.05" customHeight="1">
      <c r="A5" s="87" t="s">
        <v>225</v>
      </c>
      <c r="B5" s="133"/>
      <c r="C5" s="88"/>
      <c r="D5" s="88"/>
      <c r="E5" s="89"/>
      <c r="F5" s="90"/>
      <c r="G5" s="101" t="str">
        <f>HYPERLINK("https://pbs.twimg.com/profile_images/833576943677214720/5ZyUgpEJ_normal.jpg")</f>
        <v>https://pbs.twimg.com/profile_images/833576943677214720/5ZyUgpEJ_normal.jpg</v>
      </c>
      <c r="H5" s="88"/>
      <c r="I5" s="91"/>
      <c r="J5" s="92"/>
      <c r="K5" s="92"/>
      <c r="L5" s="91" t="s">
        <v>432</v>
      </c>
      <c r="M5" s="93"/>
      <c r="N5" s="94">
        <v>89.14305877685547</v>
      </c>
      <c r="O5" s="94">
        <v>770.39208984375</v>
      </c>
      <c r="P5" s="95"/>
      <c r="Q5" s="96"/>
      <c r="R5" s="96"/>
      <c r="S5" s="97"/>
      <c r="T5" s="45">
        <v>1</v>
      </c>
      <c r="U5" s="45">
        <v>1</v>
      </c>
      <c r="V5" s="46">
        <v>0</v>
      </c>
      <c r="W5" s="46">
        <v>0</v>
      </c>
      <c r="X5" s="46">
        <v>0.57735</v>
      </c>
      <c r="Y5" s="46">
        <v>0.333333</v>
      </c>
      <c r="Z5" s="46">
        <v>0</v>
      </c>
      <c r="AA5" s="46">
        <v>0</v>
      </c>
      <c r="AB5" s="98">
        <v>5</v>
      </c>
      <c r="AC5" s="98"/>
      <c r="AD5" s="99"/>
      <c r="AE5" s="107" t="s">
        <v>286</v>
      </c>
      <c r="AF5" s="109" t="s">
        <v>245</v>
      </c>
      <c r="AG5" s="107">
        <v>543</v>
      </c>
      <c r="AH5" s="107">
        <v>886</v>
      </c>
      <c r="AI5" s="107">
        <v>587</v>
      </c>
      <c r="AJ5" s="107">
        <v>7</v>
      </c>
      <c r="AK5" s="107">
        <v>351</v>
      </c>
      <c r="AL5" s="107">
        <v>265</v>
      </c>
      <c r="AM5" s="107" t="b">
        <v>0</v>
      </c>
      <c r="AN5" s="108">
        <v>40676.37194444444</v>
      </c>
      <c r="AO5" s="107" t="s">
        <v>289</v>
      </c>
      <c r="AP5" s="107" t="s">
        <v>291</v>
      </c>
      <c r="AQ5" s="110" t="str">
        <f>HYPERLINK("https://t.co/xhCIaTxSx3")</f>
        <v>https://t.co/xhCIaTxSx3</v>
      </c>
      <c r="AR5" s="110" t="str">
        <f>HYPERLINK("https://www.inovies.com")</f>
        <v>https://www.inovies.com</v>
      </c>
      <c r="AS5" s="107" t="s">
        <v>234</v>
      </c>
      <c r="AT5" s="107"/>
      <c r="AU5" s="107"/>
      <c r="AV5" s="107"/>
      <c r="AW5" s="107"/>
      <c r="AX5" s="110" t="str">
        <f>HYPERLINK("https://t.co/xhCIaTxSx3")</f>
        <v>https://t.co/xhCIaTxSx3</v>
      </c>
      <c r="AY5" s="107" t="b">
        <v>0</v>
      </c>
      <c r="AZ5" s="107"/>
      <c r="BA5" s="107"/>
      <c r="BB5" s="107" t="b">
        <v>1</v>
      </c>
      <c r="BC5" s="107" t="b">
        <v>1</v>
      </c>
      <c r="BD5" s="107" t="b">
        <v>0</v>
      </c>
      <c r="BE5" s="107" t="b">
        <v>0</v>
      </c>
      <c r="BF5" s="107" t="b">
        <v>1</v>
      </c>
      <c r="BG5" s="107" t="b">
        <v>0</v>
      </c>
      <c r="BH5" s="107" t="b">
        <v>0</v>
      </c>
      <c r="BI5" s="110" t="str">
        <f>HYPERLINK("https://pbs.twimg.com/profile_banners/297885438/1702020136")</f>
        <v>https://pbs.twimg.com/profile_banners/297885438/1702020136</v>
      </c>
      <c r="BJ5" s="107"/>
      <c r="BK5" s="107" t="s">
        <v>293</v>
      </c>
      <c r="BL5" s="107" t="b">
        <v>0</v>
      </c>
      <c r="BM5" s="107"/>
      <c r="BN5" s="107" t="s">
        <v>66</v>
      </c>
      <c r="BO5" s="107" t="s">
        <v>294</v>
      </c>
      <c r="BP5" s="116" t="str">
        <f>HYPERLINK("https://twitter.com/inovies")</f>
        <v>https://twitter.com/inovies</v>
      </c>
      <c r="BQ5" s="45" t="s">
        <v>299</v>
      </c>
      <c r="BR5" s="45" t="s">
        <v>299</v>
      </c>
      <c r="BS5" s="45" t="s">
        <v>234</v>
      </c>
      <c r="BT5" s="45" t="s">
        <v>234</v>
      </c>
      <c r="BU5" s="45" t="s">
        <v>329</v>
      </c>
      <c r="BV5" s="45" t="s">
        <v>332</v>
      </c>
      <c r="BW5" s="105" t="s">
        <v>448</v>
      </c>
      <c r="BX5" s="105" t="s">
        <v>448</v>
      </c>
      <c r="BY5" s="105" t="s">
        <v>424</v>
      </c>
      <c r="BZ5" s="105" t="s">
        <v>424</v>
      </c>
      <c r="CA5" s="76" t="str">
        <f>REPLACE(INDEX(GroupVertices[Group],MATCH("~"&amp;Vertices[[#This Row],[Vertex]],GroupVertices[Vertex],0)),1,1,"")</f>
        <v>1</v>
      </c>
      <c r="CB5" s="2"/>
    </row>
    <row r="6" spans="1:80" ht="34.05" customHeight="1">
      <c r="A6"/>
      <c r="AC6"/>
      <c r="AD6"/>
      <c r="CB6" s="2"/>
    </row>
    <row r="7" spans="1:80" ht="34.05" customHeight="1">
      <c r="A7"/>
      <c r="AC7"/>
      <c r="AD7"/>
      <c r="CB7" s="2"/>
    </row>
    <row r="8" spans="1:80" ht="34.05" customHeight="1">
      <c r="A8"/>
      <c r="AC8"/>
      <c r="AD8"/>
      <c r="CB8" s="2"/>
    </row>
    <row r="9" spans="1:80" ht="34.05" customHeight="1">
      <c r="A9"/>
      <c r="AC9"/>
      <c r="AD9"/>
      <c r="CB9" s="2"/>
    </row>
    <row r="10" spans="1:80" ht="34.05" customHeight="1">
      <c r="A10"/>
      <c r="AC10"/>
      <c r="AD10"/>
      <c r="CB10" s="2"/>
    </row>
    <row r="11" spans="1:80" ht="34.05" customHeight="1">
      <c r="A11"/>
      <c r="AC11"/>
      <c r="AD11"/>
      <c r="CB11" s="2"/>
    </row>
    <row r="12" spans="1:80" ht="34.05" customHeight="1">
      <c r="A12"/>
      <c r="AC12"/>
      <c r="AD12"/>
      <c r="CB12" s="2"/>
    </row>
    <row r="13" spans="1:80" ht="34.05" customHeight="1">
      <c r="A13"/>
      <c r="AC13"/>
      <c r="AD13"/>
      <c r="CB13" s="2"/>
    </row>
    <row r="14" spans="1:80" ht="34.05" customHeight="1">
      <c r="A14"/>
      <c r="AC14"/>
      <c r="AD14"/>
      <c r="CB14" s="2"/>
    </row>
    <row r="15" spans="1:80" ht="34.05" customHeight="1">
      <c r="A15"/>
      <c r="AC15"/>
      <c r="AD15"/>
      <c r="CB15" s="2"/>
    </row>
    <row r="16" spans="1:80" ht="34.05" customHeight="1">
      <c r="A16"/>
      <c r="AC16"/>
      <c r="AD16"/>
      <c r="CB16" s="2"/>
    </row>
    <row r="17" spans="1:80" ht="34.05" customHeight="1">
      <c r="A17"/>
      <c r="AC17"/>
      <c r="AD17"/>
      <c r="CB17" s="2"/>
    </row>
    <row r="18" spans="1:80" ht="34.05" customHeight="1">
      <c r="A18"/>
      <c r="AC18"/>
      <c r="AD18"/>
      <c r="CB18" s="2"/>
    </row>
    <row r="19" spans="1:80" ht="34.05" customHeight="1">
      <c r="A19"/>
      <c r="AC19"/>
      <c r="AD19"/>
      <c r="CB19" s="2"/>
    </row>
    <row r="20" spans="1:80" ht="34.05" customHeight="1">
      <c r="A20"/>
      <c r="AC20"/>
      <c r="AD20"/>
      <c r="CB20" s="2"/>
    </row>
    <row r="21" spans="1:80" ht="34.05" customHeight="1">
      <c r="A21"/>
      <c r="AC21"/>
      <c r="AD21"/>
      <c r="CB21" s="2"/>
    </row>
    <row r="22" spans="1:80" ht="34.05" customHeight="1">
      <c r="A22"/>
      <c r="AC22"/>
      <c r="AD22"/>
      <c r="CB22" s="2"/>
    </row>
    <row r="23" spans="1:80" ht="34.05" customHeight="1">
      <c r="A23"/>
      <c r="AC23"/>
      <c r="AD23"/>
      <c r="CB23" s="2"/>
    </row>
    <row r="24" spans="1:80" ht="34.05" customHeight="1">
      <c r="A24"/>
      <c r="AC24"/>
      <c r="AD24"/>
      <c r="CB24" s="2"/>
    </row>
    <row r="25" spans="1:80" ht="34.05" customHeight="1">
      <c r="A25"/>
      <c r="AC25"/>
      <c r="AD25"/>
      <c r="CB25" s="2"/>
    </row>
    <row r="26" spans="1:80" ht="34.05" customHeight="1">
      <c r="A26"/>
      <c r="AC26"/>
      <c r="AD26"/>
      <c r="CB26" s="2"/>
    </row>
    <row r="27" spans="1:80" ht="34.05" customHeight="1">
      <c r="A27"/>
      <c r="AC27"/>
      <c r="AD27"/>
      <c r="CB27" s="2"/>
    </row>
    <row r="28" spans="1:80" ht="34.05" customHeight="1">
      <c r="A28"/>
      <c r="AC28"/>
      <c r="AD28"/>
      <c r="CB28" s="2"/>
    </row>
    <row r="29" spans="1:80" ht="34.05" customHeight="1">
      <c r="A29"/>
      <c r="AC29"/>
      <c r="AD29"/>
      <c r="CB29" s="2"/>
    </row>
    <row r="30" spans="1:80" ht="34.05" customHeight="1">
      <c r="A30"/>
      <c r="AC30"/>
      <c r="AD30"/>
      <c r="CB30" s="2"/>
    </row>
    <row r="31" spans="1:80" ht="34.05" customHeight="1">
      <c r="A31"/>
      <c r="AC31"/>
      <c r="AD31"/>
      <c r="CB31" s="2"/>
    </row>
    <row r="32" spans="1:80" ht="34.05" customHeight="1">
      <c r="A32"/>
      <c r="AC32"/>
      <c r="AD32"/>
      <c r="CB32" s="2"/>
    </row>
    <row r="33" spans="1:80" ht="34.05" customHeight="1">
      <c r="A33"/>
      <c r="AC33"/>
      <c r="AD33"/>
      <c r="CB33" s="2"/>
    </row>
    <row r="34" spans="1:80" ht="34.05" customHeight="1">
      <c r="A34"/>
      <c r="AC34"/>
      <c r="AD34"/>
      <c r="CB34" s="2"/>
    </row>
    <row r="35" spans="1:80" ht="34.05" customHeight="1">
      <c r="A35"/>
      <c r="AC35"/>
      <c r="AD35"/>
      <c r="CB35" s="2"/>
    </row>
    <row r="36" spans="1:80" ht="34.05" customHeight="1">
      <c r="A36"/>
      <c r="AC36"/>
      <c r="AD36"/>
      <c r="CB36" s="2"/>
    </row>
    <row r="37" spans="1:80" ht="34.05" customHeight="1">
      <c r="A37"/>
      <c r="AC37"/>
      <c r="AD37"/>
      <c r="CB37" s="2"/>
    </row>
    <row r="38" spans="1:80" ht="34.05" customHeight="1">
      <c r="A38"/>
      <c r="AC38"/>
      <c r="AD38"/>
      <c r="CB38" s="2"/>
    </row>
    <row r="39" spans="1:80" ht="34.05" customHeight="1">
      <c r="A39"/>
      <c r="AC39"/>
      <c r="AD39"/>
      <c r="CB39" s="2"/>
    </row>
    <row r="40" spans="1:80" ht="34.05" customHeight="1">
      <c r="A40"/>
      <c r="AC40"/>
      <c r="AD40"/>
      <c r="CB40" s="2"/>
    </row>
    <row r="41" spans="1:80" ht="34.05" customHeight="1">
      <c r="A41"/>
      <c r="AC41"/>
      <c r="AD41"/>
      <c r="CB41" s="2"/>
    </row>
    <row r="42" spans="1:80" ht="34.05" customHeight="1">
      <c r="A42"/>
      <c r="AC42"/>
      <c r="AD42"/>
      <c r="CB42" s="2"/>
    </row>
    <row r="43" spans="1:80" ht="34.05" customHeight="1">
      <c r="A43"/>
      <c r="AC43"/>
      <c r="AD43"/>
      <c r="CB43" s="2"/>
    </row>
    <row r="44" spans="1:80" ht="34.05" customHeight="1">
      <c r="A44"/>
      <c r="AC44"/>
      <c r="AD44"/>
      <c r="CB44" s="2"/>
    </row>
    <row r="45" spans="1:80" ht="34.05" customHeight="1">
      <c r="A45"/>
      <c r="AC45"/>
      <c r="AD45"/>
      <c r="CB45" s="2"/>
    </row>
    <row r="46" spans="1:80" ht="34.05" customHeight="1">
      <c r="A46"/>
      <c r="AC46"/>
      <c r="AD46"/>
      <c r="CB46" s="2"/>
    </row>
    <row r="47" spans="1:80" ht="34.05" customHeight="1">
      <c r="A47"/>
      <c r="AC47"/>
      <c r="AD47"/>
      <c r="CB47" s="2"/>
    </row>
    <row r="48" spans="1:80" ht="34.05" customHeight="1">
      <c r="A48"/>
      <c r="AC48"/>
      <c r="AD48"/>
      <c r="CB48" s="2"/>
    </row>
    <row r="49" spans="1:80" ht="34.05" customHeight="1">
      <c r="A49"/>
      <c r="AC49"/>
      <c r="AD49"/>
      <c r="CB49" s="2"/>
    </row>
    <row r="50" spans="1:80" ht="34.05" customHeight="1">
      <c r="A50"/>
      <c r="AC50"/>
      <c r="AD50"/>
      <c r="CB50" s="2"/>
    </row>
    <row r="51" spans="1:80" ht="34.05" customHeight="1">
      <c r="A51"/>
      <c r="AC51"/>
      <c r="AD51"/>
      <c r="CB51" s="2"/>
    </row>
    <row r="52" spans="1:80" ht="34.05" customHeight="1">
      <c r="A52"/>
      <c r="AC52"/>
      <c r="AD52"/>
      <c r="CB52" s="2"/>
    </row>
    <row r="53" spans="1:80" ht="34.05" customHeight="1">
      <c r="A53"/>
      <c r="AC53"/>
      <c r="AD53"/>
      <c r="CB53" s="2"/>
    </row>
    <row r="54" spans="1:80" ht="34.05" customHeight="1">
      <c r="A54"/>
      <c r="AC54"/>
      <c r="AD54"/>
      <c r="CB54" s="2"/>
    </row>
    <row r="55" spans="1:80" ht="34.05" customHeight="1">
      <c r="A55"/>
      <c r="AC55"/>
      <c r="AD55"/>
      <c r="CB55" s="2"/>
    </row>
    <row r="56" spans="1:80" ht="34.05" customHeight="1">
      <c r="A56"/>
      <c r="AC56"/>
      <c r="AD56"/>
      <c r="CB56" s="2"/>
    </row>
    <row r="57" spans="1:80" ht="34.05" customHeight="1">
      <c r="A57"/>
      <c r="AC57"/>
      <c r="AD57"/>
      <c r="CB57" s="2"/>
    </row>
    <row r="58" spans="1:80" ht="34.05" customHeight="1">
      <c r="A58"/>
      <c r="AC58"/>
      <c r="AD58"/>
      <c r="CB58" s="2"/>
    </row>
    <row r="59" spans="1:80" ht="34.05" customHeight="1">
      <c r="A59"/>
      <c r="AC59"/>
      <c r="AD59"/>
      <c r="CB59" s="2"/>
    </row>
    <row r="60" spans="1:80" ht="34.05" customHeight="1">
      <c r="A60"/>
      <c r="AC60"/>
      <c r="AD60"/>
      <c r="CB60" s="2"/>
    </row>
    <row r="61" spans="1:80" ht="34.05" customHeight="1">
      <c r="A61"/>
      <c r="AC61"/>
      <c r="AD61"/>
      <c r="CB61" s="2"/>
    </row>
    <row r="62" spans="1:80" ht="34.05" customHeight="1">
      <c r="A62"/>
      <c r="AC62"/>
      <c r="AD62"/>
      <c r="CB62" s="2"/>
    </row>
    <row r="63" spans="1:80" ht="34.05" customHeight="1">
      <c r="A63"/>
      <c r="AC63"/>
      <c r="AD63"/>
      <c r="CB63" s="2"/>
    </row>
    <row r="64" spans="1:80" ht="34.05" customHeight="1">
      <c r="A64"/>
      <c r="AC64"/>
      <c r="AD64"/>
      <c r="CB64" s="2"/>
    </row>
    <row r="65" spans="1:80" ht="34.05" customHeight="1">
      <c r="A65"/>
      <c r="AC65"/>
      <c r="AD65"/>
      <c r="CB65" s="2"/>
    </row>
    <row r="66" spans="1:80" ht="34.05" customHeight="1">
      <c r="A66"/>
      <c r="AC66"/>
      <c r="AD66"/>
      <c r="CB66" s="2"/>
    </row>
    <row r="67" spans="1:80" ht="34.05" customHeight="1">
      <c r="A67"/>
      <c r="AC67"/>
      <c r="AD67"/>
      <c r="CB67" s="2"/>
    </row>
    <row r="68" spans="1:80" ht="34.05" customHeight="1">
      <c r="A68"/>
      <c r="AC68"/>
      <c r="AD68"/>
      <c r="CB68" s="2"/>
    </row>
    <row r="69" spans="1:80" ht="34.05" customHeight="1">
      <c r="A69"/>
      <c r="AC69"/>
      <c r="AD69"/>
      <c r="CB69" s="2"/>
    </row>
    <row r="70" spans="1:80" ht="34.05" customHeight="1">
      <c r="A70"/>
      <c r="AC70"/>
      <c r="AD70"/>
      <c r="CB70" s="2"/>
    </row>
    <row r="71" spans="1:80" ht="34.05" customHeight="1">
      <c r="A71"/>
      <c r="AC71"/>
      <c r="AD71"/>
      <c r="CB71" s="2"/>
    </row>
    <row r="72" spans="1:80" ht="34.05" customHeight="1">
      <c r="A72"/>
      <c r="AC72"/>
      <c r="AD72"/>
      <c r="CB72" s="2"/>
    </row>
    <row r="73" spans="1:80" ht="34.05" customHeight="1">
      <c r="A73"/>
      <c r="AC73"/>
      <c r="AD73"/>
      <c r="CB73" s="2"/>
    </row>
    <row r="74" spans="1:80" ht="34.05" customHeight="1">
      <c r="A74"/>
      <c r="AC74"/>
      <c r="AD74"/>
      <c r="CB74" s="2"/>
    </row>
    <row r="75" spans="1:80" ht="34.05" customHeight="1">
      <c r="A75"/>
      <c r="AC75"/>
      <c r="AD75"/>
      <c r="CB75" s="2"/>
    </row>
    <row r="76" spans="1:80" ht="34.05" customHeight="1">
      <c r="A76"/>
      <c r="AC76"/>
      <c r="AD76"/>
      <c r="CB76" s="2"/>
    </row>
    <row r="77" spans="1:80" ht="34.05" customHeight="1">
      <c r="A77"/>
      <c r="AC77"/>
      <c r="AD77"/>
      <c r="CB77" s="2"/>
    </row>
    <row r="78" spans="1:80" ht="34.05" customHeight="1">
      <c r="A78"/>
      <c r="AC78"/>
      <c r="AD78"/>
      <c r="CB78" s="2"/>
    </row>
    <row r="79" spans="1:80" ht="34.05" customHeight="1">
      <c r="A79"/>
      <c r="AC79"/>
      <c r="AD79"/>
      <c r="CB79" s="2"/>
    </row>
    <row r="80" spans="1:80" ht="34.05" customHeight="1">
      <c r="A80"/>
      <c r="AC80"/>
      <c r="AD80"/>
      <c r="CB80" s="2"/>
    </row>
    <row r="81" spans="1:80" ht="34.05" customHeight="1">
      <c r="A81"/>
      <c r="AC81"/>
      <c r="AD81"/>
      <c r="CB81" s="2"/>
    </row>
    <row r="82" spans="1:80" ht="34.05" customHeight="1">
      <c r="A82"/>
      <c r="AC82"/>
      <c r="AD82"/>
      <c r="CB82" s="2"/>
    </row>
    <row r="83" spans="1:80" ht="34.05" customHeight="1">
      <c r="A83"/>
      <c r="AC83"/>
      <c r="AD83"/>
      <c r="CB83" s="2"/>
    </row>
    <row r="84" spans="1:80" ht="34.05" customHeight="1">
      <c r="A84"/>
      <c r="AC84"/>
      <c r="AD84"/>
      <c r="CB84" s="2"/>
    </row>
    <row r="85" spans="1:80" ht="34.05" customHeight="1">
      <c r="A85"/>
      <c r="AC85"/>
      <c r="AD85"/>
      <c r="CB85" s="2"/>
    </row>
    <row r="86" spans="1:80" ht="34.05" customHeight="1">
      <c r="A86"/>
      <c r="AC86"/>
      <c r="AD86"/>
      <c r="CB86" s="2"/>
    </row>
    <row r="87" spans="1:80" ht="34.05" customHeight="1">
      <c r="A87"/>
      <c r="AC87"/>
      <c r="AD87"/>
      <c r="CB87" s="2"/>
    </row>
    <row r="88" spans="1:80" ht="34.05" customHeight="1">
      <c r="A88"/>
      <c r="AC88"/>
      <c r="AD88"/>
      <c r="CB88" s="2"/>
    </row>
    <row r="89" spans="1:80" ht="34.05" customHeight="1">
      <c r="A89"/>
      <c r="AC89"/>
      <c r="AD89"/>
      <c r="CB89" s="2"/>
    </row>
    <row r="90" spans="1:80" ht="34.05" customHeight="1">
      <c r="A90"/>
      <c r="AC90"/>
      <c r="AD90"/>
      <c r="CB90" s="2"/>
    </row>
    <row r="91" spans="1:80" ht="34.05" customHeight="1">
      <c r="A91"/>
      <c r="AC91"/>
      <c r="AD91"/>
      <c r="CB91" s="2"/>
    </row>
    <row r="92" spans="1:80" ht="34.05" customHeight="1">
      <c r="A92"/>
      <c r="AC92"/>
      <c r="AD92"/>
      <c r="CB92" s="2"/>
    </row>
    <row r="93" spans="1:80" ht="34.05" customHeight="1">
      <c r="A93"/>
      <c r="AC93"/>
      <c r="AD93"/>
      <c r="CB93" s="2"/>
    </row>
    <row r="94" spans="1:80" ht="34.05" customHeight="1">
      <c r="A94"/>
      <c r="AC94"/>
      <c r="AD94"/>
      <c r="CB94" s="2"/>
    </row>
    <row r="95" spans="1:80" ht="34.05" customHeight="1">
      <c r="A95"/>
      <c r="AC95"/>
      <c r="AD95"/>
      <c r="CB95" s="2"/>
    </row>
    <row r="96" spans="1:80" ht="34.05" customHeight="1">
      <c r="A96"/>
      <c r="AC96"/>
      <c r="AD96"/>
      <c r="CB96" s="2"/>
    </row>
    <row r="97" spans="1:80" ht="34.05" customHeight="1">
      <c r="A97"/>
      <c r="AC97"/>
      <c r="AD97"/>
      <c r="CB97" s="2"/>
    </row>
    <row r="98" spans="1:80" ht="34.05" customHeight="1">
      <c r="A98"/>
      <c r="AC98"/>
      <c r="AD98"/>
      <c r="CB98" s="2"/>
    </row>
    <row r="99" spans="1:80" ht="34.05" customHeight="1">
      <c r="A99"/>
      <c r="AC99"/>
      <c r="AD99"/>
      <c r="CB99" s="2"/>
    </row>
    <row r="100" spans="1:80" ht="34.05" customHeight="1">
      <c r="A100"/>
      <c r="AC100"/>
      <c r="AD100"/>
      <c r="CB100" s="2"/>
    </row>
    <row r="101" spans="1:80" ht="34.05" customHeight="1">
      <c r="A101"/>
      <c r="AC101"/>
      <c r="AD101"/>
      <c r="CB101" s="2"/>
    </row>
    <row r="102" spans="1:80" ht="34.05" customHeight="1">
      <c r="A102"/>
      <c r="AC102"/>
      <c r="AD102"/>
      <c r="CB102" s="2"/>
    </row>
    <row r="103" spans="1:80" ht="34.05" customHeight="1">
      <c r="A103"/>
      <c r="AC103"/>
      <c r="AD103"/>
      <c r="CB103" s="2"/>
    </row>
    <row r="104" spans="1:80" ht="34.05" customHeight="1">
      <c r="A104"/>
      <c r="AC104"/>
      <c r="AD104"/>
      <c r="CB104" s="2"/>
    </row>
    <row r="105" spans="1:80" ht="34.05" customHeight="1">
      <c r="A105"/>
      <c r="AC105"/>
      <c r="AD105"/>
      <c r="CB105" s="2"/>
    </row>
    <row r="106" spans="1:80" ht="34.05" customHeight="1">
      <c r="A106"/>
      <c r="AC106"/>
      <c r="AD106"/>
      <c r="CB106" s="2"/>
    </row>
    <row r="107" spans="1:80" ht="34.05" customHeight="1">
      <c r="A107"/>
      <c r="AC107"/>
      <c r="AD107"/>
      <c r="CB107" s="2"/>
    </row>
    <row r="108" spans="1:80" ht="34.05" customHeight="1">
      <c r="A108"/>
      <c r="AC108"/>
      <c r="AD108"/>
      <c r="CB108" s="2"/>
    </row>
    <row r="109" spans="1:80" ht="34.05" customHeight="1">
      <c r="A109"/>
      <c r="AC109"/>
      <c r="AD109"/>
      <c r="CB109" s="2"/>
    </row>
    <row r="110" spans="1:80" ht="34.05" customHeight="1">
      <c r="A110"/>
      <c r="AC110"/>
      <c r="AD110"/>
      <c r="CB110" s="2"/>
    </row>
    <row r="111" spans="1:80" ht="34.05" customHeight="1">
      <c r="A111"/>
      <c r="AC111"/>
      <c r="AD111"/>
      <c r="CB111" s="2"/>
    </row>
    <row r="112" spans="1:80" ht="34.05" customHeight="1">
      <c r="A112"/>
      <c r="AC112"/>
      <c r="AD112"/>
      <c r="CB112" s="2"/>
    </row>
    <row r="113" spans="1:80" ht="34.05" customHeight="1">
      <c r="A113"/>
      <c r="AC113"/>
      <c r="AD113"/>
      <c r="CB113" s="2"/>
    </row>
    <row r="114" spans="1:80" ht="34.05" customHeight="1">
      <c r="A114"/>
      <c r="AC114"/>
      <c r="AD114"/>
      <c r="CB114" s="2"/>
    </row>
    <row r="115" spans="1:80" ht="34.05" customHeight="1">
      <c r="A115"/>
      <c r="AC115"/>
      <c r="AD115"/>
      <c r="CB115" s="2"/>
    </row>
    <row r="116" spans="1:80" ht="34.05" customHeight="1">
      <c r="A116"/>
      <c r="AC116"/>
      <c r="AD116"/>
      <c r="CB116" s="2"/>
    </row>
    <row r="117" spans="1:80" ht="34.05" customHeight="1">
      <c r="A117"/>
      <c r="AC117"/>
      <c r="AD117"/>
      <c r="CB117" s="2"/>
    </row>
    <row r="118" spans="1:80" ht="34.05" customHeight="1">
      <c r="A118"/>
      <c r="AC118"/>
      <c r="AD118"/>
      <c r="CB118" s="2"/>
    </row>
    <row r="119" spans="1:80" ht="34.05" customHeight="1">
      <c r="A119"/>
      <c r="AC119"/>
      <c r="AD119"/>
      <c r="CB119" s="2"/>
    </row>
    <row r="120" spans="1:80" ht="34.05" customHeight="1">
      <c r="A120"/>
      <c r="AC120"/>
      <c r="AD120"/>
      <c r="CB120" s="2"/>
    </row>
    <row r="121" spans="1:80" ht="34.05" customHeight="1">
      <c r="A121"/>
      <c r="AC121"/>
      <c r="AD121"/>
      <c r="CB121" s="2"/>
    </row>
    <row r="122" spans="1:80" ht="34.05" customHeight="1">
      <c r="A122"/>
      <c r="AC122"/>
      <c r="AD122"/>
      <c r="CB122" s="2"/>
    </row>
    <row r="123" spans="1:80" ht="34.05" customHeight="1">
      <c r="A123"/>
      <c r="AC123"/>
      <c r="AD123"/>
      <c r="CB123" s="2"/>
    </row>
    <row r="124" spans="1:80" ht="34.05" customHeight="1">
      <c r="A124"/>
      <c r="AC124"/>
      <c r="AD124"/>
      <c r="CB124" s="2"/>
    </row>
    <row r="125" spans="1:80" ht="34.05" customHeight="1">
      <c r="A125"/>
      <c r="AC125"/>
      <c r="AD125"/>
      <c r="CB125" s="2"/>
    </row>
    <row r="126" spans="1:80" ht="34.05" customHeight="1">
      <c r="A126"/>
      <c r="AC126"/>
      <c r="AD126"/>
      <c r="CB126" s="2"/>
    </row>
    <row r="127" spans="1:80" ht="34.05" customHeight="1">
      <c r="A127"/>
      <c r="AC127"/>
      <c r="AD127"/>
      <c r="CB127" s="2"/>
    </row>
    <row r="128" spans="1:80" ht="34.05" customHeight="1">
      <c r="A128"/>
      <c r="AC128"/>
      <c r="AD128"/>
      <c r="CB128" s="2"/>
    </row>
    <row r="129" spans="1:80" ht="34.05" customHeight="1">
      <c r="A129"/>
      <c r="AC129"/>
      <c r="AD129"/>
      <c r="CB129" s="2"/>
    </row>
    <row r="130" spans="1:80" ht="34.05" customHeight="1">
      <c r="A130"/>
      <c r="AC130"/>
      <c r="AD130"/>
      <c r="CB130" s="2"/>
    </row>
    <row r="131" spans="1:80" ht="34.05" customHeight="1">
      <c r="A131"/>
      <c r="AC131"/>
      <c r="AD131"/>
      <c r="CB131" s="2"/>
    </row>
    <row r="132" spans="1:80" ht="34.05" customHeight="1">
      <c r="A132"/>
      <c r="AC132"/>
      <c r="AD132"/>
      <c r="CB132" s="2"/>
    </row>
    <row r="133" spans="1:80" ht="34.05" customHeight="1">
      <c r="A133"/>
      <c r="AC133"/>
      <c r="AD133"/>
      <c r="CB133" s="2"/>
    </row>
    <row r="134" spans="1:80" ht="34.05" customHeight="1">
      <c r="A134"/>
      <c r="AC134"/>
      <c r="AD134"/>
      <c r="CB134" s="2"/>
    </row>
    <row r="135" spans="1:80" ht="34.05" customHeight="1">
      <c r="A135"/>
      <c r="AC135"/>
      <c r="AD135"/>
      <c r="CB135" s="2"/>
    </row>
    <row r="136" spans="1:80" ht="34.05" customHeight="1">
      <c r="A136"/>
      <c r="AC136"/>
      <c r="AD136"/>
      <c r="CB136" s="2"/>
    </row>
    <row r="137" spans="1:80" ht="34.05" customHeight="1">
      <c r="A137"/>
      <c r="AC137"/>
      <c r="AD137"/>
      <c r="CB137" s="2"/>
    </row>
    <row r="138" spans="1:80" ht="34.05" customHeight="1">
      <c r="A138"/>
      <c r="AC138"/>
      <c r="AD138"/>
      <c r="CB138" s="2"/>
    </row>
    <row r="139" spans="1:80" ht="34.05" customHeight="1">
      <c r="A139"/>
      <c r="AC139"/>
      <c r="AD139"/>
      <c r="CB139" s="2"/>
    </row>
    <row r="140" spans="1:80" ht="34.05" customHeight="1">
      <c r="A140"/>
      <c r="AC140"/>
      <c r="AD140"/>
      <c r="CB140" s="2"/>
    </row>
    <row r="141" spans="1:80" ht="34.05" customHeight="1">
      <c r="A141"/>
      <c r="AC141"/>
      <c r="AD141"/>
      <c r="CB141" s="2"/>
    </row>
    <row r="142" spans="1:80" ht="34.05" customHeight="1">
      <c r="A142"/>
      <c r="AC142"/>
      <c r="AD142"/>
      <c r="CB142" s="2"/>
    </row>
    <row r="143" spans="1:80" ht="34.05" customHeight="1">
      <c r="A143"/>
      <c r="AC143"/>
      <c r="AD143"/>
      <c r="CB143" s="2"/>
    </row>
    <row r="144" spans="1:80" ht="34.05" customHeight="1">
      <c r="A144"/>
      <c r="AC144"/>
      <c r="AD144"/>
      <c r="CB144" s="2"/>
    </row>
    <row r="145" spans="1:80" ht="34.05" customHeight="1">
      <c r="A145"/>
      <c r="AC145"/>
      <c r="AD145"/>
      <c r="CB145" s="2"/>
    </row>
    <row r="146" spans="1:80" ht="34.05" customHeight="1">
      <c r="A146"/>
      <c r="AC146"/>
      <c r="AD146"/>
      <c r="CB146" s="2"/>
    </row>
    <row r="147" spans="1:80" ht="34.05" customHeight="1">
      <c r="A147"/>
      <c r="AC147"/>
      <c r="AD147"/>
      <c r="CB147" s="2"/>
    </row>
    <row r="148" spans="1:80" ht="34.05" customHeight="1">
      <c r="A148"/>
      <c r="AC148"/>
      <c r="AD148"/>
      <c r="CB148" s="2"/>
    </row>
    <row r="149" spans="1:80" ht="34.05" customHeight="1">
      <c r="A149"/>
      <c r="AC149"/>
      <c r="AD149"/>
      <c r="CB149" s="2"/>
    </row>
    <row r="150" spans="1:80" ht="34.05" customHeight="1">
      <c r="A150"/>
      <c r="AC150"/>
      <c r="AD150"/>
      <c r="CB150" s="2"/>
    </row>
    <row r="151" spans="1:80" ht="34.05" customHeight="1">
      <c r="A151"/>
      <c r="AC151"/>
      <c r="AD151"/>
      <c r="CB151" s="2"/>
    </row>
    <row r="152" spans="1:80" ht="34.05" customHeight="1">
      <c r="A152"/>
      <c r="AC152"/>
      <c r="AD152"/>
      <c r="CB152" s="2"/>
    </row>
    <row r="153" spans="1:80" ht="34.05" customHeight="1">
      <c r="A153"/>
      <c r="AC153"/>
      <c r="AD153"/>
      <c r="CB153" s="2"/>
    </row>
    <row r="154" spans="1:80" ht="34.05" customHeight="1">
      <c r="A154"/>
      <c r="AC154"/>
      <c r="AD154"/>
      <c r="CB154" s="2"/>
    </row>
    <row r="155" spans="1:80" ht="34.05" customHeight="1">
      <c r="A155"/>
      <c r="AC155"/>
      <c r="AD155"/>
      <c r="CB155" s="2"/>
    </row>
    <row r="156" spans="1:80" ht="34.05" customHeight="1">
      <c r="A156"/>
      <c r="AC156"/>
      <c r="AD156"/>
      <c r="CB156" s="2"/>
    </row>
    <row r="157" spans="1:80" ht="34.05" customHeight="1">
      <c r="A157"/>
      <c r="AC157"/>
      <c r="AD157"/>
      <c r="CB157" s="2"/>
    </row>
    <row r="158" spans="1:80" ht="34.05" customHeight="1">
      <c r="A158"/>
      <c r="AC158"/>
      <c r="AD158"/>
      <c r="CB158" s="2"/>
    </row>
    <row r="159" spans="1:79" ht="15">
      <c r="A159"/>
      <c r="AC159"/>
      <c r="AD159"/>
      <c r="CA159" s="2"/>
    </row>
    <row r="160" spans="1:79" ht="15">
      <c r="A160"/>
      <c r="AC160"/>
      <c r="AD160"/>
      <c r="CA160" s="2"/>
    </row>
    <row r="161" spans="1:79" ht="15">
      <c r="A161"/>
      <c r="AC161"/>
      <c r="AD161"/>
      <c r="CA161" s="2"/>
    </row>
    <row r="162" spans="1:79" ht="15">
      <c r="A162"/>
      <c r="AC162"/>
      <c r="AD162"/>
      <c r="CA162" s="2"/>
    </row>
    <row r="163" spans="1:79" ht="15">
      <c r="A163"/>
      <c r="AC163"/>
      <c r="AD163"/>
      <c r="CA163" s="2"/>
    </row>
    <row r="164" spans="1:79" ht="15">
      <c r="A164"/>
      <c r="AC164"/>
      <c r="AD164"/>
      <c r="CA164" s="2"/>
    </row>
    <row r="165" spans="1:79" ht="15">
      <c r="A165"/>
      <c r="AC165"/>
      <c r="AD165"/>
      <c r="CA165" s="2"/>
    </row>
    <row r="166" spans="1:79" ht="15">
      <c r="A166"/>
      <c r="AC166"/>
      <c r="AD166"/>
      <c r="CA166" s="2"/>
    </row>
    <row r="167" spans="1:79" ht="15">
      <c r="A167"/>
      <c r="AC167"/>
      <c r="AD167"/>
      <c r="CA167" s="2"/>
    </row>
    <row r="168" spans="1:79" ht="15">
      <c r="A168"/>
      <c r="AC168"/>
      <c r="AD168"/>
      <c r="CA168" s="2"/>
    </row>
    <row r="169" spans="1:79" ht="15">
      <c r="A169"/>
      <c r="AC169"/>
      <c r="AD169"/>
      <c r="CA169" s="2"/>
    </row>
    <row r="170" spans="1:79" ht="15">
      <c r="A170"/>
      <c r="AC170"/>
      <c r="AD170"/>
      <c r="CA170" s="2"/>
    </row>
    <row r="171" spans="1:79" ht="15">
      <c r="A171"/>
      <c r="AC171"/>
      <c r="AD171"/>
      <c r="CA171" s="2"/>
    </row>
    <row r="172" spans="1:79" ht="15">
      <c r="A172"/>
      <c r="AC172"/>
      <c r="AD172"/>
      <c r="CA172" s="2"/>
    </row>
    <row r="173" spans="1:79" ht="15">
      <c r="A173"/>
      <c r="AC173"/>
      <c r="AD173"/>
      <c r="CA173" s="2"/>
    </row>
    <row r="174" spans="1:79" ht="15">
      <c r="A174"/>
      <c r="AC174"/>
      <c r="AD174"/>
      <c r="CA174" s="2"/>
    </row>
    <row r="175" spans="1:79" ht="15">
      <c r="A175"/>
      <c r="AC175"/>
      <c r="AD175"/>
      <c r="CA175" s="2"/>
    </row>
    <row r="176" spans="1:79" ht="15">
      <c r="A176"/>
      <c r="AC176"/>
      <c r="AD176"/>
      <c r="CA176" s="2"/>
    </row>
    <row r="177" spans="1:79" ht="15">
      <c r="A177"/>
      <c r="AC177"/>
      <c r="AD177"/>
      <c r="CA177" s="2"/>
    </row>
    <row r="178" spans="1:79" ht="15">
      <c r="A178"/>
      <c r="AC178"/>
      <c r="AD178"/>
      <c r="CA178" s="2"/>
    </row>
    <row r="179" spans="1:79" ht="15">
      <c r="A179"/>
      <c r="AC179"/>
      <c r="AD179"/>
      <c r="CA179" s="2"/>
    </row>
    <row r="180" spans="1:79" ht="15">
      <c r="A180"/>
      <c r="AC180"/>
      <c r="AD180"/>
      <c r="CA180" s="2"/>
    </row>
    <row r="181" spans="1:79" ht="15">
      <c r="A181"/>
      <c r="AC181"/>
      <c r="AD181"/>
      <c r="CA181" s="2"/>
    </row>
    <row r="182" spans="1:79" ht="15">
      <c r="A182"/>
      <c r="AC182"/>
      <c r="AD182"/>
      <c r="CA182" s="2"/>
    </row>
    <row r="183" spans="1:79" ht="15">
      <c r="A183"/>
      <c r="AC183"/>
      <c r="AD183"/>
      <c r="CA183" s="2"/>
    </row>
    <row r="184" spans="1:79" ht="15">
      <c r="A184"/>
      <c r="AC184"/>
      <c r="AD184"/>
      <c r="CA184" s="2"/>
    </row>
    <row r="185" spans="1:79" ht="15">
      <c r="A185"/>
      <c r="AC185"/>
      <c r="AD185"/>
      <c r="CA185" s="2"/>
    </row>
    <row r="186" spans="1:79" ht="15">
      <c r="A186"/>
      <c r="AC186"/>
      <c r="AD186"/>
      <c r="CA186" s="2"/>
    </row>
    <row r="187" spans="1:79" ht="15">
      <c r="A187"/>
      <c r="AC187"/>
      <c r="AD187"/>
      <c r="CA187" s="2"/>
    </row>
    <row r="188" spans="1:79" ht="15">
      <c r="A188"/>
      <c r="AC188"/>
      <c r="AD188"/>
      <c r="CA188" s="2"/>
    </row>
    <row r="189" spans="1:79" ht="15">
      <c r="A189"/>
      <c r="AC189"/>
      <c r="AD189"/>
      <c r="CA189" s="2"/>
    </row>
    <row r="190" spans="1:79" ht="15">
      <c r="A190"/>
      <c r="AC190"/>
      <c r="AD190"/>
      <c r="CA190" s="2"/>
    </row>
    <row r="191" spans="1:79" ht="15">
      <c r="A191"/>
      <c r="AC191"/>
      <c r="AD191"/>
      <c r="CA191" s="2"/>
    </row>
    <row r="192" spans="1:79" ht="15">
      <c r="A192"/>
      <c r="AC192"/>
      <c r="AD192"/>
      <c r="CA192" s="2"/>
    </row>
    <row r="193" spans="1:79" ht="15">
      <c r="A193"/>
      <c r="AC193"/>
      <c r="AD193"/>
      <c r="CA193" s="2"/>
    </row>
    <row r="194" spans="1:79" ht="15">
      <c r="A194"/>
      <c r="AC194"/>
      <c r="AD194"/>
      <c r="CA194" s="2"/>
    </row>
    <row r="195" spans="1:79" ht="15">
      <c r="A195"/>
      <c r="AC195"/>
      <c r="AD195"/>
      <c r="CA195" s="2"/>
    </row>
    <row r="196" spans="1:79" ht="15">
      <c r="A196"/>
      <c r="AC196"/>
      <c r="AD196"/>
      <c r="CA196" s="2"/>
    </row>
    <row r="197" spans="1:79" ht="15">
      <c r="A197"/>
      <c r="AC197"/>
      <c r="AD197"/>
      <c r="CA197" s="2"/>
    </row>
    <row r="198" spans="1:79" ht="15">
      <c r="A198"/>
      <c r="AC198"/>
      <c r="AD198"/>
      <c r="CA198" s="2"/>
    </row>
    <row r="199" spans="1:79" ht="15">
      <c r="A199"/>
      <c r="AC199"/>
      <c r="AD199"/>
      <c r="CA199" s="2"/>
    </row>
    <row r="200" spans="1:79" ht="15">
      <c r="A200"/>
      <c r="AC200"/>
      <c r="AD200"/>
      <c r="CA200" s="2"/>
    </row>
    <row r="201" spans="1:79" ht="15">
      <c r="A201"/>
      <c r="AC201"/>
      <c r="AD201"/>
      <c r="CA201" s="2"/>
    </row>
    <row r="202" spans="1:79" ht="15">
      <c r="A202"/>
      <c r="AC202"/>
      <c r="AD202"/>
      <c r="CA202" s="2"/>
    </row>
    <row r="203" spans="1:79" ht="15">
      <c r="A203"/>
      <c r="AC203"/>
      <c r="AD203"/>
      <c r="CA203" s="2"/>
    </row>
    <row r="204" spans="1:79" ht="15">
      <c r="A204"/>
      <c r="AC204"/>
      <c r="AD204"/>
      <c r="CA204" s="2"/>
    </row>
    <row r="205" spans="1:79" ht="15">
      <c r="A205"/>
      <c r="AC205"/>
      <c r="AD205"/>
      <c r="CA205" s="2"/>
    </row>
    <row r="206" spans="1:79" ht="15">
      <c r="A206"/>
      <c r="AC206"/>
      <c r="AD206"/>
      <c r="CA206" s="2"/>
    </row>
    <row r="207" spans="1:79" ht="15">
      <c r="A207"/>
      <c r="AC207"/>
      <c r="AD207"/>
      <c r="CA207" s="2"/>
    </row>
    <row r="208" spans="1:79" ht="15">
      <c r="A208"/>
      <c r="AC208"/>
      <c r="AD208"/>
      <c r="CA208" s="2"/>
    </row>
    <row r="209" spans="1:79" ht="15">
      <c r="A209"/>
      <c r="AC209"/>
      <c r="AD209"/>
      <c r="CA209" s="2"/>
    </row>
    <row r="210" spans="1:79" ht="15">
      <c r="A210"/>
      <c r="AC210"/>
      <c r="AD210"/>
      <c r="CA210" s="2"/>
    </row>
    <row r="211" spans="1:79" ht="15">
      <c r="A211"/>
      <c r="AC211"/>
      <c r="AD211"/>
      <c r="CA211" s="2"/>
    </row>
    <row r="212" spans="1:79" ht="15">
      <c r="A212"/>
      <c r="AC212"/>
      <c r="AD212"/>
      <c r="CA212" s="2"/>
    </row>
    <row r="213" spans="1:79" ht="15">
      <c r="A213"/>
      <c r="AC213"/>
      <c r="AD213"/>
      <c r="CA213" s="2"/>
    </row>
    <row r="214" spans="1:79" ht="15">
      <c r="A214"/>
      <c r="AC214"/>
      <c r="AD214"/>
      <c r="CA214" s="2"/>
    </row>
    <row r="215" spans="1:79" ht="15">
      <c r="A215"/>
      <c r="AC215"/>
      <c r="AD215"/>
      <c r="CA215" s="2"/>
    </row>
    <row r="216" spans="1:79" ht="15">
      <c r="A216"/>
      <c r="AC216"/>
      <c r="AD216"/>
      <c r="CA216" s="2"/>
    </row>
    <row r="217" spans="1:79" ht="15">
      <c r="A217"/>
      <c r="AC217"/>
      <c r="AD217"/>
      <c r="CA217" s="2"/>
    </row>
    <row r="218" spans="1:79" ht="15">
      <c r="A218"/>
      <c r="AC218"/>
      <c r="AD218"/>
      <c r="CA218" s="2"/>
    </row>
    <row r="219" spans="1:79" ht="15">
      <c r="A219"/>
      <c r="AC219"/>
      <c r="AD219"/>
      <c r="CA219" s="2"/>
    </row>
    <row r="220" spans="1:79" ht="15">
      <c r="A220"/>
      <c r="AC220"/>
      <c r="AD220"/>
      <c r="CA220" s="2"/>
    </row>
    <row r="221" spans="1:79" ht="15">
      <c r="A221"/>
      <c r="AC221"/>
      <c r="AD221"/>
      <c r="CA221" s="2"/>
    </row>
    <row r="222" spans="1:79" ht="15">
      <c r="A222"/>
      <c r="AC222"/>
      <c r="AD222"/>
      <c r="CA222" s="2"/>
    </row>
    <row r="223" spans="1:79" ht="15">
      <c r="A223"/>
      <c r="AC223"/>
      <c r="AD223"/>
      <c r="CA223" s="2"/>
    </row>
    <row r="224" spans="1:79" ht="15">
      <c r="A224"/>
      <c r="AC224"/>
      <c r="AD224"/>
      <c r="CA224" s="2"/>
    </row>
    <row r="225" spans="1:79" ht="15">
      <c r="A225"/>
      <c r="AC225"/>
      <c r="AD225"/>
      <c r="CA225" s="2"/>
    </row>
    <row r="226" spans="1:79" ht="15">
      <c r="A226"/>
      <c r="AC226"/>
      <c r="AD226"/>
      <c r="CA226" s="2"/>
    </row>
    <row r="227" spans="1:79" ht="15">
      <c r="A227"/>
      <c r="AC227"/>
      <c r="AD227"/>
      <c r="CA227" s="2"/>
    </row>
    <row r="228" spans="1:79" ht="15">
      <c r="A228"/>
      <c r="AC228"/>
      <c r="AD228"/>
      <c r="CA228" s="2"/>
    </row>
    <row r="229" spans="1:79" ht="15">
      <c r="A229"/>
      <c r="AC229"/>
      <c r="AD229"/>
      <c r="CA229" s="2"/>
    </row>
    <row r="230" spans="1:79" ht="15">
      <c r="A230"/>
      <c r="AC230"/>
      <c r="AD230"/>
      <c r="CA230" s="2"/>
    </row>
    <row r="231" spans="1:79" ht="15">
      <c r="A231"/>
      <c r="AC231"/>
      <c r="AD231"/>
      <c r="CA231" s="2"/>
    </row>
    <row r="232" spans="1:79" ht="15">
      <c r="A232"/>
      <c r="AC232"/>
      <c r="AD232"/>
      <c r="CA232" s="2"/>
    </row>
    <row r="233" spans="1:79" ht="15">
      <c r="A233"/>
      <c r="AC233"/>
      <c r="AD233"/>
      <c r="CA233" s="2"/>
    </row>
    <row r="234" spans="1:79" ht="15">
      <c r="A234"/>
      <c r="AC234"/>
      <c r="AD234"/>
      <c r="CA234" s="2"/>
    </row>
    <row r="235" spans="1:79" ht="15">
      <c r="A235"/>
      <c r="AC235"/>
      <c r="AD235"/>
      <c r="CA235" s="2"/>
    </row>
    <row r="236" spans="1:79" ht="15">
      <c r="A236"/>
      <c r="AC236"/>
      <c r="AD236"/>
      <c r="CA236" s="2"/>
    </row>
    <row r="237" spans="1:79" ht="15">
      <c r="A237"/>
      <c r="AC237"/>
      <c r="AD237"/>
      <c r="CA237" s="2"/>
    </row>
    <row r="238" spans="1:79" ht="15">
      <c r="A238"/>
      <c r="AC238"/>
      <c r="AD238"/>
      <c r="CA238" s="2"/>
    </row>
    <row r="239" spans="1:79" ht="15">
      <c r="A239"/>
      <c r="AC239"/>
      <c r="AD239"/>
      <c r="CA239" s="2"/>
    </row>
    <row r="240" spans="1:79" ht="15">
      <c r="A240"/>
      <c r="AC240"/>
      <c r="AD240"/>
      <c r="CA240" s="2"/>
    </row>
    <row r="241" spans="1:79" ht="15">
      <c r="A241"/>
      <c r="AC241"/>
      <c r="AD241"/>
      <c r="CA241" s="2"/>
    </row>
    <row r="242" spans="1:79" ht="15">
      <c r="A242"/>
      <c r="AC242"/>
      <c r="AD242"/>
      <c r="CA242" s="2"/>
    </row>
    <row r="243" spans="1:79" ht="15">
      <c r="A243"/>
      <c r="AC243"/>
      <c r="AD243"/>
      <c r="CA243" s="2"/>
    </row>
    <row r="244" spans="1:79" ht="15">
      <c r="A244"/>
      <c r="AC244"/>
      <c r="AD244"/>
      <c r="CA244" s="2"/>
    </row>
    <row r="245" spans="1:79" ht="15">
      <c r="A245"/>
      <c r="AC245"/>
      <c r="AD245"/>
      <c r="CA245" s="2"/>
    </row>
    <row r="246" spans="1:79" ht="15">
      <c r="A246"/>
      <c r="AC246"/>
      <c r="AD246"/>
      <c r="CA246" s="2"/>
    </row>
    <row r="247" spans="1:79" ht="15">
      <c r="A247"/>
      <c r="AC247"/>
      <c r="AD247"/>
      <c r="CA247" s="2"/>
    </row>
    <row r="248" spans="1:79" ht="15">
      <c r="A248"/>
      <c r="AC248"/>
      <c r="AD248"/>
      <c r="CA248" s="2"/>
    </row>
    <row r="249" spans="1:79" ht="15">
      <c r="A249"/>
      <c r="AC249"/>
      <c r="AD249"/>
      <c r="CA249" s="2"/>
    </row>
    <row r="250" spans="1:79" ht="15">
      <c r="A250"/>
      <c r="AC250"/>
      <c r="AD250"/>
      <c r="CA250" s="2"/>
    </row>
    <row r="251" spans="1:79" ht="15">
      <c r="A251"/>
      <c r="AC251"/>
      <c r="AD251"/>
      <c r="CA251" s="2"/>
    </row>
    <row r="252" spans="1:79" ht="15">
      <c r="A252"/>
      <c r="AC252"/>
      <c r="AD252"/>
      <c r="CA252" s="2"/>
    </row>
    <row r="253" spans="1:79" ht="15">
      <c r="A253"/>
      <c r="AC253"/>
      <c r="AD253"/>
      <c r="CA253" s="2"/>
    </row>
    <row r="254" spans="1:79" ht="15">
      <c r="A254"/>
      <c r="AC254"/>
      <c r="AD254"/>
      <c r="CA254" s="2"/>
    </row>
    <row r="255" spans="1:79" ht="15">
      <c r="A255"/>
      <c r="AC255"/>
      <c r="AD255"/>
      <c r="CA255" s="2"/>
    </row>
    <row r="256" spans="1:79" ht="15">
      <c r="A256"/>
      <c r="AC256"/>
      <c r="AD256"/>
      <c r="CA256" s="2"/>
    </row>
    <row r="257" spans="1:79" ht="15">
      <c r="A257"/>
      <c r="AC257"/>
      <c r="AD257"/>
      <c r="CA257" s="2"/>
    </row>
    <row r="258" spans="1:79" ht="15">
      <c r="A258"/>
      <c r="AC258"/>
      <c r="AD258"/>
      <c r="CA258" s="2"/>
    </row>
    <row r="259" spans="1:79" ht="15">
      <c r="A259"/>
      <c r="AC259"/>
      <c r="AD259"/>
      <c r="CA259" s="2"/>
    </row>
    <row r="260" spans="1:79" ht="15">
      <c r="A260"/>
      <c r="AC260"/>
      <c r="AD260"/>
      <c r="CA260" s="2"/>
    </row>
    <row r="261" spans="1:79" ht="15">
      <c r="A261"/>
      <c r="AC261"/>
      <c r="AD261"/>
      <c r="CA261" s="2"/>
    </row>
    <row r="262" spans="1:79" ht="15">
      <c r="A262"/>
      <c r="AC262"/>
      <c r="AD262"/>
      <c r="CA262" s="2"/>
    </row>
    <row r="263" spans="1:79" ht="15">
      <c r="A263"/>
      <c r="AC263"/>
      <c r="AD263"/>
      <c r="CA263" s="2"/>
    </row>
    <row r="264" spans="1:79" ht="15">
      <c r="A264"/>
      <c r="AC264"/>
      <c r="AD264"/>
      <c r="CA264" s="2"/>
    </row>
    <row r="265" spans="1:79" ht="15">
      <c r="A265"/>
      <c r="AC265"/>
      <c r="AD265"/>
      <c r="CA265" s="2"/>
    </row>
    <row r="266" spans="1:79" ht="15">
      <c r="A266"/>
      <c r="AC266"/>
      <c r="AD266"/>
      <c r="CA266" s="2"/>
    </row>
    <row r="267" spans="1:79" ht="15">
      <c r="A267"/>
      <c r="AC267"/>
      <c r="AD267"/>
      <c r="CA267" s="2"/>
    </row>
    <row r="268" spans="1:79" ht="15">
      <c r="A268"/>
      <c r="AC268"/>
      <c r="AD268"/>
      <c r="CA268" s="2"/>
    </row>
    <row r="269" spans="1:79" ht="15">
      <c r="A269"/>
      <c r="AC269"/>
      <c r="AD269"/>
      <c r="CA269" s="2"/>
    </row>
    <row r="270" spans="1:79" ht="15">
      <c r="A270"/>
      <c r="AC270"/>
      <c r="AD270"/>
      <c r="CA270" s="2"/>
    </row>
    <row r="271" spans="1:79" ht="15">
      <c r="A271"/>
      <c r="AC271"/>
      <c r="AD271"/>
      <c r="CA271" s="2"/>
    </row>
    <row r="272" spans="1:79" ht="15">
      <c r="A272"/>
      <c r="AC272"/>
      <c r="AD272"/>
      <c r="CA272" s="2"/>
    </row>
    <row r="273" spans="1:79" ht="15">
      <c r="A273"/>
      <c r="AC273"/>
      <c r="AD273"/>
      <c r="CA273" s="2"/>
    </row>
    <row r="274" spans="1:79" ht="15">
      <c r="A274"/>
      <c r="AC274"/>
      <c r="AD274"/>
      <c r="CA274" s="2"/>
    </row>
    <row r="275" spans="1:79" ht="15">
      <c r="A275"/>
      <c r="AC275"/>
      <c r="AD275"/>
      <c r="CA275" s="2"/>
    </row>
    <row r="276" spans="1:79" ht="15">
      <c r="A276"/>
      <c r="AC276"/>
      <c r="AD276"/>
      <c r="CA276" s="2"/>
    </row>
    <row r="277" spans="1:79" ht="15">
      <c r="A277"/>
      <c r="AC277"/>
      <c r="AD277"/>
      <c r="CA277" s="2"/>
    </row>
    <row r="278" spans="1:79" ht="15">
      <c r="A278"/>
      <c r="AC278"/>
      <c r="AD278"/>
      <c r="CA278" s="2"/>
    </row>
    <row r="279" spans="1:79" ht="15">
      <c r="A279"/>
      <c r="AC279"/>
      <c r="AD279"/>
      <c r="CA279" s="2"/>
    </row>
    <row r="280" spans="1:79" ht="15">
      <c r="A280"/>
      <c r="AC280"/>
      <c r="AD280"/>
      <c r="CA280" s="2"/>
    </row>
    <row r="281" spans="1:79" ht="15">
      <c r="A281"/>
      <c r="AC281"/>
      <c r="AD281"/>
      <c r="CA281" s="2"/>
    </row>
    <row r="282" spans="1:79" ht="15">
      <c r="A282"/>
      <c r="AC282"/>
      <c r="AD282"/>
      <c r="CA282" s="2"/>
    </row>
    <row r="283" spans="1:79" ht="15">
      <c r="A283"/>
      <c r="AC283"/>
      <c r="AD283"/>
      <c r="CA283" s="2"/>
    </row>
    <row r="284" spans="1:79" ht="15">
      <c r="A284"/>
      <c r="AC284"/>
      <c r="AD284"/>
      <c r="CA284" s="2"/>
    </row>
    <row r="285" spans="1:79" ht="15">
      <c r="A285"/>
      <c r="AC285"/>
      <c r="AD285"/>
      <c r="CA285" s="2"/>
    </row>
    <row r="286" spans="1:79" ht="15">
      <c r="A286"/>
      <c r="AC286"/>
      <c r="AD286"/>
      <c r="CA286" s="2"/>
    </row>
    <row r="287" spans="1:79" ht="15">
      <c r="A287"/>
      <c r="AC287"/>
      <c r="AD287"/>
      <c r="CA287" s="2"/>
    </row>
    <row r="288" spans="1:79" ht="15">
      <c r="A288"/>
      <c r="AC288"/>
      <c r="AD288"/>
      <c r="CA288" s="2"/>
    </row>
    <row r="289" spans="1:79" ht="15">
      <c r="A289"/>
      <c r="AC289"/>
      <c r="AD289"/>
      <c r="CA289" s="2"/>
    </row>
    <row r="290" spans="1:79" ht="15">
      <c r="A290"/>
      <c r="AC290"/>
      <c r="AD290"/>
      <c r="CA290" s="2"/>
    </row>
    <row r="291" spans="1:79" ht="15">
      <c r="A291"/>
      <c r="AC291"/>
      <c r="AD291"/>
      <c r="CA291" s="2"/>
    </row>
    <row r="292" spans="1:79" ht="15">
      <c r="A292"/>
      <c r="AC292"/>
      <c r="AD292"/>
      <c r="CA292" s="2"/>
    </row>
    <row r="293" spans="1:79" ht="15">
      <c r="A293"/>
      <c r="AC293"/>
      <c r="AD293"/>
      <c r="CA293" s="2"/>
    </row>
    <row r="294" spans="1:79" ht="15">
      <c r="A294"/>
      <c r="AC294"/>
      <c r="AD294"/>
      <c r="CA294" s="2"/>
    </row>
    <row r="295" spans="1:79" ht="15">
      <c r="A295"/>
      <c r="AC295"/>
      <c r="AD295"/>
      <c r="CA295" s="2"/>
    </row>
    <row r="296" spans="1:79" ht="15">
      <c r="A296"/>
      <c r="AC296"/>
      <c r="AD296"/>
      <c r="CA296" s="2"/>
    </row>
    <row r="297" spans="1:79" ht="15">
      <c r="A297"/>
      <c r="AC297"/>
      <c r="AD297"/>
      <c r="CA297" s="2"/>
    </row>
    <row r="298" spans="1:79" ht="15">
      <c r="A298"/>
      <c r="AC298"/>
      <c r="AD298"/>
      <c r="CA298" s="2"/>
    </row>
    <row r="299" spans="1:79" ht="15">
      <c r="A299"/>
      <c r="AC299"/>
      <c r="AD299"/>
      <c r="CA299" s="2"/>
    </row>
    <row r="300" spans="1:79" ht="15">
      <c r="A300"/>
      <c r="AC300"/>
      <c r="AD300"/>
      <c r="CA300" s="2"/>
    </row>
    <row r="301" spans="1:79" ht="15">
      <c r="A301"/>
      <c r="AC301"/>
      <c r="AD301"/>
      <c r="CA301" s="2"/>
    </row>
    <row r="302" spans="1:79" ht="15">
      <c r="A302"/>
      <c r="AC302"/>
      <c r="AD302"/>
      <c r="CA302" s="2"/>
    </row>
    <row r="303" spans="1:79" ht="15">
      <c r="A303"/>
      <c r="AC303"/>
      <c r="AD303"/>
      <c r="CA303" s="2"/>
    </row>
    <row r="304" spans="1:79" ht="15">
      <c r="A304"/>
      <c r="AC304"/>
      <c r="AD304"/>
      <c r="CA304" s="2"/>
    </row>
    <row r="305" spans="1:79" ht="15">
      <c r="A305"/>
      <c r="AC305"/>
      <c r="AD305"/>
      <c r="CA305" s="2"/>
    </row>
    <row r="306" spans="1:79" ht="15">
      <c r="A306"/>
      <c r="AC306"/>
      <c r="AD306"/>
      <c r="CA306" s="2"/>
    </row>
    <row r="307" spans="1:79" ht="15">
      <c r="A307"/>
      <c r="AC307"/>
      <c r="AD307"/>
      <c r="CA307" s="2"/>
    </row>
    <row r="308" spans="1:79" ht="15">
      <c r="A308"/>
      <c r="AC308"/>
      <c r="AD308"/>
      <c r="CA308" s="2"/>
    </row>
    <row r="309" spans="1:79" ht="15">
      <c r="A309"/>
      <c r="AC309"/>
      <c r="AD309"/>
      <c r="CA309" s="2"/>
    </row>
    <row r="310" spans="1:79" ht="15">
      <c r="A310"/>
      <c r="AC310"/>
      <c r="AD310"/>
      <c r="CA310" s="2"/>
    </row>
    <row r="311" spans="1:79" ht="15">
      <c r="A311"/>
      <c r="AC311"/>
      <c r="AD311"/>
      <c r="CA311" s="2"/>
    </row>
    <row r="312" spans="1:79" ht="15">
      <c r="A312"/>
      <c r="AC312"/>
      <c r="AD312"/>
      <c r="CA312" s="2"/>
    </row>
    <row r="313" spans="1:79" ht="15">
      <c r="A313"/>
      <c r="AC313"/>
      <c r="AD313"/>
      <c r="CA313" s="2"/>
    </row>
    <row r="314" spans="1:79" ht="15">
      <c r="A314"/>
      <c r="AC314"/>
      <c r="AD314"/>
      <c r="CA314" s="2"/>
    </row>
    <row r="315" spans="1:79" ht="15">
      <c r="A315"/>
      <c r="AC315"/>
      <c r="AD315"/>
      <c r="CA315" s="2"/>
    </row>
    <row r="316" spans="1:79" ht="15">
      <c r="A316"/>
      <c r="AC316"/>
      <c r="AD316"/>
      <c r="CA316" s="2"/>
    </row>
    <row r="317" spans="1:79" ht="15">
      <c r="A317"/>
      <c r="AC317"/>
      <c r="AD317"/>
      <c r="CA317" s="2"/>
    </row>
    <row r="318" spans="1:79" ht="15">
      <c r="A318"/>
      <c r="AC318"/>
      <c r="AD318"/>
      <c r="CA318" s="2"/>
    </row>
    <row r="319" spans="1:79" ht="15">
      <c r="A319"/>
      <c r="AC319"/>
      <c r="AD319"/>
      <c r="CA319" s="2"/>
    </row>
    <row r="320" spans="1:79" ht="15">
      <c r="A320"/>
      <c r="AC320"/>
      <c r="AD320"/>
      <c r="CA320" s="2"/>
    </row>
    <row r="321" spans="1:79" ht="15">
      <c r="A321"/>
      <c r="AC321"/>
      <c r="AD321"/>
      <c r="CA321" s="2"/>
    </row>
    <row r="322" spans="1:79" ht="15">
      <c r="A322"/>
      <c r="AC322"/>
      <c r="AD322"/>
      <c r="CA322" s="2"/>
    </row>
    <row r="323" spans="1:79" ht="15">
      <c r="A323"/>
      <c r="AC323"/>
      <c r="AD323"/>
      <c r="CA323" s="2"/>
    </row>
    <row r="324" spans="1:79" ht="15">
      <c r="A324"/>
      <c r="AC324"/>
      <c r="AD324"/>
      <c r="CA324" s="2"/>
    </row>
    <row r="325" spans="1:79" ht="15">
      <c r="A325"/>
      <c r="AC325"/>
      <c r="AD325"/>
      <c r="CA325" s="2"/>
    </row>
    <row r="326" spans="1:79" ht="15">
      <c r="A326"/>
      <c r="AC326"/>
      <c r="AD326"/>
      <c r="CA326" s="2"/>
    </row>
    <row r="327" spans="1:79" ht="15">
      <c r="A327"/>
      <c r="AC327"/>
      <c r="AD327"/>
      <c r="CA327" s="2"/>
    </row>
    <row r="328" spans="1:79" ht="15">
      <c r="A328"/>
      <c r="AC328"/>
      <c r="AD328"/>
      <c r="CA328" s="2"/>
    </row>
    <row r="329" spans="1:79" ht="15">
      <c r="A329"/>
      <c r="AC329"/>
      <c r="AD329"/>
      <c r="CA329" s="2"/>
    </row>
    <row r="330" spans="1:79" ht="15">
      <c r="A330"/>
      <c r="AC330"/>
      <c r="AD330"/>
      <c r="CA330" s="2"/>
    </row>
    <row r="331" spans="1:79" ht="15">
      <c r="A331"/>
      <c r="AC331"/>
      <c r="AD331"/>
      <c r="CA331" s="2"/>
    </row>
    <row r="332" spans="1:79" ht="15">
      <c r="A332"/>
      <c r="AC332"/>
      <c r="AD332"/>
      <c r="CA332" s="2"/>
    </row>
    <row r="333" spans="1:79" ht="15">
      <c r="A333"/>
      <c r="AC333"/>
      <c r="AD333"/>
      <c r="CA333" s="2"/>
    </row>
    <row r="334" spans="1:79" ht="15">
      <c r="A334"/>
      <c r="AC334"/>
      <c r="AD334"/>
      <c r="CA334" s="2"/>
    </row>
    <row r="335" spans="1:79" ht="15">
      <c r="A335"/>
      <c r="AC335"/>
      <c r="AD335"/>
      <c r="CA335" s="2"/>
    </row>
    <row r="336" spans="1:79" ht="15">
      <c r="A336"/>
      <c r="AC336"/>
      <c r="AD336"/>
      <c r="CA336" s="2"/>
    </row>
    <row r="337" spans="1:79" ht="15">
      <c r="A337"/>
      <c r="AC337"/>
      <c r="AD337"/>
      <c r="CA337" s="2"/>
    </row>
    <row r="338" spans="1:79" ht="15">
      <c r="A338"/>
      <c r="AC338"/>
      <c r="AD338"/>
      <c r="CA338" s="2"/>
    </row>
    <row r="339" spans="1:79" ht="15">
      <c r="A339"/>
      <c r="AC339"/>
      <c r="AD339"/>
      <c r="CA339" s="2"/>
    </row>
    <row r="340" spans="1:79" ht="15">
      <c r="A340"/>
      <c r="AC340"/>
      <c r="AD340"/>
      <c r="CA340" s="2"/>
    </row>
    <row r="341" spans="1:79" ht="15">
      <c r="A341"/>
      <c r="AC341"/>
      <c r="AD341"/>
      <c r="CA341" s="2"/>
    </row>
    <row r="342" spans="1:79" ht="15">
      <c r="A342"/>
      <c r="AC342"/>
      <c r="AD342"/>
      <c r="CA342" s="2"/>
    </row>
    <row r="343" spans="1:79" ht="15">
      <c r="A343"/>
      <c r="AC343"/>
      <c r="AD343"/>
      <c r="CA343" s="2"/>
    </row>
    <row r="344" spans="1:79" ht="15">
      <c r="A344"/>
      <c r="AC344"/>
      <c r="AD344"/>
      <c r="CA344" s="2"/>
    </row>
    <row r="345" spans="1:79" ht="15">
      <c r="A345"/>
      <c r="AC345"/>
      <c r="AD345"/>
      <c r="CA345" s="2"/>
    </row>
    <row r="346" spans="1:79" ht="15">
      <c r="A346"/>
      <c r="AC346"/>
      <c r="AD346"/>
      <c r="CA346" s="2"/>
    </row>
    <row r="347" spans="1:79" ht="15">
      <c r="A347"/>
      <c r="AC347"/>
      <c r="AD347"/>
      <c r="CA347" s="2"/>
    </row>
    <row r="348" spans="1:79" ht="15">
      <c r="A348"/>
      <c r="AC348"/>
      <c r="AD348"/>
      <c r="CA348" s="2"/>
    </row>
    <row r="349" spans="1:79" ht="15">
      <c r="A349"/>
      <c r="AC349"/>
      <c r="AD349"/>
      <c r="CA349" s="2"/>
    </row>
    <row r="350" spans="1:79" ht="15">
      <c r="A350"/>
      <c r="AC350"/>
      <c r="AD350"/>
      <c r="CA350" s="2"/>
    </row>
    <row r="351" spans="1:79" ht="15">
      <c r="A351"/>
      <c r="AC351"/>
      <c r="AD351"/>
      <c r="CA351" s="2"/>
    </row>
    <row r="352" spans="1:79" ht="15">
      <c r="A352"/>
      <c r="AC352"/>
      <c r="AD352"/>
      <c r="CA352" s="2"/>
    </row>
    <row r="353" spans="1:79" ht="15">
      <c r="A353"/>
      <c r="AC353"/>
      <c r="AD353"/>
      <c r="CA353" s="2"/>
    </row>
    <row r="354" spans="1:79" ht="15">
      <c r="A354"/>
      <c r="AC354"/>
      <c r="AD354"/>
      <c r="CA354" s="2"/>
    </row>
    <row r="355" spans="1:79" ht="15">
      <c r="A355"/>
      <c r="AC355"/>
      <c r="AD355"/>
      <c r="CA355" s="2"/>
    </row>
    <row r="356" spans="1:79" ht="15">
      <c r="A356"/>
      <c r="AC356"/>
      <c r="AD356"/>
      <c r="CA356" s="2"/>
    </row>
    <row r="357" spans="1:79" ht="15">
      <c r="A357"/>
      <c r="AC357"/>
      <c r="AD357"/>
      <c r="CA357" s="2"/>
    </row>
    <row r="358" spans="1:79" ht="15">
      <c r="A358"/>
      <c r="AC358"/>
      <c r="AD358"/>
      <c r="CA358" s="2"/>
    </row>
    <row r="359" spans="1:79" ht="15">
      <c r="A359"/>
      <c r="AC359"/>
      <c r="AD359"/>
      <c r="CA359" s="2"/>
    </row>
    <row r="360" spans="1:79" ht="15">
      <c r="A360"/>
      <c r="AC360"/>
      <c r="AD360"/>
      <c r="CA360" s="2"/>
    </row>
    <row r="361" spans="1:79" ht="15">
      <c r="A361"/>
      <c r="AC361"/>
      <c r="AD361"/>
      <c r="CA361" s="2"/>
    </row>
    <row r="362" spans="1:79" ht="15">
      <c r="A362"/>
      <c r="AC362"/>
      <c r="AD362"/>
      <c r="CA362" s="2"/>
    </row>
    <row r="363" spans="1:79" ht="15">
      <c r="A363"/>
      <c r="AC363"/>
      <c r="AD363"/>
      <c r="CA363" s="2"/>
    </row>
    <row r="364" spans="1:79" ht="15">
      <c r="A364"/>
      <c r="AC364"/>
      <c r="AD364"/>
      <c r="CA364" s="2"/>
    </row>
    <row r="365" spans="1:79" ht="15">
      <c r="A365"/>
      <c r="AC365"/>
      <c r="AD365"/>
      <c r="CA365" s="2"/>
    </row>
    <row r="366" spans="1:79" ht="15">
      <c r="A366"/>
      <c r="AC366"/>
      <c r="AD366"/>
      <c r="CA366" s="2"/>
    </row>
    <row r="367" spans="1:79" ht="15">
      <c r="A367"/>
      <c r="AC367"/>
      <c r="AD367"/>
      <c r="CA367" s="2"/>
    </row>
    <row r="368" spans="1:79" ht="15">
      <c r="A368"/>
      <c r="AC368"/>
      <c r="AD368"/>
      <c r="CA368" s="2"/>
    </row>
    <row r="369" spans="1:79" ht="15">
      <c r="A369"/>
      <c r="AC369"/>
      <c r="AD369"/>
      <c r="CA369" s="2"/>
    </row>
    <row r="370" spans="1:79" ht="15">
      <c r="A370"/>
      <c r="AC370"/>
      <c r="AD370"/>
      <c r="CA370" s="2"/>
    </row>
    <row r="371" spans="1:79" ht="15">
      <c r="A371"/>
      <c r="AC371"/>
      <c r="AD371"/>
      <c r="CA371" s="2"/>
    </row>
    <row r="372" spans="1:79" ht="15">
      <c r="A372"/>
      <c r="AC372"/>
      <c r="AD372"/>
      <c r="CA372" s="2"/>
    </row>
    <row r="373" spans="1:79" ht="15">
      <c r="A373"/>
      <c r="AC373"/>
      <c r="AD373"/>
      <c r="CA373" s="2"/>
    </row>
    <row r="374" spans="1:79" ht="15">
      <c r="A374"/>
      <c r="AC374"/>
      <c r="AD374"/>
      <c r="CA374" s="2"/>
    </row>
    <row r="375" spans="1:79" ht="15">
      <c r="A375"/>
      <c r="AC375"/>
      <c r="AD375"/>
      <c r="CA375" s="2"/>
    </row>
    <row r="376" spans="1:79" ht="15">
      <c r="A376"/>
      <c r="AC376"/>
      <c r="AD376"/>
      <c r="CA376" s="2"/>
    </row>
    <row r="377" spans="1:79" ht="15">
      <c r="A377"/>
      <c r="AC377"/>
      <c r="AD377"/>
      <c r="CA377" s="2"/>
    </row>
    <row r="378" spans="1:79" ht="15">
      <c r="A378"/>
      <c r="AC378"/>
      <c r="AD378"/>
      <c r="CA378" s="2"/>
    </row>
    <row r="379" spans="1:79" ht="15">
      <c r="A379"/>
      <c r="AC379"/>
      <c r="AD379"/>
      <c r="CA379" s="2"/>
    </row>
    <row r="380" spans="1:79" ht="15">
      <c r="A380"/>
      <c r="AC380"/>
      <c r="AD380"/>
      <c r="CA380" s="2"/>
    </row>
    <row r="381" spans="1:79" ht="15">
      <c r="A381"/>
      <c r="AC381"/>
      <c r="AD381"/>
      <c r="CA381" s="2"/>
    </row>
    <row r="382" spans="1:79" ht="15">
      <c r="A382"/>
      <c r="AC382"/>
      <c r="AD382"/>
      <c r="CA382" s="2"/>
    </row>
    <row r="383" spans="1:79" ht="15">
      <c r="A383"/>
      <c r="AC383"/>
      <c r="AD383"/>
      <c r="CA383" s="2"/>
    </row>
    <row r="384" spans="1:79" ht="15">
      <c r="A384"/>
      <c r="AC384"/>
      <c r="AD384"/>
      <c r="CA384" s="2"/>
    </row>
    <row r="385" spans="1:79" ht="15">
      <c r="A385"/>
      <c r="AC385"/>
      <c r="AD385"/>
      <c r="CA385" s="2"/>
    </row>
    <row r="386" spans="1:79" ht="15">
      <c r="A386"/>
      <c r="AC386"/>
      <c r="AD386"/>
      <c r="CA386" s="2"/>
    </row>
    <row r="387" spans="1:79" ht="15">
      <c r="A387"/>
      <c r="AC387"/>
      <c r="AD387"/>
      <c r="CA387" s="2"/>
    </row>
    <row r="388" spans="1:79" ht="15">
      <c r="A388"/>
      <c r="AC388"/>
      <c r="AD388"/>
      <c r="CA388" s="2"/>
    </row>
    <row r="389" spans="1:79" ht="15">
      <c r="A389"/>
      <c r="AC389"/>
      <c r="AD389"/>
      <c r="CA389" s="2"/>
    </row>
    <row r="390" spans="1:79" ht="15">
      <c r="A390"/>
      <c r="AC390"/>
      <c r="AD390"/>
      <c r="CA390" s="2"/>
    </row>
    <row r="391" spans="1:79" ht="15">
      <c r="A391"/>
      <c r="AC391"/>
      <c r="AD391"/>
      <c r="CA391" s="2"/>
    </row>
    <row r="392" spans="1:79" ht="15">
      <c r="A392"/>
      <c r="AC392"/>
      <c r="AD392"/>
      <c r="CA392" s="2"/>
    </row>
    <row r="393" spans="1:79" ht="15">
      <c r="A393"/>
      <c r="AC393"/>
      <c r="AD393"/>
      <c r="CA393" s="2"/>
    </row>
    <row r="394" spans="1:79" ht="15">
      <c r="A394"/>
      <c r="AC394"/>
      <c r="AD394"/>
      <c r="CA394" s="2"/>
    </row>
    <row r="395" spans="1:79" ht="15">
      <c r="A395"/>
      <c r="AC395"/>
      <c r="AD395"/>
      <c r="CA395" s="2"/>
    </row>
    <row r="396" spans="1:79" ht="15">
      <c r="A396"/>
      <c r="AC396"/>
      <c r="AD396"/>
      <c r="CA396" s="2"/>
    </row>
    <row r="397" spans="1:79" ht="15">
      <c r="A397"/>
      <c r="AC397"/>
      <c r="AD397"/>
      <c r="CA397" s="2"/>
    </row>
    <row r="398" spans="1:79" ht="15">
      <c r="A398"/>
      <c r="AC398"/>
      <c r="AD398"/>
      <c r="CA398" s="2"/>
    </row>
    <row r="399" spans="1:79" ht="15">
      <c r="A399"/>
      <c r="AC399"/>
      <c r="AD399"/>
      <c r="CA399" s="2"/>
    </row>
    <row r="400" spans="1:79" ht="15">
      <c r="A400"/>
      <c r="AC400"/>
      <c r="AD400"/>
      <c r="CA400" s="2"/>
    </row>
    <row r="401" spans="1:79" ht="15">
      <c r="A401"/>
      <c r="AC401"/>
      <c r="AD401"/>
      <c r="CA401" s="2"/>
    </row>
    <row r="402" spans="1:79" ht="15">
      <c r="A402"/>
      <c r="AC402"/>
      <c r="AD402"/>
      <c r="CA402" s="2"/>
    </row>
    <row r="403" spans="1:79" ht="15">
      <c r="A403"/>
      <c r="AC403"/>
      <c r="AD403"/>
      <c r="CA403" s="2"/>
    </row>
    <row r="404" spans="1:79" ht="15">
      <c r="A404"/>
      <c r="AC404"/>
      <c r="AD404"/>
      <c r="CA404" s="2"/>
    </row>
    <row r="405" spans="1:79" ht="15">
      <c r="A405"/>
      <c r="AC405"/>
      <c r="AD405"/>
      <c r="CA405" s="2"/>
    </row>
    <row r="406" spans="1:79" ht="15">
      <c r="A406"/>
      <c r="AC406"/>
      <c r="AD406"/>
      <c r="CA406" s="2"/>
    </row>
    <row r="407" spans="1:79" ht="15">
      <c r="A407"/>
      <c r="AC407"/>
      <c r="AD407"/>
      <c r="CA407" s="2"/>
    </row>
    <row r="408" spans="1:79" ht="15">
      <c r="A408"/>
      <c r="AC408"/>
      <c r="AD408"/>
      <c r="CA408" s="2"/>
    </row>
    <row r="409" spans="1:79" ht="15">
      <c r="A409"/>
      <c r="AC409"/>
      <c r="AD409"/>
      <c r="CA409" s="2"/>
    </row>
    <row r="410" spans="1:79" ht="15">
      <c r="A410"/>
      <c r="AC410"/>
      <c r="AD410"/>
      <c r="CA410" s="2"/>
    </row>
    <row r="411" spans="1:79" ht="15">
      <c r="A411"/>
      <c r="AC411"/>
      <c r="AD411"/>
      <c r="CA411" s="2"/>
    </row>
    <row r="412" spans="1:79" ht="15">
      <c r="A412"/>
      <c r="AC412"/>
      <c r="AD412"/>
      <c r="CA412" s="2"/>
    </row>
    <row r="413" spans="1:79" ht="15">
      <c r="A413"/>
      <c r="AC413"/>
      <c r="AD413"/>
      <c r="CA413" s="2"/>
    </row>
    <row r="414" spans="1:79" ht="15">
      <c r="A414"/>
      <c r="AC414"/>
      <c r="AD414"/>
      <c r="CA414" s="2"/>
    </row>
    <row r="415" spans="1:79" ht="15">
      <c r="A415"/>
      <c r="AC415"/>
      <c r="AD415"/>
      <c r="CA415" s="2"/>
    </row>
    <row r="416" spans="1:79" ht="15">
      <c r="A416"/>
      <c r="AC416"/>
      <c r="AD416"/>
      <c r="CA416" s="2"/>
    </row>
    <row r="417" spans="1:79" ht="15">
      <c r="A417"/>
      <c r="AC417"/>
      <c r="AD417"/>
      <c r="CA417" s="2"/>
    </row>
    <row r="418" spans="1:79" ht="15">
      <c r="A418"/>
      <c r="AC418"/>
      <c r="AD418"/>
      <c r="CA418" s="2"/>
    </row>
    <row r="419" spans="1:79" ht="15">
      <c r="A419"/>
      <c r="AC419"/>
      <c r="AD419"/>
      <c r="CA419" s="2"/>
    </row>
    <row r="420" spans="1:79" ht="15">
      <c r="A420"/>
      <c r="AC420"/>
      <c r="AD420"/>
      <c r="CA420" s="2"/>
    </row>
    <row r="421" spans="1:79" ht="15">
      <c r="A421"/>
      <c r="AC421"/>
      <c r="AD421"/>
      <c r="CA421" s="2"/>
    </row>
    <row r="422" spans="1:79" ht="15">
      <c r="A422"/>
      <c r="AC422"/>
      <c r="AD422"/>
      <c r="CA422" s="2"/>
    </row>
    <row r="423" spans="1:79" ht="15">
      <c r="A423"/>
      <c r="AC423"/>
      <c r="AD423"/>
      <c r="CA423" s="2"/>
    </row>
    <row r="424" spans="1:79" ht="15">
      <c r="A424"/>
      <c r="AC424"/>
      <c r="AD424"/>
      <c r="CA424" s="2"/>
    </row>
    <row r="425" spans="1:79" ht="15">
      <c r="A425"/>
      <c r="AC425"/>
      <c r="AD425"/>
      <c r="CA425" s="2"/>
    </row>
    <row r="426" spans="1:79" ht="15">
      <c r="A426"/>
      <c r="AC426"/>
      <c r="AD426"/>
      <c r="CA426" s="2"/>
    </row>
    <row r="427" spans="1:79" ht="15">
      <c r="A427"/>
      <c r="AC427"/>
      <c r="AD427"/>
      <c r="CA427" s="2"/>
    </row>
    <row r="428" spans="1:79" ht="15">
      <c r="A428"/>
      <c r="AC428"/>
      <c r="AD428"/>
      <c r="CA428" s="2"/>
    </row>
    <row r="429" spans="1:79" ht="15">
      <c r="A429"/>
      <c r="AC429"/>
      <c r="AD429"/>
      <c r="CA429" s="2"/>
    </row>
    <row r="430" spans="1:79" ht="15">
      <c r="A430"/>
      <c r="AC430"/>
      <c r="AD430"/>
      <c r="CA430" s="2"/>
    </row>
    <row r="431" spans="1:79" ht="15">
      <c r="A431"/>
      <c r="AC431"/>
      <c r="AD431"/>
      <c r="CA431" s="2"/>
    </row>
    <row r="432" spans="1:79" ht="15">
      <c r="A432"/>
      <c r="AC432"/>
      <c r="AD432"/>
      <c r="CA432" s="2"/>
    </row>
    <row r="433" spans="1:79" ht="15">
      <c r="A433"/>
      <c r="AC433"/>
      <c r="AD433"/>
      <c r="CA433" s="2"/>
    </row>
    <row r="434" spans="1:79" ht="15">
      <c r="A434"/>
      <c r="AC434"/>
      <c r="AD434"/>
      <c r="CA434" s="2"/>
    </row>
    <row r="435" spans="1:79" ht="15">
      <c r="A435"/>
      <c r="AC435"/>
      <c r="AD435"/>
      <c r="CA435" s="2"/>
    </row>
    <row r="436" spans="1:79" ht="15">
      <c r="A436"/>
      <c r="AC436"/>
      <c r="AD436"/>
      <c r="CA436" s="2"/>
    </row>
    <row r="437" spans="1:79" ht="15">
      <c r="A437"/>
      <c r="AC437"/>
      <c r="AD437"/>
      <c r="CA437" s="2"/>
    </row>
    <row r="438" spans="1:79" ht="15">
      <c r="A438"/>
      <c r="AC438"/>
      <c r="AD438"/>
      <c r="CA438" s="2"/>
    </row>
    <row r="439" spans="1:79" ht="15">
      <c r="A439"/>
      <c r="AC439"/>
      <c r="AD439"/>
      <c r="CA439" s="2"/>
    </row>
    <row r="440" spans="1:79" ht="15">
      <c r="A440"/>
      <c r="AC440"/>
      <c r="AD440"/>
      <c r="CA440" s="2"/>
    </row>
    <row r="441" spans="1:79" ht="15">
      <c r="A441"/>
      <c r="AC441"/>
      <c r="AD441"/>
      <c r="CA441" s="2"/>
    </row>
    <row r="442" spans="1:79" ht="15">
      <c r="A442"/>
      <c r="AC442"/>
      <c r="AD442"/>
      <c r="CA442" s="2"/>
    </row>
    <row r="443" spans="1:79" ht="15">
      <c r="A443"/>
      <c r="AC443"/>
      <c r="AD443"/>
      <c r="CA443" s="2"/>
    </row>
    <row r="444" spans="1:79" ht="15">
      <c r="A444"/>
      <c r="AC444"/>
      <c r="AD444"/>
      <c r="CA444" s="2"/>
    </row>
    <row r="445" spans="1:79" ht="15">
      <c r="A445"/>
      <c r="AC445"/>
      <c r="AD445"/>
      <c r="CA445" s="2"/>
    </row>
    <row r="446" spans="1:79" ht="15">
      <c r="A446"/>
      <c r="AC446"/>
      <c r="AD446"/>
      <c r="CA446" s="2"/>
    </row>
    <row r="447" spans="1:79" ht="15">
      <c r="A447"/>
      <c r="AC447"/>
      <c r="AD447"/>
      <c r="CA447" s="2"/>
    </row>
    <row r="448" spans="1:79" ht="15">
      <c r="A448"/>
      <c r="AC448"/>
      <c r="AD448"/>
      <c r="CA448" s="2"/>
    </row>
    <row r="449" spans="1:79" ht="15">
      <c r="A449"/>
      <c r="AC449"/>
      <c r="AD449"/>
      <c r="CA449" s="2"/>
    </row>
    <row r="450" spans="1:79" ht="15">
      <c r="A450"/>
      <c r="AC450"/>
      <c r="AD450"/>
      <c r="CA450" s="2"/>
    </row>
    <row r="451" spans="1:79" ht="15">
      <c r="A451"/>
      <c r="AC451"/>
      <c r="AD451"/>
      <c r="CA451" s="2"/>
    </row>
    <row r="452" spans="1:79" ht="15">
      <c r="A452"/>
      <c r="AC452"/>
      <c r="AD452"/>
      <c r="CA452" s="2"/>
    </row>
    <row r="453" spans="1:79" ht="15">
      <c r="A453"/>
      <c r="AC453"/>
      <c r="AD453"/>
      <c r="CA453" s="2"/>
    </row>
    <row r="454" spans="1:79" ht="15">
      <c r="A454"/>
      <c r="AC454"/>
      <c r="AD454"/>
      <c r="CA454" s="2"/>
    </row>
    <row r="455" spans="1:79" ht="15">
      <c r="A455"/>
      <c r="AC455"/>
      <c r="AD455"/>
      <c r="CA455" s="2"/>
    </row>
    <row r="456" spans="1:79" ht="15">
      <c r="A456"/>
      <c r="AC456"/>
      <c r="AD456"/>
      <c r="CA456" s="2"/>
    </row>
    <row r="457" spans="1:79" ht="15">
      <c r="A457"/>
      <c r="AC457"/>
      <c r="AD457"/>
      <c r="CA457" s="2"/>
    </row>
    <row r="458" spans="1:79" ht="15">
      <c r="A458"/>
      <c r="AC458"/>
      <c r="AD458"/>
      <c r="CA458" s="2"/>
    </row>
    <row r="459" spans="1:79" ht="15">
      <c r="A459"/>
      <c r="AC459"/>
      <c r="AD459"/>
      <c r="CA459" s="2"/>
    </row>
    <row r="460" spans="1:79" ht="15">
      <c r="A460"/>
      <c r="AC460"/>
      <c r="AD460"/>
      <c r="CA460" s="2"/>
    </row>
    <row r="461" spans="1:79" ht="15">
      <c r="A461"/>
      <c r="AC461"/>
      <c r="AD461"/>
      <c r="CA461" s="2"/>
    </row>
    <row r="462" spans="1:79" ht="15">
      <c r="A462"/>
      <c r="AC462"/>
      <c r="AD462"/>
      <c r="CA462" s="2"/>
    </row>
    <row r="463" spans="1:79" ht="15">
      <c r="A463"/>
      <c r="AC463"/>
      <c r="AD463"/>
      <c r="CA463" s="2"/>
    </row>
    <row r="464" spans="1:79" ht="15">
      <c r="A464"/>
      <c r="AC464"/>
      <c r="AD464"/>
      <c r="CA464" s="2"/>
    </row>
    <row r="465" spans="1:79" ht="15">
      <c r="A465"/>
      <c r="AC465"/>
      <c r="AD465"/>
      <c r="CA465" s="2"/>
    </row>
    <row r="466" spans="1:79" ht="15">
      <c r="A466"/>
      <c r="AC466"/>
      <c r="AD466"/>
      <c r="CA466" s="2"/>
    </row>
    <row r="467" spans="1:79" ht="15">
      <c r="A467"/>
      <c r="AC467"/>
      <c r="AD467"/>
      <c r="CA467" s="2"/>
    </row>
    <row r="468" spans="1:79" ht="15">
      <c r="A468"/>
      <c r="AC468"/>
      <c r="AD468"/>
      <c r="CA468" s="2"/>
    </row>
    <row r="469" spans="1:79" ht="15">
      <c r="A469"/>
      <c r="AC469"/>
      <c r="AD469"/>
      <c r="CA469" s="2"/>
    </row>
    <row r="470" spans="1:79" ht="15">
      <c r="A470"/>
      <c r="AC470"/>
      <c r="AD470"/>
      <c r="CA470" s="2"/>
    </row>
    <row r="471" spans="1:79" ht="15">
      <c r="A471"/>
      <c r="AC471"/>
      <c r="AD471"/>
      <c r="CA471" s="2"/>
    </row>
    <row r="472" spans="1:79" ht="15">
      <c r="A472"/>
      <c r="AC472"/>
      <c r="AD472"/>
      <c r="CA472" s="2"/>
    </row>
    <row r="473" spans="1:79" ht="15">
      <c r="A473"/>
      <c r="AC473"/>
      <c r="AD473"/>
      <c r="CA473" s="2"/>
    </row>
    <row r="474" spans="1:79" ht="15">
      <c r="A474"/>
      <c r="AC474"/>
      <c r="AD474"/>
      <c r="CA474" s="2"/>
    </row>
    <row r="475" spans="1:79" ht="15">
      <c r="A475"/>
      <c r="AC475"/>
      <c r="AD475"/>
      <c r="CA475" s="2"/>
    </row>
    <row r="476" spans="1:79" ht="15">
      <c r="A476"/>
      <c r="AC476"/>
      <c r="AD476"/>
      <c r="CA476" s="2"/>
    </row>
    <row r="477" spans="1:79" ht="15">
      <c r="A477"/>
      <c r="AC477"/>
      <c r="AD477"/>
      <c r="CA477" s="2"/>
    </row>
    <row r="478" spans="1:79" ht="15">
      <c r="A478"/>
      <c r="AC478"/>
      <c r="AD478"/>
      <c r="CA478" s="2"/>
    </row>
    <row r="479" spans="1:79" ht="15">
      <c r="A479"/>
      <c r="AC479"/>
      <c r="AD479"/>
      <c r="CA479" s="2"/>
    </row>
    <row r="480" spans="1:79" ht="15">
      <c r="A480"/>
      <c r="AC480"/>
      <c r="AD480"/>
      <c r="CA480" s="2"/>
    </row>
    <row r="481" spans="1:79" ht="15">
      <c r="A481"/>
      <c r="AC481"/>
      <c r="AD481"/>
      <c r="CA481" s="2"/>
    </row>
    <row r="482" spans="1:79" ht="15">
      <c r="A482"/>
      <c r="AC482"/>
      <c r="AD482"/>
      <c r="CA482" s="2"/>
    </row>
    <row r="483" spans="1:79" ht="15">
      <c r="A483"/>
      <c r="AC483"/>
      <c r="AD483"/>
      <c r="CA483" s="2"/>
    </row>
    <row r="484" spans="1:79" ht="15">
      <c r="A484"/>
      <c r="AC484"/>
      <c r="AD484"/>
      <c r="CA484" s="2"/>
    </row>
    <row r="485" spans="1:79" ht="15">
      <c r="A485"/>
      <c r="AC485"/>
      <c r="AD485"/>
      <c r="CA485" s="2"/>
    </row>
    <row r="486" spans="1:79" ht="15">
      <c r="A486"/>
      <c r="AC486"/>
      <c r="AD486"/>
      <c r="CA486" s="2"/>
    </row>
    <row r="487" spans="1:79" ht="15">
      <c r="A487"/>
      <c r="AC487"/>
      <c r="AD487"/>
      <c r="CA487" s="2"/>
    </row>
    <row r="488" spans="1:79" ht="15">
      <c r="A488"/>
      <c r="AC488"/>
      <c r="AD488"/>
      <c r="CA488" s="2"/>
    </row>
    <row r="489" spans="1:79" ht="15">
      <c r="A489"/>
      <c r="AC489"/>
      <c r="AD489"/>
      <c r="CA489" s="2"/>
    </row>
    <row r="490" spans="1:79" ht="15">
      <c r="A490"/>
      <c r="AC490"/>
      <c r="AD490"/>
      <c r="CA490" s="2"/>
    </row>
    <row r="491" spans="1:79" ht="15">
      <c r="A491"/>
      <c r="AC491"/>
      <c r="AD491"/>
      <c r="CA491" s="2"/>
    </row>
    <row r="492" spans="1:79" ht="15">
      <c r="A492"/>
      <c r="AC492"/>
      <c r="AD492"/>
      <c r="CA492" s="2"/>
    </row>
    <row r="493" spans="1:79" ht="15">
      <c r="A493"/>
      <c r="AC493"/>
      <c r="AD493"/>
      <c r="CA493" s="2"/>
    </row>
    <row r="494" spans="1:79" ht="15">
      <c r="A494"/>
      <c r="AC494"/>
      <c r="AD494"/>
      <c r="CA494" s="2"/>
    </row>
    <row r="495" spans="1:79" ht="15">
      <c r="A495"/>
      <c r="AC495"/>
      <c r="AD495"/>
      <c r="CA495" s="2"/>
    </row>
    <row r="496" spans="1:79" ht="15">
      <c r="A496"/>
      <c r="AC496"/>
      <c r="AD496"/>
      <c r="CA496" s="2"/>
    </row>
    <row r="497" spans="1:79" ht="15">
      <c r="A497"/>
      <c r="AC497"/>
      <c r="AD497"/>
      <c r="CA497" s="2"/>
    </row>
    <row r="498" spans="1:79" ht="15">
      <c r="A498"/>
      <c r="AC498"/>
      <c r="AD498"/>
      <c r="CA498" s="2"/>
    </row>
    <row r="499" spans="1:79" ht="15">
      <c r="A499"/>
      <c r="AC499"/>
      <c r="AD499"/>
      <c r="CA499" s="2"/>
    </row>
    <row r="500" spans="1:79" ht="15">
      <c r="A500"/>
      <c r="AC500"/>
      <c r="AD500"/>
      <c r="CA500" s="2"/>
    </row>
    <row r="501" spans="1:79" ht="15">
      <c r="A501"/>
      <c r="AC501"/>
      <c r="AD501"/>
      <c r="CA501" s="2"/>
    </row>
    <row r="502" spans="1:79" ht="15">
      <c r="A502"/>
      <c r="AC502"/>
      <c r="AD502"/>
      <c r="CA502" s="2"/>
    </row>
    <row r="503" spans="1:79" ht="15">
      <c r="A503"/>
      <c r="AC503"/>
      <c r="AD503"/>
      <c r="CA503" s="2"/>
    </row>
    <row r="504" spans="1:79" ht="15">
      <c r="A504"/>
      <c r="AC504"/>
      <c r="AD504"/>
      <c r="CA504" s="2"/>
    </row>
    <row r="505" spans="1:79" ht="15">
      <c r="A505"/>
      <c r="AC505"/>
      <c r="AD505"/>
      <c r="CA505" s="2"/>
    </row>
    <row r="506" spans="1:79" ht="15">
      <c r="A506"/>
      <c r="AC506"/>
      <c r="AD506"/>
      <c r="CA506" s="2"/>
    </row>
    <row r="507" spans="1:79" ht="15">
      <c r="A507"/>
      <c r="AC507"/>
      <c r="AD507"/>
      <c r="CA507" s="2"/>
    </row>
    <row r="508" spans="1:79" ht="15">
      <c r="A508"/>
      <c r="AC508"/>
      <c r="AD508"/>
      <c r="CA508" s="2"/>
    </row>
    <row r="509" spans="1:79" ht="15">
      <c r="A509"/>
      <c r="AC509"/>
      <c r="AD509"/>
      <c r="CA509" s="2"/>
    </row>
    <row r="510" spans="1:79" ht="15">
      <c r="A510"/>
      <c r="AC510"/>
      <c r="AD510"/>
      <c r="CA510" s="2"/>
    </row>
    <row r="511" spans="1:79" ht="15">
      <c r="A511"/>
      <c r="AC511"/>
      <c r="AD511"/>
      <c r="CA511" s="2"/>
    </row>
    <row r="512" spans="1:79" ht="15">
      <c r="A512"/>
      <c r="AC512"/>
      <c r="AD512"/>
      <c r="CA512" s="2"/>
    </row>
    <row r="513" spans="1:79" ht="15">
      <c r="A513"/>
      <c r="AC513"/>
      <c r="AD513"/>
      <c r="CA513" s="2"/>
    </row>
    <row r="514" spans="1:79" ht="15">
      <c r="A514"/>
      <c r="AC514"/>
      <c r="AD514"/>
      <c r="CA514" s="2"/>
    </row>
    <row r="515" spans="1:79" ht="15">
      <c r="A515"/>
      <c r="AC515"/>
      <c r="AD515"/>
      <c r="CA515" s="2"/>
    </row>
    <row r="516" spans="1:79" ht="15">
      <c r="A516"/>
      <c r="AC516"/>
      <c r="AD516"/>
      <c r="CA516" s="2"/>
    </row>
    <row r="517" spans="1:79" ht="15">
      <c r="A517"/>
      <c r="AC517"/>
      <c r="AD517"/>
      <c r="CA517" s="2"/>
    </row>
    <row r="518" spans="1:79" ht="15">
      <c r="A518"/>
      <c r="AC518"/>
      <c r="AD518"/>
      <c r="CA518" s="2"/>
    </row>
    <row r="519" spans="1:79" ht="15">
      <c r="A519"/>
      <c r="AC519"/>
      <c r="AD519"/>
      <c r="CA519" s="2"/>
    </row>
    <row r="520" spans="1:79" ht="15">
      <c r="A520"/>
      <c r="AC520"/>
      <c r="AD520"/>
      <c r="CA520" s="2"/>
    </row>
    <row r="521" spans="1:79" ht="15">
      <c r="A521"/>
      <c r="AC521"/>
      <c r="AD521"/>
      <c r="CA521" s="2"/>
    </row>
    <row r="522" spans="1:79" ht="15">
      <c r="A522"/>
      <c r="AC522"/>
      <c r="AD522"/>
      <c r="CA522" s="2"/>
    </row>
    <row r="523" spans="1:79" ht="15">
      <c r="A523"/>
      <c r="AC523"/>
      <c r="AD523"/>
      <c r="CA523" s="2"/>
    </row>
    <row r="524" spans="1:79" ht="15">
      <c r="A524"/>
      <c r="AC524"/>
      <c r="AD524"/>
      <c r="CA524" s="2"/>
    </row>
    <row r="525" spans="1:79" ht="15">
      <c r="A525"/>
      <c r="AC525"/>
      <c r="AD525"/>
      <c r="CA525" s="2"/>
    </row>
    <row r="526" spans="1:79" ht="15">
      <c r="A526"/>
      <c r="AC526"/>
      <c r="AD526"/>
      <c r="CA526" s="2"/>
    </row>
    <row r="527" spans="1:79" ht="15">
      <c r="A527"/>
      <c r="AC527"/>
      <c r="AD527"/>
      <c r="CA527" s="2"/>
    </row>
    <row r="528" spans="1:79" ht="15">
      <c r="A528"/>
      <c r="AC528"/>
      <c r="AD528"/>
      <c r="CA528" s="2"/>
    </row>
    <row r="529" spans="1:79" ht="15">
      <c r="A529"/>
      <c r="AC529"/>
      <c r="AD529"/>
      <c r="CA529" s="2"/>
    </row>
    <row r="530" spans="1:79" ht="15">
      <c r="A530"/>
      <c r="AC530"/>
      <c r="AD530"/>
      <c r="CA530" s="2"/>
    </row>
    <row r="531" spans="1:79" ht="15">
      <c r="A531"/>
      <c r="AC531"/>
      <c r="AD531"/>
      <c r="CA531" s="2"/>
    </row>
    <row r="532" spans="1:79" ht="15">
      <c r="A532"/>
      <c r="AC532"/>
      <c r="AD532"/>
      <c r="CA532" s="2"/>
    </row>
    <row r="533" spans="1:79" ht="15">
      <c r="A533"/>
      <c r="AC533"/>
      <c r="AD533"/>
      <c r="CA533" s="2"/>
    </row>
    <row r="534" spans="1:79" ht="15">
      <c r="A534"/>
      <c r="AC534"/>
      <c r="AD534"/>
      <c r="CA534" s="2"/>
    </row>
    <row r="535" spans="1:79" ht="15">
      <c r="A535"/>
      <c r="AC535"/>
      <c r="AD535"/>
      <c r="CA535" s="2"/>
    </row>
    <row r="536" spans="1:79" ht="15">
      <c r="A536"/>
      <c r="AC536"/>
      <c r="AD536"/>
      <c r="CA536" s="2"/>
    </row>
    <row r="537" spans="1:79" ht="15">
      <c r="A537"/>
      <c r="AC537"/>
      <c r="AD537"/>
      <c r="CA537" s="2"/>
    </row>
    <row r="538" spans="1:79" ht="15">
      <c r="A538"/>
      <c r="AC538"/>
      <c r="AD538"/>
      <c r="CA538" s="2"/>
    </row>
    <row r="539" spans="1:79" ht="15">
      <c r="A539"/>
      <c r="AC539"/>
      <c r="AD539"/>
      <c r="CA539" s="2"/>
    </row>
    <row r="540" spans="1:79" ht="15">
      <c r="A540"/>
      <c r="AC540"/>
      <c r="AD540"/>
      <c r="CA540" s="2"/>
    </row>
    <row r="541" spans="1:79" ht="15">
      <c r="A541"/>
      <c r="AC541"/>
      <c r="AD541"/>
      <c r="CA541" s="2"/>
    </row>
    <row r="542" spans="1:79" ht="15">
      <c r="A542"/>
      <c r="AC542"/>
      <c r="AD542"/>
      <c r="CA542" s="2"/>
    </row>
    <row r="543" spans="1:79" ht="15">
      <c r="A543"/>
      <c r="AC543"/>
      <c r="AD543"/>
      <c r="CA543" s="2"/>
    </row>
    <row r="544" spans="1:79" ht="15">
      <c r="A544"/>
      <c r="AC544"/>
      <c r="AD544"/>
      <c r="CA544" s="2"/>
    </row>
    <row r="545" spans="1:79" ht="15">
      <c r="A545"/>
      <c r="AC545"/>
      <c r="AD545"/>
      <c r="CA545" s="2"/>
    </row>
    <row r="546" spans="1:79" ht="15">
      <c r="A546"/>
      <c r="AC546"/>
      <c r="AD546"/>
      <c r="CA546" s="2"/>
    </row>
    <row r="547" spans="1:79" ht="15">
      <c r="A547"/>
      <c r="AC547"/>
      <c r="AD547"/>
      <c r="CA547" s="2"/>
    </row>
    <row r="548" spans="1:79" ht="15">
      <c r="A548"/>
      <c r="AC548"/>
      <c r="AD548"/>
      <c r="CA548" s="2"/>
    </row>
    <row r="549" spans="1:79" ht="15">
      <c r="A549"/>
      <c r="AC549"/>
      <c r="AD549"/>
      <c r="CA549" s="2"/>
    </row>
    <row r="550" spans="1:79" ht="15">
      <c r="A550"/>
      <c r="AC550"/>
      <c r="AD550"/>
      <c r="CA550" s="2"/>
    </row>
    <row r="551" spans="1:79" ht="15">
      <c r="A551"/>
      <c r="AC551"/>
      <c r="AD551"/>
      <c r="CA551" s="2"/>
    </row>
    <row r="552" spans="1:79" ht="15">
      <c r="A552"/>
      <c r="AC552"/>
      <c r="AD552"/>
      <c r="CA552" s="2"/>
    </row>
    <row r="553" spans="1:79" ht="15">
      <c r="A553"/>
      <c r="AC553"/>
      <c r="AD553"/>
      <c r="CA553" s="2"/>
    </row>
    <row r="554" spans="1:79" ht="15">
      <c r="A554"/>
      <c r="AC554"/>
      <c r="AD554"/>
      <c r="CA554" s="2"/>
    </row>
    <row r="555" spans="1:79" ht="15">
      <c r="A555"/>
      <c r="AC555"/>
      <c r="AD555"/>
      <c r="CA555" s="2"/>
    </row>
    <row r="556" spans="1:79" ht="15">
      <c r="A556"/>
      <c r="AC556"/>
      <c r="AD556"/>
      <c r="CA556" s="2"/>
    </row>
    <row r="557" spans="1:79" ht="15">
      <c r="A557"/>
      <c r="AC557"/>
      <c r="AD557"/>
      <c r="CA557" s="2"/>
    </row>
    <row r="558" spans="1:79" ht="15">
      <c r="A558"/>
      <c r="AC558"/>
      <c r="AD558"/>
      <c r="CA558" s="2"/>
    </row>
    <row r="559" spans="1:79" ht="15">
      <c r="A559"/>
      <c r="AC559"/>
      <c r="AD559"/>
      <c r="CA559" s="2"/>
    </row>
    <row r="560" spans="1:79" ht="15">
      <c r="A560"/>
      <c r="AC560"/>
      <c r="AD560"/>
      <c r="CA560" s="2"/>
    </row>
    <row r="561" spans="1:79" ht="15">
      <c r="A561"/>
      <c r="AC561"/>
      <c r="AD561"/>
      <c r="CA561" s="2"/>
    </row>
    <row r="562" spans="1:79" ht="15">
      <c r="A562"/>
      <c r="AC562"/>
      <c r="AD562"/>
      <c r="CA562" s="2"/>
    </row>
    <row r="563" spans="1:79" ht="15">
      <c r="A563"/>
      <c r="AC563"/>
      <c r="AD563"/>
      <c r="CA563" s="2"/>
    </row>
    <row r="564" spans="1:79" ht="15">
      <c r="A564"/>
      <c r="AC564"/>
      <c r="AD564"/>
      <c r="CA564" s="2"/>
    </row>
    <row r="565" spans="1:79" ht="15">
      <c r="A565"/>
      <c r="AC565"/>
      <c r="AD565"/>
      <c r="CA565" s="2"/>
    </row>
    <row r="566" spans="1:79" ht="15">
      <c r="A566"/>
      <c r="AC566"/>
      <c r="AD566"/>
      <c r="CA566" s="2"/>
    </row>
    <row r="567" spans="1:79" ht="15">
      <c r="A567"/>
      <c r="AC567"/>
      <c r="AD567"/>
      <c r="CA567" s="2"/>
    </row>
    <row r="568" spans="1:79" ht="15">
      <c r="A568"/>
      <c r="AC568"/>
      <c r="AD568"/>
      <c r="CA568" s="2"/>
    </row>
    <row r="569" spans="1:79" ht="15">
      <c r="A569"/>
      <c r="AC569"/>
      <c r="AD569"/>
      <c r="CA569" s="2"/>
    </row>
    <row r="570" spans="1:79" ht="15">
      <c r="A570"/>
      <c r="AC570"/>
      <c r="AD570"/>
      <c r="CA570" s="2"/>
    </row>
    <row r="571" spans="1:79" ht="15">
      <c r="A571"/>
      <c r="AC571"/>
      <c r="AD571"/>
      <c r="CA571" s="2"/>
    </row>
    <row r="572" spans="1:79" ht="15">
      <c r="A572"/>
      <c r="AC572"/>
      <c r="AD572"/>
      <c r="CA572" s="2"/>
    </row>
    <row r="573" spans="1:79" ht="15">
      <c r="A573"/>
      <c r="AC573"/>
      <c r="AD573"/>
      <c r="CA573" s="2"/>
    </row>
    <row r="574" spans="1:79" ht="15">
      <c r="A574"/>
      <c r="AC574"/>
      <c r="AD574"/>
      <c r="CA574" s="2"/>
    </row>
    <row r="575" spans="1:79" ht="15">
      <c r="A575"/>
      <c r="AC575"/>
      <c r="AD575"/>
      <c r="CA575" s="2"/>
    </row>
    <row r="576" spans="1:79" ht="15">
      <c r="A576"/>
      <c r="AC576"/>
      <c r="AD576"/>
      <c r="CA576" s="2"/>
    </row>
    <row r="577" spans="1:79" ht="15">
      <c r="A577"/>
      <c r="AC577"/>
      <c r="AD577"/>
      <c r="CA577" s="2"/>
    </row>
    <row r="578" spans="1:79" ht="15">
      <c r="A578"/>
      <c r="AC578"/>
      <c r="AD578"/>
      <c r="CA578" s="2"/>
    </row>
    <row r="579" spans="1:79" ht="15">
      <c r="A579"/>
      <c r="AC579"/>
      <c r="AD579"/>
      <c r="CA579" s="2"/>
    </row>
    <row r="580" spans="1:79" ht="15">
      <c r="A580"/>
      <c r="AC580"/>
      <c r="AD580"/>
      <c r="CA580" s="2"/>
    </row>
    <row r="581" spans="1:79" ht="15">
      <c r="A581"/>
      <c r="AC581"/>
      <c r="AD581"/>
      <c r="CA581" s="2"/>
    </row>
    <row r="582" spans="1:79" ht="15">
      <c r="A582"/>
      <c r="AC582"/>
      <c r="AD582"/>
      <c r="CA582" s="2"/>
    </row>
    <row r="583" spans="1:79" ht="15">
      <c r="A583"/>
      <c r="AC583"/>
      <c r="AD583"/>
      <c r="CA583" s="2"/>
    </row>
    <row r="584" spans="1:79" ht="15">
      <c r="A584"/>
      <c r="AC584"/>
      <c r="AD584"/>
      <c r="CA584" s="2"/>
    </row>
    <row r="585" spans="1:79" ht="15">
      <c r="A585"/>
      <c r="AC585"/>
      <c r="AD585"/>
      <c r="CA585" s="2"/>
    </row>
    <row r="586" spans="1:79" ht="15">
      <c r="A586"/>
      <c r="AC586"/>
      <c r="AD586"/>
      <c r="CA586" s="2"/>
    </row>
    <row r="587" spans="1:79" ht="15">
      <c r="A587"/>
      <c r="AC587"/>
      <c r="AD587"/>
      <c r="CA587" s="2"/>
    </row>
    <row r="588" spans="1:79" ht="15">
      <c r="A588"/>
      <c r="AC588"/>
      <c r="AD588"/>
      <c r="CA588" s="2"/>
    </row>
    <row r="589" spans="1:79" ht="15">
      <c r="A589"/>
      <c r="AC589"/>
      <c r="AD589"/>
      <c r="CA589" s="2"/>
    </row>
    <row r="590" spans="1:79" ht="15">
      <c r="A590"/>
      <c r="AC590"/>
      <c r="AD590"/>
      <c r="CA590" s="2"/>
    </row>
    <row r="591" spans="1:79" ht="15">
      <c r="A591"/>
      <c r="AC591"/>
      <c r="AD591"/>
      <c r="CA591" s="2"/>
    </row>
    <row r="592" spans="1:79" ht="15">
      <c r="A592"/>
      <c r="AC592"/>
      <c r="AD592"/>
      <c r="CA592" s="2"/>
    </row>
    <row r="593" spans="1:79" ht="15">
      <c r="A593"/>
      <c r="AC593"/>
      <c r="AD593"/>
      <c r="CA593" s="2"/>
    </row>
    <row r="594" spans="1:79" ht="15">
      <c r="A594"/>
      <c r="AC594"/>
      <c r="AD594"/>
      <c r="CA594" s="2"/>
    </row>
    <row r="595" spans="1:79" ht="15">
      <c r="A595"/>
      <c r="AC595"/>
      <c r="AD595"/>
      <c r="CA595" s="2"/>
    </row>
    <row r="596" spans="1:79" ht="15">
      <c r="A596"/>
      <c r="AC596"/>
      <c r="AD596"/>
      <c r="CA596" s="2"/>
    </row>
    <row r="597" spans="1:79" ht="15">
      <c r="A597"/>
      <c r="AC597"/>
      <c r="AD597"/>
      <c r="CA597" s="2"/>
    </row>
    <row r="598" spans="1:79" ht="15">
      <c r="A598"/>
      <c r="AC598"/>
      <c r="AD598"/>
      <c r="CA598" s="2"/>
    </row>
    <row r="599" spans="1:79" ht="15">
      <c r="A599"/>
      <c r="AC599"/>
      <c r="AD599"/>
      <c r="CA599" s="2"/>
    </row>
    <row r="600" spans="1:79" ht="15">
      <c r="A600"/>
      <c r="AC600"/>
      <c r="AD600"/>
      <c r="CA600" s="2"/>
    </row>
    <row r="601" spans="1:79" ht="15">
      <c r="A601"/>
      <c r="AC601"/>
      <c r="AD601"/>
      <c r="CA601" s="2"/>
    </row>
    <row r="602" spans="1:79" ht="15">
      <c r="A602"/>
      <c r="AC602"/>
      <c r="AD602"/>
      <c r="CA602" s="2"/>
    </row>
    <row r="603" spans="1:79" ht="15">
      <c r="A603"/>
      <c r="AC603"/>
      <c r="AD603"/>
      <c r="CA603" s="2"/>
    </row>
    <row r="604" spans="1:79" ht="15">
      <c r="A604"/>
      <c r="AC604"/>
      <c r="AD604"/>
      <c r="CA604" s="2"/>
    </row>
    <row r="605" spans="1:79" ht="15">
      <c r="A605"/>
      <c r="AC605"/>
      <c r="AD605"/>
      <c r="CA605" s="2"/>
    </row>
    <row r="606" spans="1:79" ht="15">
      <c r="A606"/>
      <c r="AC606"/>
      <c r="AD606"/>
      <c r="CA606" s="2"/>
    </row>
    <row r="607" spans="1:79" ht="15">
      <c r="A607"/>
      <c r="AC607"/>
      <c r="AD607"/>
      <c r="CA607" s="2"/>
    </row>
    <row r="608" spans="1:79" ht="15">
      <c r="A608"/>
      <c r="AC608"/>
      <c r="AD608"/>
      <c r="CA608" s="2"/>
    </row>
    <row r="609" spans="1:79" ht="15">
      <c r="A609"/>
      <c r="AC609"/>
      <c r="AD609"/>
      <c r="CA609" s="2"/>
    </row>
    <row r="610" spans="1:79" ht="15">
      <c r="A610"/>
      <c r="AC610"/>
      <c r="AD610"/>
      <c r="CA610" s="2"/>
    </row>
    <row r="611" spans="1:79" ht="15">
      <c r="A611"/>
      <c r="AC611"/>
      <c r="AD611"/>
      <c r="CA611" s="2"/>
    </row>
    <row r="612" spans="1:79" ht="15">
      <c r="A612"/>
      <c r="AC612"/>
      <c r="AD612"/>
      <c r="CA612" s="2"/>
    </row>
    <row r="613" spans="1:79" ht="15">
      <c r="A613"/>
      <c r="AC613"/>
      <c r="AD613"/>
      <c r="CA613" s="2"/>
    </row>
    <row r="614" spans="1:79" ht="15">
      <c r="A614"/>
      <c r="AC614"/>
      <c r="AD614"/>
      <c r="CA614" s="2"/>
    </row>
    <row r="615" spans="1:79" ht="15">
      <c r="A615"/>
      <c r="AC615"/>
      <c r="AD615"/>
      <c r="CA615" s="2"/>
    </row>
    <row r="616" spans="1:79" ht="15">
      <c r="A616"/>
      <c r="AC616"/>
      <c r="AD616"/>
      <c r="CA616" s="2"/>
    </row>
    <row r="617" spans="1:79" ht="15">
      <c r="A617"/>
      <c r="AC617"/>
      <c r="AD617"/>
      <c r="CA617" s="2"/>
    </row>
    <row r="618" spans="1:79" ht="15">
      <c r="A618"/>
      <c r="AC618"/>
      <c r="AD618"/>
      <c r="CA618" s="2"/>
    </row>
    <row r="619" spans="1:79" ht="15">
      <c r="A619"/>
      <c r="AC619"/>
      <c r="AD619"/>
      <c r="CA619" s="2"/>
    </row>
    <row r="620" spans="1:79" ht="15">
      <c r="A620"/>
      <c r="AC620"/>
      <c r="AD620"/>
      <c r="CA620" s="2"/>
    </row>
    <row r="621" spans="1:79" ht="15">
      <c r="A621"/>
      <c r="AC621"/>
      <c r="AD621"/>
      <c r="CA621" s="2"/>
    </row>
    <row r="622" spans="1:79" ht="15">
      <c r="A622"/>
      <c r="AC622"/>
      <c r="AD622"/>
      <c r="CA622" s="2"/>
    </row>
    <row r="623" spans="1:79" ht="15">
      <c r="A623"/>
      <c r="AC623"/>
      <c r="AD623"/>
      <c r="CA623" s="2"/>
    </row>
    <row r="624" spans="1:79" ht="15">
      <c r="A624"/>
      <c r="AC624"/>
      <c r="AD624"/>
      <c r="CA624" s="2"/>
    </row>
    <row r="625" spans="1:79" ht="15">
      <c r="A625"/>
      <c r="AC625"/>
      <c r="AD625"/>
      <c r="CA625" s="2"/>
    </row>
    <row r="626" spans="1:79" ht="15">
      <c r="A626"/>
      <c r="AC626"/>
      <c r="AD626"/>
      <c r="CA626" s="2"/>
    </row>
    <row r="627" spans="1:79" ht="15">
      <c r="A627"/>
      <c r="AC627"/>
      <c r="AD627"/>
      <c r="CA627" s="2"/>
    </row>
    <row r="628" spans="1:79" ht="15">
      <c r="A628"/>
      <c r="AC628"/>
      <c r="AD628"/>
      <c r="CA628" s="2"/>
    </row>
    <row r="629" spans="1:79" ht="15">
      <c r="A629"/>
      <c r="AC629"/>
      <c r="AD629"/>
      <c r="CA629" s="2"/>
    </row>
    <row r="630" spans="1:79" ht="15">
      <c r="A630"/>
      <c r="AC630"/>
      <c r="AD630"/>
      <c r="CA630" s="2"/>
    </row>
    <row r="631" spans="1:79" ht="15">
      <c r="A631"/>
      <c r="AC631"/>
      <c r="AD631"/>
      <c r="CA631" s="2"/>
    </row>
    <row r="632" spans="1:79" ht="15">
      <c r="A632"/>
      <c r="AC632"/>
      <c r="AD632"/>
      <c r="CA632" s="2"/>
    </row>
    <row r="633" spans="1:79" ht="15">
      <c r="A633"/>
      <c r="AC633"/>
      <c r="AD633"/>
      <c r="CA633" s="2"/>
    </row>
    <row r="634" spans="1:79" ht="15">
      <c r="A634"/>
      <c r="AC634"/>
      <c r="AD634"/>
      <c r="CA634" s="2"/>
    </row>
    <row r="635" spans="1:79" ht="15">
      <c r="A635"/>
      <c r="AC635"/>
      <c r="AD635"/>
      <c r="CA635" s="2"/>
    </row>
    <row r="636" spans="1:79" ht="15">
      <c r="A636"/>
      <c r="AC636"/>
      <c r="AD636"/>
      <c r="CA636" s="2"/>
    </row>
    <row r="637" spans="1:79" ht="15">
      <c r="A637"/>
      <c r="AC637"/>
      <c r="AD637"/>
      <c r="CA637" s="2"/>
    </row>
    <row r="638" spans="1:79" ht="15">
      <c r="A638"/>
      <c r="AC638"/>
      <c r="AD638"/>
      <c r="CA638" s="2"/>
    </row>
    <row r="639" spans="1:79" ht="15">
      <c r="A639"/>
      <c r="AC639"/>
      <c r="AD639"/>
      <c r="CA639" s="2"/>
    </row>
    <row r="640" spans="1:79" ht="15">
      <c r="A640"/>
      <c r="AC640"/>
      <c r="AD640"/>
      <c r="CA640" s="2"/>
    </row>
    <row r="641" spans="1:79" ht="15">
      <c r="A641"/>
      <c r="AC641"/>
      <c r="AD641"/>
      <c r="CA641" s="2"/>
    </row>
    <row r="642" spans="1:79" ht="15">
      <c r="A642"/>
      <c r="AC642"/>
      <c r="AD642"/>
      <c r="CA642" s="2"/>
    </row>
    <row r="643" spans="1:79" ht="15">
      <c r="A643"/>
      <c r="AC643"/>
      <c r="AD643"/>
      <c r="CA643" s="2"/>
    </row>
    <row r="644" spans="1:79" ht="15">
      <c r="A644"/>
      <c r="AC644"/>
      <c r="AD644"/>
      <c r="CA644" s="2"/>
    </row>
    <row r="645" spans="1:79" ht="15">
      <c r="A645"/>
      <c r="AC645"/>
      <c r="AD645"/>
      <c r="CA645" s="2"/>
    </row>
    <row r="646" spans="1:79" ht="15">
      <c r="A646"/>
      <c r="AC646"/>
      <c r="AD646"/>
      <c r="CA646" s="2"/>
    </row>
    <row r="647" spans="1:79" ht="15">
      <c r="A647"/>
      <c r="AC647"/>
      <c r="AD647"/>
      <c r="CA647" s="2"/>
    </row>
    <row r="648" spans="1:79" ht="15">
      <c r="A648"/>
      <c r="AC648"/>
      <c r="AD648"/>
      <c r="CA648" s="2"/>
    </row>
    <row r="649" spans="1:79" ht="15">
      <c r="A649"/>
      <c r="AC649"/>
      <c r="AD649"/>
      <c r="CA649" s="2"/>
    </row>
    <row r="650" spans="1:79" ht="15">
      <c r="A650"/>
      <c r="AC650"/>
      <c r="AD650"/>
      <c r="CA650" s="2"/>
    </row>
    <row r="651" spans="1:79" ht="15">
      <c r="A651"/>
      <c r="AC651"/>
      <c r="AD651"/>
      <c r="CA651" s="2"/>
    </row>
    <row r="652" spans="1:79" ht="15">
      <c r="A652"/>
      <c r="AC652"/>
      <c r="AD652"/>
      <c r="CA652" s="2"/>
    </row>
    <row r="653" spans="1:79" ht="15">
      <c r="A653"/>
      <c r="AC653"/>
      <c r="AD653"/>
      <c r="CA653" s="2"/>
    </row>
    <row r="654" spans="1:79" ht="15">
      <c r="A654"/>
      <c r="AC654"/>
      <c r="AD654"/>
      <c r="CA654" s="2"/>
    </row>
    <row r="655" spans="1:79" ht="15">
      <c r="A655"/>
      <c r="AC655"/>
      <c r="AD655"/>
      <c r="CA655" s="2"/>
    </row>
    <row r="656" spans="1:79" ht="15">
      <c r="A656"/>
      <c r="AC656"/>
      <c r="AD656"/>
      <c r="CA656" s="2"/>
    </row>
    <row r="657" spans="1:79" ht="15">
      <c r="A657"/>
      <c r="AC657"/>
      <c r="AD657"/>
      <c r="CA657" s="2"/>
    </row>
    <row r="658" spans="1:79" ht="15">
      <c r="A658"/>
      <c r="AC658"/>
      <c r="AD658"/>
      <c r="CA658" s="2"/>
    </row>
    <row r="659" spans="1:79" ht="15">
      <c r="A659"/>
      <c r="AC659"/>
      <c r="AD659"/>
      <c r="CA659" s="2"/>
    </row>
    <row r="660" spans="1:79" ht="15">
      <c r="A660"/>
      <c r="AC660"/>
      <c r="AD660"/>
      <c r="CA660" s="2"/>
    </row>
    <row r="661" spans="1:79" ht="15">
      <c r="A661"/>
      <c r="AC661"/>
      <c r="AD661"/>
      <c r="CA661" s="2"/>
    </row>
    <row r="662" spans="1:79" ht="15">
      <c r="A662"/>
      <c r="AC662"/>
      <c r="AD662"/>
      <c r="CA662" s="2"/>
    </row>
    <row r="663" spans="1:79" ht="15">
      <c r="A663"/>
      <c r="AC663"/>
      <c r="AD663"/>
      <c r="CA663" s="2"/>
    </row>
    <row r="664" spans="1:79" ht="15">
      <c r="A664"/>
      <c r="AC664"/>
      <c r="AD664"/>
      <c r="CA664" s="2"/>
    </row>
    <row r="665" spans="1:79" ht="15">
      <c r="A665"/>
      <c r="AC665"/>
      <c r="AD665"/>
      <c r="CA665" s="2"/>
    </row>
    <row r="666" spans="1:79" ht="15">
      <c r="A666"/>
      <c r="AC666"/>
      <c r="AD666"/>
      <c r="CA666" s="2"/>
    </row>
    <row r="667" spans="1:79" ht="15">
      <c r="A667"/>
      <c r="AC667"/>
      <c r="AD667"/>
      <c r="CA667" s="2"/>
    </row>
    <row r="668" spans="1:79" ht="15">
      <c r="A668"/>
      <c r="AC668"/>
      <c r="AD668"/>
      <c r="CA668" s="2"/>
    </row>
    <row r="669" spans="1:79" ht="15">
      <c r="A669"/>
      <c r="AC669"/>
      <c r="AD669"/>
      <c r="CA669" s="2"/>
    </row>
    <row r="670" spans="1:79" ht="15">
      <c r="A670"/>
      <c r="AC670"/>
      <c r="AD670"/>
      <c r="CA670" s="2"/>
    </row>
    <row r="671" spans="1:79" ht="15">
      <c r="A671"/>
      <c r="AC671"/>
      <c r="AD671"/>
      <c r="CA671" s="2"/>
    </row>
    <row r="672" spans="1:79" ht="15">
      <c r="A672"/>
      <c r="AC672"/>
      <c r="AD672"/>
      <c r="CA672" s="2"/>
    </row>
    <row r="673" spans="1:79" ht="15">
      <c r="A673"/>
      <c r="AC673"/>
      <c r="AD673"/>
      <c r="CA673" s="2"/>
    </row>
    <row r="674" spans="1:79" ht="15">
      <c r="A674"/>
      <c r="AC674"/>
      <c r="AD674"/>
      <c r="CA674" s="2"/>
    </row>
    <row r="675" spans="1:79" ht="15">
      <c r="A675"/>
      <c r="AC675"/>
      <c r="AD675"/>
      <c r="CA675" s="2"/>
    </row>
    <row r="676" spans="1:79" ht="15">
      <c r="A676"/>
      <c r="AC676"/>
      <c r="AD676"/>
      <c r="CA676" s="2"/>
    </row>
    <row r="677" spans="1:79" ht="15">
      <c r="A677"/>
      <c r="AC677"/>
      <c r="AD677"/>
      <c r="CA677" s="2"/>
    </row>
    <row r="678" spans="1:79" ht="15">
      <c r="A678"/>
      <c r="AC678"/>
      <c r="AD678"/>
      <c r="CA678" s="2"/>
    </row>
    <row r="679" spans="1:79" ht="15">
      <c r="A679"/>
      <c r="AC679"/>
      <c r="AD679"/>
      <c r="CA679" s="2"/>
    </row>
    <row r="680" spans="1:79" ht="15">
      <c r="A680"/>
      <c r="AC680"/>
      <c r="AD680"/>
      <c r="CA680" s="2"/>
    </row>
    <row r="681" spans="1:79" ht="15">
      <c r="A681"/>
      <c r="AC681"/>
      <c r="AD681"/>
      <c r="CA681" s="2"/>
    </row>
    <row r="682" spans="1:79" ht="15">
      <c r="A682"/>
      <c r="AC682"/>
      <c r="AD682"/>
      <c r="CA682" s="2"/>
    </row>
    <row r="683" spans="1:79" ht="15">
      <c r="A683"/>
      <c r="AC683"/>
      <c r="AD683"/>
      <c r="CA683" s="2"/>
    </row>
    <row r="684" spans="1:79" ht="15">
      <c r="A684"/>
      <c r="AC684"/>
      <c r="AD684"/>
      <c r="CA684" s="2"/>
    </row>
    <row r="685" spans="1:79" ht="15">
      <c r="A685"/>
      <c r="AC685"/>
      <c r="AD685"/>
      <c r="CA685" s="2"/>
    </row>
    <row r="686" spans="1:79" ht="15">
      <c r="A686"/>
      <c r="AC686"/>
      <c r="AD686"/>
      <c r="CA686" s="2"/>
    </row>
    <row r="687" spans="1:79" ht="15">
      <c r="A687"/>
      <c r="AC687"/>
      <c r="AD687"/>
      <c r="CA687" s="2"/>
    </row>
    <row r="688" spans="1:79" ht="15">
      <c r="A688"/>
      <c r="AC688"/>
      <c r="AD688"/>
      <c r="CA688" s="2"/>
    </row>
    <row r="689" spans="1:79" ht="15">
      <c r="A689"/>
      <c r="AC689"/>
      <c r="AD689"/>
      <c r="CA689" s="2"/>
    </row>
    <row r="690" spans="1:79" ht="15">
      <c r="A690"/>
      <c r="AC690"/>
      <c r="AD690"/>
      <c r="CA690" s="2"/>
    </row>
    <row r="691" spans="1:79" ht="15">
      <c r="A691"/>
      <c r="AC691"/>
      <c r="AD691"/>
      <c r="CA691" s="2"/>
    </row>
    <row r="692" spans="1:79" ht="15">
      <c r="A692"/>
      <c r="AC692"/>
      <c r="AD692"/>
      <c r="CA692" s="2"/>
    </row>
    <row r="693" spans="1:79" ht="15">
      <c r="A693"/>
      <c r="AC693"/>
      <c r="AD693"/>
      <c r="CA693" s="2"/>
    </row>
    <row r="694" spans="1:79" ht="15">
      <c r="A694"/>
      <c r="AC694"/>
      <c r="AD694"/>
      <c r="CA694" s="2"/>
    </row>
    <row r="695" spans="1:79" ht="15">
      <c r="A695"/>
      <c r="AC695"/>
      <c r="AD695"/>
      <c r="CA695" s="2"/>
    </row>
    <row r="696" spans="1:79" ht="15">
      <c r="A696"/>
      <c r="AC696"/>
      <c r="AD696"/>
      <c r="CA696" s="2"/>
    </row>
    <row r="697" spans="1:79" ht="15">
      <c r="A697"/>
      <c r="AC697"/>
      <c r="AD697"/>
      <c r="CA697" s="2"/>
    </row>
    <row r="698" spans="1:79" ht="15">
      <c r="A698"/>
      <c r="AC698"/>
      <c r="AD698"/>
      <c r="CA698" s="2"/>
    </row>
    <row r="699" spans="1:79" ht="15">
      <c r="A699"/>
      <c r="AC699"/>
      <c r="AD699"/>
      <c r="CA699" s="2"/>
    </row>
    <row r="700" spans="1:79" ht="15">
      <c r="A700"/>
      <c r="AC700"/>
      <c r="AD700"/>
      <c r="CA700" s="2"/>
    </row>
    <row r="701" spans="1:79" ht="15">
      <c r="A701"/>
      <c r="AC701"/>
      <c r="AD701"/>
      <c r="CA701" s="2"/>
    </row>
    <row r="702" spans="1:79" ht="15">
      <c r="A702"/>
      <c r="AC702"/>
      <c r="AD702"/>
      <c r="CA702" s="2"/>
    </row>
    <row r="703" spans="1:79" ht="15">
      <c r="A703"/>
      <c r="AC703"/>
      <c r="AD703"/>
      <c r="CA703" s="2"/>
    </row>
    <row r="704" spans="1:79" ht="15">
      <c r="A704"/>
      <c r="AC704"/>
      <c r="AD704"/>
      <c r="CA704" s="2"/>
    </row>
    <row r="705" spans="1:79" ht="15">
      <c r="A705"/>
      <c r="AC705"/>
      <c r="AD705"/>
      <c r="CA705" s="2"/>
    </row>
    <row r="706" spans="1:79" ht="15">
      <c r="A706"/>
      <c r="AC706"/>
      <c r="AD706"/>
      <c r="CA706" s="2"/>
    </row>
    <row r="707" spans="1:79" ht="15">
      <c r="A707"/>
      <c r="AC707"/>
      <c r="AD707"/>
      <c r="CA707" s="2"/>
    </row>
    <row r="708" spans="1:79" ht="15">
      <c r="A708"/>
      <c r="AC708"/>
      <c r="AD708"/>
      <c r="CA708" s="2"/>
    </row>
    <row r="709" spans="1:79" ht="15">
      <c r="A709"/>
      <c r="AC709"/>
      <c r="AD709"/>
      <c r="CA709" s="2"/>
    </row>
    <row r="710" spans="1:79" ht="15">
      <c r="A710"/>
      <c r="AC710"/>
      <c r="AD710"/>
      <c r="CA710" s="2"/>
    </row>
    <row r="711" spans="1:79" ht="15">
      <c r="A711"/>
      <c r="AC711"/>
      <c r="AD711"/>
      <c r="CA711" s="2"/>
    </row>
    <row r="712" spans="1:79" ht="15">
      <c r="A712"/>
      <c r="AC712"/>
      <c r="AD712"/>
      <c r="CA712" s="2"/>
    </row>
    <row r="713" spans="1:79" ht="15">
      <c r="A713"/>
      <c r="AC713"/>
      <c r="AD713"/>
      <c r="CA713" s="2"/>
    </row>
    <row r="714" spans="1:79" ht="15">
      <c r="A714"/>
      <c r="AC714"/>
      <c r="AD714"/>
      <c r="CA714" s="2"/>
    </row>
    <row r="715" spans="1:79" ht="15">
      <c r="A715"/>
      <c r="AC715"/>
      <c r="AD715"/>
      <c r="CA715" s="2"/>
    </row>
    <row r="716" spans="1:79" ht="15">
      <c r="A716"/>
      <c r="AC716"/>
      <c r="AD716"/>
      <c r="CA716" s="2"/>
    </row>
    <row r="717" spans="1:79" ht="15">
      <c r="A717"/>
      <c r="AC717"/>
      <c r="AD717"/>
      <c r="CA717" s="2"/>
    </row>
    <row r="718" spans="1:79" ht="15">
      <c r="A718"/>
      <c r="AC718"/>
      <c r="AD718"/>
      <c r="CA718" s="2"/>
    </row>
    <row r="719" spans="1:79" ht="15">
      <c r="A719"/>
      <c r="AC719"/>
      <c r="AD719"/>
      <c r="CA719" s="2"/>
    </row>
    <row r="720" spans="1:79" ht="15">
      <c r="A720"/>
      <c r="AC720"/>
      <c r="AD720"/>
      <c r="CA720" s="2"/>
    </row>
    <row r="721" spans="1:79" ht="15">
      <c r="A721"/>
      <c r="AC721"/>
      <c r="AD721"/>
      <c r="CA721" s="2"/>
    </row>
    <row r="722" spans="1:79" ht="15">
      <c r="A722"/>
      <c r="AC722"/>
      <c r="AD722"/>
      <c r="CA722" s="2"/>
    </row>
    <row r="723" spans="1:79" ht="15">
      <c r="A723"/>
      <c r="AC723"/>
      <c r="AD723"/>
      <c r="CA723" s="2"/>
    </row>
    <row r="724" spans="1:79" ht="15">
      <c r="A724"/>
      <c r="AC724"/>
      <c r="AD724"/>
      <c r="CA724" s="2"/>
    </row>
    <row r="725" spans="1:79" ht="15">
      <c r="A725"/>
      <c r="AC725"/>
      <c r="AD725"/>
      <c r="CA725" s="2"/>
    </row>
    <row r="726" spans="1:79" ht="15">
      <c r="A726"/>
      <c r="AC726"/>
      <c r="AD726"/>
      <c r="CA726" s="2"/>
    </row>
    <row r="727" spans="1:79" ht="15">
      <c r="A727"/>
      <c r="AC727"/>
      <c r="AD727"/>
      <c r="CA727" s="2"/>
    </row>
    <row r="728" spans="1:79" ht="15">
      <c r="A728"/>
      <c r="AC728"/>
      <c r="AD728"/>
      <c r="CA728" s="2"/>
    </row>
    <row r="729" spans="1:79" ht="15">
      <c r="A729"/>
      <c r="AC729"/>
      <c r="AD729"/>
      <c r="CA729" s="2"/>
    </row>
    <row r="730" spans="1:79" ht="15">
      <c r="A730"/>
      <c r="AC730"/>
      <c r="AD730"/>
      <c r="CA730" s="2"/>
    </row>
    <row r="731" spans="1:79" ht="15">
      <c r="A731"/>
      <c r="AC731"/>
      <c r="AD731"/>
      <c r="CA731" s="2"/>
    </row>
    <row r="732" spans="1:79" ht="15">
      <c r="A732"/>
      <c r="AC732"/>
      <c r="AD732"/>
      <c r="CA732" s="2"/>
    </row>
    <row r="733" spans="1:79" ht="15">
      <c r="A733"/>
      <c r="AC733"/>
      <c r="AD733"/>
      <c r="CA733" s="2"/>
    </row>
    <row r="734" spans="1:79" ht="15">
      <c r="A734"/>
      <c r="AC734"/>
      <c r="AD734"/>
      <c r="CA734" s="2"/>
    </row>
    <row r="735" spans="1:79" ht="15">
      <c r="A735"/>
      <c r="AC735"/>
      <c r="AD735"/>
      <c r="CA735" s="2"/>
    </row>
    <row r="736" spans="1:79" ht="15">
      <c r="A736"/>
      <c r="AC736"/>
      <c r="AD736"/>
      <c r="CA736" s="2"/>
    </row>
    <row r="737" spans="1:79" ht="15">
      <c r="A737"/>
      <c r="AC737"/>
      <c r="AD737"/>
      <c r="CA737" s="2"/>
    </row>
    <row r="738" spans="1:79" ht="15">
      <c r="A738"/>
      <c r="AC738"/>
      <c r="AD738"/>
      <c r="CA738" s="2"/>
    </row>
    <row r="739" spans="1:79" ht="15">
      <c r="A739"/>
      <c r="AC739"/>
      <c r="AD739"/>
      <c r="CA739" s="2"/>
    </row>
    <row r="740" spans="1:79" ht="15">
      <c r="A740"/>
      <c r="AC740"/>
      <c r="AD740"/>
      <c r="CA740" s="2"/>
    </row>
    <row r="741" spans="1:79" ht="15">
      <c r="A741"/>
      <c r="AC741"/>
      <c r="AD741"/>
      <c r="CA741" s="2"/>
    </row>
    <row r="742" spans="1:79" ht="15">
      <c r="A742"/>
      <c r="AC742"/>
      <c r="AD742"/>
      <c r="CA742" s="2"/>
    </row>
    <row r="743" spans="1:79" ht="15">
      <c r="A743"/>
      <c r="AC743"/>
      <c r="AD743"/>
      <c r="CA743" s="2"/>
    </row>
    <row r="744" spans="1:79" ht="15">
      <c r="A744"/>
      <c r="AC744"/>
      <c r="AD744"/>
      <c r="CA744" s="2"/>
    </row>
    <row r="745" spans="1:79" ht="15">
      <c r="A745"/>
      <c r="AC745"/>
      <c r="AD745"/>
      <c r="CA745" s="2"/>
    </row>
    <row r="746" spans="1:79" ht="15">
      <c r="A746"/>
      <c r="AC746"/>
      <c r="AD746"/>
      <c r="CA746" s="2"/>
    </row>
    <row r="747" spans="1:79" ht="15">
      <c r="A747"/>
      <c r="AC747"/>
      <c r="AD747"/>
      <c r="CA747" s="2"/>
    </row>
    <row r="748" spans="1:79" ht="15">
      <c r="A748"/>
      <c r="AC748"/>
      <c r="AD748"/>
      <c r="CA748" s="2"/>
    </row>
    <row r="749" spans="1:79" ht="15">
      <c r="A749"/>
      <c r="AC749"/>
      <c r="AD749"/>
      <c r="CA749" s="2"/>
    </row>
    <row r="750" spans="1:79" ht="15">
      <c r="A750"/>
      <c r="AC750"/>
      <c r="AD750"/>
      <c r="CA750" s="2"/>
    </row>
    <row r="751" spans="1:79" ht="15">
      <c r="A751"/>
      <c r="AC751"/>
      <c r="AD751"/>
      <c r="CA751" s="2"/>
    </row>
    <row r="752" spans="1:79" ht="15">
      <c r="A752"/>
      <c r="AC752"/>
      <c r="AD752"/>
      <c r="CA752" s="2"/>
    </row>
    <row r="753" spans="1:79" ht="15">
      <c r="A753"/>
      <c r="AC753"/>
      <c r="AD753"/>
      <c r="CA753" s="2"/>
    </row>
    <row r="754" spans="1:79" ht="15">
      <c r="A754"/>
      <c r="AC754"/>
      <c r="AD754"/>
      <c r="CA754" s="2"/>
    </row>
    <row r="755" spans="1:79" ht="15">
      <c r="A755"/>
      <c r="AC755"/>
      <c r="AD755"/>
      <c r="CA755" s="2"/>
    </row>
    <row r="756" spans="1:79" ht="15">
      <c r="A756"/>
      <c r="AC756"/>
      <c r="AD756"/>
      <c r="CA756" s="2"/>
    </row>
    <row r="757" spans="1:79" ht="15">
      <c r="A757"/>
      <c r="AC757"/>
      <c r="AD757"/>
      <c r="CA757" s="2"/>
    </row>
    <row r="758" spans="1:79" ht="15">
      <c r="A758"/>
      <c r="AC758"/>
      <c r="AD758"/>
      <c r="CA758" s="2"/>
    </row>
    <row r="759" spans="1:79" ht="15">
      <c r="A759"/>
      <c r="AC759"/>
      <c r="AD759"/>
      <c r="CA759" s="2"/>
    </row>
    <row r="760" spans="1:79" ht="15">
      <c r="A760"/>
      <c r="AC760"/>
      <c r="AD760"/>
      <c r="CA760" s="2"/>
    </row>
    <row r="761" spans="1:79" ht="15">
      <c r="A761"/>
      <c r="AC761"/>
      <c r="AD761"/>
      <c r="CA761" s="2"/>
    </row>
    <row r="762" spans="1:79" ht="15">
      <c r="A762"/>
      <c r="AC762"/>
      <c r="AD762"/>
      <c r="CA762" s="2"/>
    </row>
    <row r="763" spans="1:79" ht="15">
      <c r="A763"/>
      <c r="AC763"/>
      <c r="AD763"/>
      <c r="CA763" s="2"/>
    </row>
    <row r="764" spans="1:79" ht="15">
      <c r="A764"/>
      <c r="AC764"/>
      <c r="AD764"/>
      <c r="CA764" s="2"/>
    </row>
    <row r="765" spans="1:79" ht="15">
      <c r="A765"/>
      <c r="AC765"/>
      <c r="AD765"/>
      <c r="CA765" s="2"/>
    </row>
    <row r="766" spans="1:79" ht="15">
      <c r="A766"/>
      <c r="AC766"/>
      <c r="AD766"/>
      <c r="CA766" s="2"/>
    </row>
    <row r="767" spans="1:79" ht="15">
      <c r="A767"/>
      <c r="AC767"/>
      <c r="AD767"/>
      <c r="CA767" s="2"/>
    </row>
    <row r="768" spans="1:79" ht="15">
      <c r="A768"/>
      <c r="AC768"/>
      <c r="AD768"/>
      <c r="CA768" s="2"/>
    </row>
    <row r="769" spans="1:79" ht="15">
      <c r="A769"/>
      <c r="AC769"/>
      <c r="AD769"/>
      <c r="CA769" s="2"/>
    </row>
    <row r="770" spans="1:79" ht="15">
      <c r="A770"/>
      <c r="AC770"/>
      <c r="AD770"/>
      <c r="CA770" s="2"/>
    </row>
    <row r="771" spans="1:79" ht="15">
      <c r="A771"/>
      <c r="AC771"/>
      <c r="AD771"/>
      <c r="CA771" s="2"/>
    </row>
    <row r="772" spans="1:79" ht="15">
      <c r="A772"/>
      <c r="AC772"/>
      <c r="AD772"/>
      <c r="CA772" s="2"/>
    </row>
    <row r="773" spans="1:79" ht="15">
      <c r="A773"/>
      <c r="AC773"/>
      <c r="AD773"/>
      <c r="CA773" s="2"/>
    </row>
    <row r="774" spans="1:79" ht="15">
      <c r="A774"/>
      <c r="AC774"/>
      <c r="AD774"/>
      <c r="CA774" s="2"/>
    </row>
    <row r="775" spans="1:79" ht="15">
      <c r="A775"/>
      <c r="AC775"/>
      <c r="AD775"/>
      <c r="CA775" s="2"/>
    </row>
    <row r="776" spans="1:79" ht="15">
      <c r="A776"/>
      <c r="AC776"/>
      <c r="AD776"/>
      <c r="CA776" s="2"/>
    </row>
    <row r="777" spans="1:79" ht="15">
      <c r="A777"/>
      <c r="AC777"/>
      <c r="AD777"/>
      <c r="CA777" s="2"/>
    </row>
    <row r="778" spans="1:79" ht="15">
      <c r="A778"/>
      <c r="AC778"/>
      <c r="AD778"/>
      <c r="CA778" s="2"/>
    </row>
    <row r="779" spans="1:79" ht="15">
      <c r="A779"/>
      <c r="AC779"/>
      <c r="AD779"/>
      <c r="CA779" s="2"/>
    </row>
    <row r="780" spans="1:79" ht="15">
      <c r="A780"/>
      <c r="AC780"/>
      <c r="AD780"/>
      <c r="CA780" s="2"/>
    </row>
    <row r="781" spans="1:79" ht="15">
      <c r="A781"/>
      <c r="AC781"/>
      <c r="AD781"/>
      <c r="CA781" s="2"/>
    </row>
    <row r="782" spans="1:79" ht="15">
      <c r="A782"/>
      <c r="AC782"/>
      <c r="AD782"/>
      <c r="CA782" s="2"/>
    </row>
    <row r="783" spans="1:79" ht="15">
      <c r="A783"/>
      <c r="AC783"/>
      <c r="AD783"/>
      <c r="CA783" s="2"/>
    </row>
    <row r="784" spans="1:79" ht="15">
      <c r="A784"/>
      <c r="AC784"/>
      <c r="AD784"/>
      <c r="CA784" s="2"/>
    </row>
    <row r="785" spans="1:79" ht="15">
      <c r="A785"/>
      <c r="AC785"/>
      <c r="AD785"/>
      <c r="CA785" s="2"/>
    </row>
    <row r="786" spans="1:79" ht="15">
      <c r="A786"/>
      <c r="AC786"/>
      <c r="AD786"/>
      <c r="CA786" s="2"/>
    </row>
    <row r="787" spans="1:79" ht="15">
      <c r="A787"/>
      <c r="AC787"/>
      <c r="AD787"/>
      <c r="CA787" s="2"/>
    </row>
    <row r="788" spans="1:79" ht="15">
      <c r="A788"/>
      <c r="AC788"/>
      <c r="AD788"/>
      <c r="CA788" s="2"/>
    </row>
    <row r="789" spans="1:79" ht="15">
      <c r="A789"/>
      <c r="AC789"/>
      <c r="AD789"/>
      <c r="CA789" s="2"/>
    </row>
    <row r="790" spans="1:79" ht="15">
      <c r="A790"/>
      <c r="AC790"/>
      <c r="AD790"/>
      <c r="CA790" s="2"/>
    </row>
    <row r="791" spans="1:79" ht="15">
      <c r="A791"/>
      <c r="AC791"/>
      <c r="AD791"/>
      <c r="CA791" s="2"/>
    </row>
    <row r="792" spans="1:79" ht="15">
      <c r="A792"/>
      <c r="AC792"/>
      <c r="AD792"/>
      <c r="CA792" s="2"/>
    </row>
    <row r="793" spans="1:79" ht="15">
      <c r="A793"/>
      <c r="AC793"/>
      <c r="AD793"/>
      <c r="CA793" s="2"/>
    </row>
    <row r="794" spans="1:79" ht="15">
      <c r="A794"/>
      <c r="AC794"/>
      <c r="AD794"/>
      <c r="CA794" s="2"/>
    </row>
    <row r="795" spans="1:79" ht="15">
      <c r="A795"/>
      <c r="AC795"/>
      <c r="AD795"/>
      <c r="CA795" s="2"/>
    </row>
    <row r="796" spans="1:79" ht="15">
      <c r="A796"/>
      <c r="AC796"/>
      <c r="AD796"/>
      <c r="CA796" s="2"/>
    </row>
    <row r="797" spans="1:79" ht="15">
      <c r="A797"/>
      <c r="AC797"/>
      <c r="AD797"/>
      <c r="CA797" s="2"/>
    </row>
    <row r="798" spans="1:79" ht="15">
      <c r="A798"/>
      <c r="AC798"/>
      <c r="AD798"/>
      <c r="CA798" s="2"/>
    </row>
    <row r="799" spans="1:79" ht="15">
      <c r="A799"/>
      <c r="AC799"/>
      <c r="AD799"/>
      <c r="CA799" s="2"/>
    </row>
    <row r="800" spans="1:79" ht="15">
      <c r="A800"/>
      <c r="AC800"/>
      <c r="AD800"/>
      <c r="CA800" s="2"/>
    </row>
    <row r="801" spans="1:79" ht="15">
      <c r="A801"/>
      <c r="AC801"/>
      <c r="AD801"/>
      <c r="CA801" s="2"/>
    </row>
    <row r="802" spans="1:79" ht="15">
      <c r="A802"/>
      <c r="AC802"/>
      <c r="AD802"/>
      <c r="CA802" s="2"/>
    </row>
    <row r="803" spans="1:79" ht="15">
      <c r="A803"/>
      <c r="AC803"/>
      <c r="AD803"/>
      <c r="CA803" s="2"/>
    </row>
    <row r="804" spans="1:79" ht="15">
      <c r="A804"/>
      <c r="AC804"/>
      <c r="AD804"/>
      <c r="CA804" s="2"/>
    </row>
    <row r="805" spans="1:79" ht="15">
      <c r="A805"/>
      <c r="AC805"/>
      <c r="AD805"/>
      <c r="CA805" s="2"/>
    </row>
    <row r="806" spans="1:79" ht="15">
      <c r="A806"/>
      <c r="AC806"/>
      <c r="AD806"/>
      <c r="CA806" s="2"/>
    </row>
    <row r="807" spans="1:79" ht="15">
      <c r="A807"/>
      <c r="AC807"/>
      <c r="AD807"/>
      <c r="CA807" s="2"/>
    </row>
    <row r="808" spans="1:79" ht="15">
      <c r="A808"/>
      <c r="AC808"/>
      <c r="AD808"/>
      <c r="CA808" s="2"/>
    </row>
    <row r="809" spans="1:79" ht="15">
      <c r="A809"/>
      <c r="AC809"/>
      <c r="AD809"/>
      <c r="CA809" s="2"/>
    </row>
    <row r="810" spans="1:79" ht="15">
      <c r="A810"/>
      <c r="AC810"/>
      <c r="AD810"/>
      <c r="CA810" s="2"/>
    </row>
    <row r="811" spans="1:79" ht="15">
      <c r="A811"/>
      <c r="AC811"/>
      <c r="AD811"/>
      <c r="CA811" s="2"/>
    </row>
    <row r="812" spans="1:79" ht="15">
      <c r="A812"/>
      <c r="AC812"/>
      <c r="AD812"/>
      <c r="CA812" s="2"/>
    </row>
    <row r="813" spans="1:79" ht="15">
      <c r="A813"/>
      <c r="AC813"/>
      <c r="AD813"/>
      <c r="CA813" s="2"/>
    </row>
    <row r="814" spans="1:79" ht="15">
      <c r="A814"/>
      <c r="AC814"/>
      <c r="AD814"/>
      <c r="CA814" s="2"/>
    </row>
    <row r="815" spans="1:79" ht="15">
      <c r="A815"/>
      <c r="AC815"/>
      <c r="AD815"/>
      <c r="CA815" s="2"/>
    </row>
    <row r="816" spans="1:79" ht="15">
      <c r="A816"/>
      <c r="AC816"/>
      <c r="AD816"/>
      <c r="CA816" s="2"/>
    </row>
    <row r="817" spans="1:79" ht="15">
      <c r="A817"/>
      <c r="AC817"/>
      <c r="AD817"/>
      <c r="CA817" s="2"/>
    </row>
    <row r="818" spans="1:79" ht="15">
      <c r="A818"/>
      <c r="AC818"/>
      <c r="AD818"/>
      <c r="CA818" s="2"/>
    </row>
    <row r="819" spans="1:79" ht="15">
      <c r="A819"/>
      <c r="AC819"/>
      <c r="AD819"/>
      <c r="CA819" s="2"/>
    </row>
    <row r="820" spans="1:79" ht="15">
      <c r="A820"/>
      <c r="AC820"/>
      <c r="AD820"/>
      <c r="CA820" s="2"/>
    </row>
    <row r="821" spans="1:79" ht="15">
      <c r="A821"/>
      <c r="AC821"/>
      <c r="AD821"/>
      <c r="CA821" s="2"/>
    </row>
    <row r="822" spans="1:79" ht="15">
      <c r="A822"/>
      <c r="AC822"/>
      <c r="AD822"/>
      <c r="CA822" s="2"/>
    </row>
    <row r="823" spans="1:79" ht="15">
      <c r="A823"/>
      <c r="AC823"/>
      <c r="AD823"/>
      <c r="CA823" s="2"/>
    </row>
    <row r="824" spans="1:79" ht="15">
      <c r="A824"/>
      <c r="AC824"/>
      <c r="AD824"/>
      <c r="CA824" s="2"/>
    </row>
    <row r="825" spans="1:79" ht="15">
      <c r="A825"/>
      <c r="AC825"/>
      <c r="AD825"/>
      <c r="CA825" s="2"/>
    </row>
    <row r="826" spans="1:79" ht="15">
      <c r="A826"/>
      <c r="AC826"/>
      <c r="AD826"/>
      <c r="CA826" s="2"/>
    </row>
    <row r="827" spans="1:79" ht="15">
      <c r="A827"/>
      <c r="AC827"/>
      <c r="AD827"/>
      <c r="CA827" s="2"/>
    </row>
    <row r="828" spans="1:79" ht="15">
      <c r="A828"/>
      <c r="AC828"/>
      <c r="AD828"/>
      <c r="CA828" s="2"/>
    </row>
    <row r="829" spans="1:79" ht="15">
      <c r="A829"/>
      <c r="AC829"/>
      <c r="AD829"/>
      <c r="CA829" s="2"/>
    </row>
    <row r="830" spans="1:79" ht="15">
      <c r="A830"/>
      <c r="AC830"/>
      <c r="AD830"/>
      <c r="CA830" s="2"/>
    </row>
    <row r="831" spans="1:79" ht="15">
      <c r="A831"/>
      <c r="AC831"/>
      <c r="AD831"/>
      <c r="CA831" s="2"/>
    </row>
    <row r="832" spans="1:79" ht="15">
      <c r="A832"/>
      <c r="AC832"/>
      <c r="AD832"/>
      <c r="CA832" s="2"/>
    </row>
    <row r="833" spans="1:79" ht="15">
      <c r="A833"/>
      <c r="AC833"/>
      <c r="AD833"/>
      <c r="CA833" s="2"/>
    </row>
    <row r="834" spans="1:30" ht="15">
      <c r="A834"/>
      <c r="AC834"/>
      <c r="AD834"/>
    </row>
    <row r="835" spans="1:30" ht="15">
      <c r="A835"/>
      <c r="AC835"/>
      <c r="AD835"/>
    </row>
    <row r="836" spans="1:30" ht="15">
      <c r="A836"/>
      <c r="AC836"/>
      <c r="AD836"/>
    </row>
    <row r="837" spans="1:30" ht="15">
      <c r="A837"/>
      <c r="AC837"/>
      <c r="AD837"/>
    </row>
    <row r="838" spans="1:30" ht="15">
      <c r="A838"/>
      <c r="AC838"/>
      <c r="AD838"/>
    </row>
    <row r="839" spans="1:30" ht="15">
      <c r="A839"/>
      <c r="AC839"/>
      <c r="AD839"/>
    </row>
    <row r="840" spans="1:30" ht="15">
      <c r="A840"/>
      <c r="AC840"/>
      <c r="AD840"/>
    </row>
    <row r="841" spans="1:30" ht="15">
      <c r="A841"/>
      <c r="AC841"/>
      <c r="AD841"/>
    </row>
    <row r="842" spans="1:30" ht="15">
      <c r="A842"/>
      <c r="AC842"/>
      <c r="AD842"/>
    </row>
    <row r="843" spans="1:30" ht="15">
      <c r="A843"/>
      <c r="AC843"/>
      <c r="AD843"/>
    </row>
    <row r="844" spans="1:30" ht="15">
      <c r="A844"/>
      <c r="AC844"/>
      <c r="AD844"/>
    </row>
    <row r="845" spans="1:30" ht="15">
      <c r="A845"/>
      <c r="AC845"/>
      <c r="AD845"/>
    </row>
    <row r="846" spans="1:30" ht="15">
      <c r="A846"/>
      <c r="AC846"/>
      <c r="AD846"/>
    </row>
    <row r="847" spans="1:30" ht="15">
      <c r="A847"/>
      <c r="AC847"/>
      <c r="AD847"/>
    </row>
    <row r="848" spans="1:30" ht="15">
      <c r="A848"/>
      <c r="AC848"/>
      <c r="AD848"/>
    </row>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
    <dataValidation allowBlank="1" showInputMessage="1" promptTitle="Vertex Tooltip" prompt="Enter optional text that will pop up when the mouse is hovered over the vertex." errorTitle="Invalid Vertex Image Key" sqref="L3:L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
    <dataValidation allowBlank="1" showInputMessage="1" promptTitle="Vertex Label Fill Color" prompt="To select an optional fill color for the Label shape, right-click and select Select Color on the right-click menu." sqref="J3:J5"/>
    <dataValidation allowBlank="1" showInputMessage="1" promptTitle="Vertex Image File" prompt="Enter the path to an image file.  Hover over the column header for examples." errorTitle="Invalid Vertex Image Key" sqref="G3:G5"/>
    <dataValidation allowBlank="1" showInputMessage="1" promptTitle="Vertex Color" prompt="To select an optional vertex color, right-click and select Select Color on the right-click menu." sqref="C3:C5"/>
    <dataValidation allowBlank="1" showInputMessage="1" promptTitle="Vertex Opacity" prompt="Enter an optional vertex opacity between 0 (transparent) and 100 (opaque)." errorTitle="Invalid Vertex Opacity" error="The optional vertex opacity must be a whole number between 0 and 10." sqref="F3:F5"/>
    <dataValidation type="list" allowBlank="1" showInputMessage="1" showErrorMessage="1" promptTitle="Vertex Shape" prompt="Select an optional vertex shape." errorTitle="Invalid Vertex Shape" error="You have entered an invalid vertex shape.  Try selecting from the drop-down list instead." sqref="D3:D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228"/>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301</v>
      </c>
      <c r="Z2" s="7" t="s">
        <v>303</v>
      </c>
      <c r="AA2" s="7" t="s">
        <v>310</v>
      </c>
      <c r="AB2" s="7" t="s">
        <v>314</v>
      </c>
      <c r="AC2" s="7" t="s">
        <v>316</v>
      </c>
      <c r="AD2" s="7" t="s">
        <v>319</v>
      </c>
      <c r="AE2" s="7" t="s">
        <v>320</v>
      </c>
      <c r="AF2" s="7" t="s">
        <v>322</v>
      </c>
    </row>
    <row r="3" spans="1:32" ht="15">
      <c r="A3" s="61" t="s">
        <v>385</v>
      </c>
      <c r="B3" s="62" t="s">
        <v>388</v>
      </c>
      <c r="C3" s="62" t="s">
        <v>56</v>
      </c>
      <c r="D3" s="117"/>
      <c r="E3" s="11"/>
      <c r="F3" s="12"/>
      <c r="G3" s="60"/>
      <c r="H3" s="60"/>
      <c r="I3" s="118">
        <v>3</v>
      </c>
      <c r="J3" s="47"/>
      <c r="K3" s="45">
        <v>1</v>
      </c>
      <c r="L3" s="45">
        <v>1</v>
      </c>
      <c r="M3" s="45">
        <v>0</v>
      </c>
      <c r="N3" s="45">
        <v>1</v>
      </c>
      <c r="O3" s="45">
        <v>1</v>
      </c>
      <c r="P3" s="46" t="s">
        <v>354</v>
      </c>
      <c r="Q3" s="46" t="s">
        <v>354</v>
      </c>
      <c r="R3" s="45">
        <v>1</v>
      </c>
      <c r="S3" s="45">
        <v>1</v>
      </c>
      <c r="T3" s="45">
        <v>1</v>
      </c>
      <c r="U3" s="45">
        <v>1</v>
      </c>
      <c r="V3" s="45">
        <v>0</v>
      </c>
      <c r="W3" s="46">
        <v>0</v>
      </c>
      <c r="X3" s="46" t="s">
        <v>354</v>
      </c>
      <c r="Y3" s="76" t="s">
        <v>299</v>
      </c>
      <c r="Z3" s="76" t="s">
        <v>234</v>
      </c>
      <c r="AA3" s="76" t="s">
        <v>329</v>
      </c>
      <c r="AB3" s="80" t="s">
        <v>246</v>
      </c>
      <c r="AC3" s="80" t="s">
        <v>246</v>
      </c>
      <c r="AD3" s="76"/>
      <c r="AE3" s="76"/>
      <c r="AF3" s="76" t="s">
        <v>225</v>
      </c>
    </row>
    <row r="4" spans="1:32" ht="15">
      <c r="A4" s="122" t="s">
        <v>386</v>
      </c>
      <c r="B4" s="62" t="s">
        <v>389</v>
      </c>
      <c r="C4" s="62" t="s">
        <v>56</v>
      </c>
      <c r="D4" s="123"/>
      <c r="E4" s="11"/>
      <c r="F4" s="12"/>
      <c r="G4" s="60"/>
      <c r="H4" s="60"/>
      <c r="I4" s="118">
        <v>4</v>
      </c>
      <c r="J4" s="124"/>
      <c r="K4" s="45">
        <v>1</v>
      </c>
      <c r="L4" s="45">
        <v>1</v>
      </c>
      <c r="M4" s="45">
        <v>0</v>
      </c>
      <c r="N4" s="45">
        <v>1</v>
      </c>
      <c r="O4" s="45">
        <v>1</v>
      </c>
      <c r="P4" s="46" t="s">
        <v>354</v>
      </c>
      <c r="Q4" s="46" t="s">
        <v>354</v>
      </c>
      <c r="R4" s="45">
        <v>1</v>
      </c>
      <c r="S4" s="45">
        <v>1</v>
      </c>
      <c r="T4" s="45">
        <v>1</v>
      </c>
      <c r="U4" s="45">
        <v>1</v>
      </c>
      <c r="V4" s="45">
        <v>0</v>
      </c>
      <c r="W4" s="46">
        <v>0</v>
      </c>
      <c r="X4" s="46" t="s">
        <v>354</v>
      </c>
      <c r="Y4" s="76"/>
      <c r="Z4" s="76"/>
      <c r="AA4" s="76" t="s">
        <v>407</v>
      </c>
      <c r="AB4" s="80" t="s">
        <v>246</v>
      </c>
      <c r="AC4" s="80" t="s">
        <v>246</v>
      </c>
      <c r="AD4" s="76"/>
      <c r="AE4" s="76"/>
      <c r="AF4" s="76" t="s">
        <v>364</v>
      </c>
    </row>
    <row r="5" spans="1:32" ht="15">
      <c r="A5" s="122" t="s">
        <v>387</v>
      </c>
      <c r="B5" s="62" t="s">
        <v>390</v>
      </c>
      <c r="C5" s="62" t="s">
        <v>56</v>
      </c>
      <c r="D5" s="125"/>
      <c r="E5" s="126"/>
      <c r="F5" s="127"/>
      <c r="G5" s="128"/>
      <c r="H5" s="128"/>
      <c r="I5" s="129">
        <v>5</v>
      </c>
      <c r="J5" s="130"/>
      <c r="K5" s="45">
        <v>1</v>
      </c>
      <c r="L5" s="45">
        <v>1</v>
      </c>
      <c r="M5" s="45">
        <v>0</v>
      </c>
      <c r="N5" s="45">
        <v>1</v>
      </c>
      <c r="O5" s="45">
        <v>1</v>
      </c>
      <c r="P5" s="46" t="s">
        <v>354</v>
      </c>
      <c r="Q5" s="46" t="s">
        <v>354</v>
      </c>
      <c r="R5" s="45">
        <v>1</v>
      </c>
      <c r="S5" s="45">
        <v>1</v>
      </c>
      <c r="T5" s="45">
        <v>1</v>
      </c>
      <c r="U5" s="45">
        <v>1</v>
      </c>
      <c r="V5" s="45">
        <v>0</v>
      </c>
      <c r="W5" s="46">
        <v>0</v>
      </c>
      <c r="X5" s="46" t="s">
        <v>354</v>
      </c>
      <c r="Y5" s="76" t="s">
        <v>324</v>
      </c>
      <c r="Z5" s="76" t="s">
        <v>233</v>
      </c>
      <c r="AA5" s="76" t="s">
        <v>232</v>
      </c>
      <c r="AB5" s="80" t="s">
        <v>246</v>
      </c>
      <c r="AC5" s="80" t="s">
        <v>246</v>
      </c>
      <c r="AD5" s="76"/>
      <c r="AE5" s="76"/>
      <c r="AF5" s="76" t="s">
        <v>224</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row r="1426" ht="15">
      <c r="A1426"/>
    </row>
    <row r="1427" ht="15">
      <c r="A1427"/>
    </row>
    <row r="1428" ht="15">
      <c r="A1428"/>
    </row>
    <row r="1429" ht="15">
      <c r="A1429"/>
    </row>
    <row r="1430" ht="15">
      <c r="A1430"/>
    </row>
    <row r="1431" ht="15">
      <c r="A1431"/>
    </row>
    <row r="1432" ht="15">
      <c r="A1432"/>
    </row>
    <row r="1433" ht="15">
      <c r="A1433"/>
    </row>
    <row r="1434" ht="15">
      <c r="A1434"/>
    </row>
    <row r="1435" ht="15">
      <c r="A1435"/>
    </row>
    <row r="1436" ht="15">
      <c r="A1436"/>
    </row>
    <row r="1437" ht="15">
      <c r="A1437"/>
    </row>
    <row r="1438" ht="15">
      <c r="A1438"/>
    </row>
    <row r="1439" ht="15">
      <c r="A1439"/>
    </row>
    <row r="1440" ht="15">
      <c r="A1440"/>
    </row>
    <row r="1441" ht="15">
      <c r="A1441"/>
    </row>
    <row r="1442" ht="15">
      <c r="A1442"/>
    </row>
    <row r="1443" ht="15">
      <c r="A1443"/>
    </row>
    <row r="1444" ht="15">
      <c r="A1444"/>
    </row>
    <row r="1445" ht="15">
      <c r="A1445"/>
    </row>
    <row r="1446" ht="15">
      <c r="A1446"/>
    </row>
    <row r="1447" ht="15">
      <c r="A1447"/>
    </row>
    <row r="1448" ht="15">
      <c r="A1448"/>
    </row>
    <row r="1449" ht="15">
      <c r="A1449"/>
    </row>
    <row r="1450" ht="15">
      <c r="A1450"/>
    </row>
    <row r="1451" ht="15">
      <c r="A1451"/>
    </row>
    <row r="1452" ht="15">
      <c r="A1452"/>
    </row>
    <row r="1453" ht="15">
      <c r="A1453"/>
    </row>
    <row r="1454" ht="15">
      <c r="A1454"/>
    </row>
    <row r="1455" ht="15">
      <c r="A1455"/>
    </row>
    <row r="1456" ht="15">
      <c r="A1456"/>
    </row>
    <row r="1457" ht="15">
      <c r="A1457"/>
    </row>
    <row r="1458" ht="15">
      <c r="A1458"/>
    </row>
    <row r="1459" ht="15">
      <c r="A1459"/>
    </row>
    <row r="1460" ht="15">
      <c r="A1460"/>
    </row>
    <row r="1461" ht="15">
      <c r="A1461"/>
    </row>
    <row r="1462" ht="15">
      <c r="A1462"/>
    </row>
    <row r="1463" ht="15">
      <c r="A1463"/>
    </row>
    <row r="1464" ht="15">
      <c r="A1464"/>
    </row>
    <row r="1465" ht="15">
      <c r="A1465"/>
    </row>
    <row r="1466" ht="15">
      <c r="A1466"/>
    </row>
    <row r="1467" ht="15">
      <c r="A1467"/>
    </row>
    <row r="1468" ht="15">
      <c r="A1468"/>
    </row>
    <row r="1469" ht="15">
      <c r="A1469"/>
    </row>
    <row r="1470" ht="15">
      <c r="A1470"/>
    </row>
    <row r="1471" ht="15">
      <c r="A1471"/>
    </row>
    <row r="1472" ht="15">
      <c r="A1472"/>
    </row>
    <row r="1473" ht="15">
      <c r="A1473"/>
    </row>
    <row r="1474" ht="15">
      <c r="A1474"/>
    </row>
    <row r="1475" ht="15">
      <c r="A1475"/>
    </row>
    <row r="1476" ht="15">
      <c r="A1476"/>
    </row>
    <row r="1477" ht="15">
      <c r="A1477"/>
    </row>
    <row r="1478" ht="15">
      <c r="A1478"/>
    </row>
    <row r="1479" ht="15">
      <c r="A1479"/>
    </row>
    <row r="1480" ht="15">
      <c r="A1480"/>
    </row>
    <row r="1481" ht="15">
      <c r="A1481"/>
    </row>
    <row r="1482" ht="15">
      <c r="A1482"/>
    </row>
    <row r="1483" ht="15">
      <c r="A1483"/>
    </row>
    <row r="1484" ht="15">
      <c r="A1484"/>
    </row>
    <row r="1485" ht="15">
      <c r="A1485"/>
    </row>
    <row r="1486" ht="15">
      <c r="A1486"/>
    </row>
    <row r="1487" ht="15">
      <c r="A1487"/>
    </row>
    <row r="1488" ht="15">
      <c r="A1488"/>
    </row>
    <row r="1489" ht="15">
      <c r="A1489"/>
    </row>
    <row r="1490" ht="15">
      <c r="A1490"/>
    </row>
    <row r="1491" ht="15">
      <c r="A1491"/>
    </row>
    <row r="1492" ht="15">
      <c r="A1492"/>
    </row>
    <row r="1493" ht="15">
      <c r="A1493"/>
    </row>
    <row r="1494" ht="15">
      <c r="A1494"/>
    </row>
    <row r="1495" ht="15">
      <c r="A1495"/>
    </row>
    <row r="1496" ht="15">
      <c r="A1496"/>
    </row>
    <row r="1497" ht="15">
      <c r="A1497"/>
    </row>
    <row r="1498" ht="15">
      <c r="A1498"/>
    </row>
    <row r="1499" ht="15">
      <c r="A1499"/>
    </row>
    <row r="1500" ht="15">
      <c r="A1500"/>
    </row>
    <row r="1501" ht="15">
      <c r="A1501"/>
    </row>
    <row r="1502" ht="15">
      <c r="A1502"/>
    </row>
    <row r="1503" ht="15">
      <c r="A1503"/>
    </row>
    <row r="1504" ht="15">
      <c r="A1504"/>
    </row>
    <row r="1505" ht="15">
      <c r="A1505"/>
    </row>
    <row r="1506" ht="15">
      <c r="A1506"/>
    </row>
    <row r="1507" ht="15">
      <c r="A1507"/>
    </row>
    <row r="1508" ht="15">
      <c r="A1508"/>
    </row>
    <row r="1509" ht="15">
      <c r="A1509"/>
    </row>
    <row r="1510" ht="15">
      <c r="A1510"/>
    </row>
    <row r="1511" ht="15">
      <c r="A1511"/>
    </row>
    <row r="1512" ht="15">
      <c r="A1512"/>
    </row>
    <row r="1513" ht="15">
      <c r="A1513"/>
    </row>
    <row r="1514" ht="15">
      <c r="A1514"/>
    </row>
    <row r="1515" ht="15">
      <c r="A1515"/>
    </row>
    <row r="1516" ht="15">
      <c r="A1516"/>
    </row>
    <row r="1517" ht="15">
      <c r="A1517"/>
    </row>
    <row r="1518" ht="15">
      <c r="A1518"/>
    </row>
    <row r="1519" ht="15">
      <c r="A1519"/>
    </row>
    <row r="1520" ht="15">
      <c r="A1520"/>
    </row>
    <row r="1521" ht="15">
      <c r="A1521"/>
    </row>
    <row r="1522" ht="15">
      <c r="A1522"/>
    </row>
    <row r="1523" ht="15">
      <c r="A1523"/>
    </row>
    <row r="1524" ht="15">
      <c r="A1524"/>
    </row>
    <row r="1525" ht="15">
      <c r="A1525"/>
    </row>
    <row r="1526" ht="15">
      <c r="A1526"/>
    </row>
    <row r="1527" ht="15">
      <c r="A1527"/>
    </row>
    <row r="1528" ht="15">
      <c r="A1528"/>
    </row>
    <row r="1529" ht="15">
      <c r="A1529"/>
    </row>
    <row r="1530" ht="15">
      <c r="A1530"/>
    </row>
    <row r="1531" ht="15">
      <c r="A1531"/>
    </row>
    <row r="1532" ht="15">
      <c r="A1532"/>
    </row>
    <row r="1533" ht="15">
      <c r="A1533"/>
    </row>
    <row r="1534" ht="15">
      <c r="A1534"/>
    </row>
    <row r="1535" ht="15">
      <c r="A1535"/>
    </row>
    <row r="1536" ht="15">
      <c r="A1536"/>
    </row>
    <row r="1537" ht="15">
      <c r="A1537"/>
    </row>
    <row r="1538" ht="15">
      <c r="A1538"/>
    </row>
    <row r="1539" ht="15">
      <c r="A1539"/>
    </row>
    <row r="1540" ht="15">
      <c r="A1540"/>
    </row>
    <row r="1541" ht="15">
      <c r="A1541"/>
    </row>
    <row r="1542" ht="15">
      <c r="A1542"/>
    </row>
    <row r="1543" ht="15">
      <c r="A1543"/>
    </row>
    <row r="1544" ht="15">
      <c r="A1544"/>
    </row>
    <row r="1545" ht="15">
      <c r="A1545"/>
    </row>
    <row r="1546" ht="15">
      <c r="A1546"/>
    </row>
    <row r="1547" ht="15">
      <c r="A1547"/>
    </row>
    <row r="1548" ht="15">
      <c r="A1548"/>
    </row>
    <row r="1549" ht="15">
      <c r="A1549"/>
    </row>
    <row r="1550" ht="15">
      <c r="A1550"/>
    </row>
    <row r="1551" ht="15">
      <c r="A1551"/>
    </row>
    <row r="1552" ht="15">
      <c r="A1552"/>
    </row>
    <row r="1553" ht="15">
      <c r="A1553"/>
    </row>
    <row r="1554" ht="15">
      <c r="A1554"/>
    </row>
    <row r="1555" ht="15">
      <c r="A1555"/>
    </row>
    <row r="1556" ht="15">
      <c r="A1556"/>
    </row>
    <row r="1557" ht="15">
      <c r="A1557"/>
    </row>
    <row r="1558" ht="15">
      <c r="A1558"/>
    </row>
    <row r="1559" ht="15">
      <c r="A1559"/>
    </row>
    <row r="1560" ht="15">
      <c r="A1560"/>
    </row>
    <row r="1561" ht="15">
      <c r="A1561"/>
    </row>
    <row r="1562" ht="15">
      <c r="A1562"/>
    </row>
    <row r="1563" ht="15">
      <c r="A1563"/>
    </row>
    <row r="1564" ht="15">
      <c r="A1564"/>
    </row>
    <row r="1565" ht="15">
      <c r="A1565"/>
    </row>
    <row r="1566" ht="15">
      <c r="A1566"/>
    </row>
    <row r="1567" ht="15">
      <c r="A1567"/>
    </row>
    <row r="1568" ht="15">
      <c r="A1568"/>
    </row>
    <row r="1569" ht="15">
      <c r="A1569"/>
    </row>
    <row r="1570" ht="15">
      <c r="A1570"/>
    </row>
    <row r="1571" ht="15">
      <c r="A1571"/>
    </row>
    <row r="1572" ht="15">
      <c r="A1572"/>
    </row>
    <row r="1573" ht="15">
      <c r="A1573"/>
    </row>
    <row r="1574" ht="15">
      <c r="A1574"/>
    </row>
    <row r="1575" ht="15">
      <c r="A1575"/>
    </row>
    <row r="1576" ht="15">
      <c r="A1576"/>
    </row>
    <row r="1577" ht="15">
      <c r="A1577"/>
    </row>
    <row r="1578" ht="15">
      <c r="A1578"/>
    </row>
    <row r="1579" ht="15">
      <c r="A1579"/>
    </row>
    <row r="1580" ht="15">
      <c r="A1580"/>
    </row>
    <row r="1581" ht="15">
      <c r="A1581"/>
    </row>
    <row r="1582" ht="15">
      <c r="A1582"/>
    </row>
    <row r="1583" ht="15">
      <c r="A1583"/>
    </row>
    <row r="1584" ht="15">
      <c r="A1584"/>
    </row>
    <row r="1585" ht="15">
      <c r="A1585"/>
    </row>
    <row r="1586" ht="15">
      <c r="A1586"/>
    </row>
    <row r="1587" ht="15">
      <c r="A1587"/>
    </row>
    <row r="1588" ht="15">
      <c r="A1588"/>
    </row>
    <row r="1589" ht="15">
      <c r="A1589"/>
    </row>
    <row r="1590" ht="15">
      <c r="A1590"/>
    </row>
    <row r="1591" ht="15">
      <c r="A1591"/>
    </row>
    <row r="1592" ht="15">
      <c r="A1592"/>
    </row>
    <row r="1593" ht="15">
      <c r="A1593"/>
    </row>
    <row r="1594" ht="15">
      <c r="A1594"/>
    </row>
    <row r="1595" ht="15">
      <c r="A1595"/>
    </row>
    <row r="1596" ht="15">
      <c r="A1596"/>
    </row>
    <row r="1597" ht="15">
      <c r="A1597"/>
    </row>
    <row r="1598" ht="15">
      <c r="A1598"/>
    </row>
    <row r="1599" ht="15">
      <c r="A1599"/>
    </row>
    <row r="1600" ht="15">
      <c r="A1600"/>
    </row>
    <row r="1601" ht="15">
      <c r="A1601"/>
    </row>
    <row r="1602" ht="15">
      <c r="A1602"/>
    </row>
    <row r="1603" ht="15">
      <c r="A1603"/>
    </row>
    <row r="1604" ht="15">
      <c r="A1604"/>
    </row>
    <row r="1605" ht="15">
      <c r="A1605"/>
    </row>
    <row r="1606" ht="15">
      <c r="A1606"/>
    </row>
    <row r="1607" ht="15">
      <c r="A1607"/>
    </row>
    <row r="1608" ht="15">
      <c r="A1608"/>
    </row>
    <row r="1609" ht="15">
      <c r="A1609"/>
    </row>
    <row r="1610" ht="15">
      <c r="A1610"/>
    </row>
    <row r="1611" ht="15">
      <c r="A1611"/>
    </row>
    <row r="1612" ht="15">
      <c r="A1612"/>
    </row>
    <row r="1613" ht="15">
      <c r="A1613"/>
    </row>
    <row r="1614" ht="15">
      <c r="A1614"/>
    </row>
    <row r="1615" ht="15">
      <c r="A1615"/>
    </row>
    <row r="1616" ht="15">
      <c r="A1616"/>
    </row>
    <row r="1617" ht="15">
      <c r="A1617"/>
    </row>
    <row r="1618" ht="15">
      <c r="A1618"/>
    </row>
    <row r="1619" ht="15">
      <c r="A1619"/>
    </row>
    <row r="1620" ht="15">
      <c r="A1620"/>
    </row>
    <row r="1621" ht="15">
      <c r="A1621"/>
    </row>
    <row r="1622" ht="15">
      <c r="A1622"/>
    </row>
    <row r="1623" ht="15">
      <c r="A1623"/>
    </row>
    <row r="1624" ht="15">
      <c r="A1624"/>
    </row>
    <row r="1625" ht="15">
      <c r="A1625"/>
    </row>
    <row r="1626" ht="15">
      <c r="A1626"/>
    </row>
    <row r="1627" ht="15">
      <c r="A1627"/>
    </row>
    <row r="1628" ht="15">
      <c r="A1628"/>
    </row>
    <row r="1629" ht="15">
      <c r="A1629"/>
    </row>
    <row r="1630" ht="15">
      <c r="A1630"/>
    </row>
    <row r="1631" ht="15">
      <c r="A1631"/>
    </row>
    <row r="1632" ht="15">
      <c r="A1632"/>
    </row>
    <row r="1633" ht="15">
      <c r="A1633"/>
    </row>
    <row r="1634" ht="15">
      <c r="A1634"/>
    </row>
    <row r="1635" ht="15">
      <c r="A1635"/>
    </row>
    <row r="1636" ht="15">
      <c r="A1636"/>
    </row>
    <row r="1637" ht="15">
      <c r="A1637"/>
    </row>
    <row r="1638" ht="15">
      <c r="A1638"/>
    </row>
    <row r="1639" ht="15">
      <c r="A1639"/>
    </row>
    <row r="1640" ht="15">
      <c r="A1640"/>
    </row>
    <row r="1641" ht="15">
      <c r="A1641"/>
    </row>
    <row r="1642" ht="15">
      <c r="A1642"/>
    </row>
    <row r="1643" ht="15">
      <c r="A1643"/>
    </row>
    <row r="1644" ht="15">
      <c r="A1644"/>
    </row>
    <row r="1645" ht="15">
      <c r="A1645"/>
    </row>
    <row r="1646" ht="15">
      <c r="A1646"/>
    </row>
    <row r="1647" ht="15">
      <c r="A1647"/>
    </row>
    <row r="1648" ht="15">
      <c r="A1648"/>
    </row>
    <row r="1649" ht="15">
      <c r="A1649"/>
    </row>
    <row r="1650" ht="15">
      <c r="A1650"/>
    </row>
    <row r="1651" ht="15">
      <c r="A1651"/>
    </row>
    <row r="1652" ht="15">
      <c r="A1652"/>
    </row>
    <row r="1653" ht="15">
      <c r="A1653"/>
    </row>
    <row r="1654" ht="15">
      <c r="A1654"/>
    </row>
    <row r="1655" ht="15">
      <c r="A1655"/>
    </row>
    <row r="1656" ht="15">
      <c r="A1656"/>
    </row>
    <row r="1657" ht="15">
      <c r="A1657"/>
    </row>
    <row r="1658" ht="15">
      <c r="A1658"/>
    </row>
    <row r="1659" ht="15">
      <c r="A1659"/>
    </row>
    <row r="1660" ht="15">
      <c r="A1660"/>
    </row>
    <row r="1661" ht="15">
      <c r="A1661"/>
    </row>
    <row r="1662" ht="15">
      <c r="A1662"/>
    </row>
    <row r="1663" ht="15">
      <c r="A1663"/>
    </row>
    <row r="1664" ht="15">
      <c r="A1664"/>
    </row>
    <row r="1665" ht="15">
      <c r="A1665"/>
    </row>
    <row r="1666" ht="15">
      <c r="A1666"/>
    </row>
    <row r="1667" ht="15">
      <c r="A1667"/>
    </row>
    <row r="1668" ht="15">
      <c r="A1668"/>
    </row>
    <row r="1669" ht="15">
      <c r="A1669"/>
    </row>
    <row r="1670" ht="15">
      <c r="A1670"/>
    </row>
    <row r="1671" ht="15">
      <c r="A1671"/>
    </row>
    <row r="1672" ht="15">
      <c r="A1672"/>
    </row>
    <row r="1673" ht="15">
      <c r="A1673"/>
    </row>
    <row r="1674" ht="15">
      <c r="A1674"/>
    </row>
    <row r="1675" ht="15">
      <c r="A1675"/>
    </row>
    <row r="1676" ht="15">
      <c r="A1676"/>
    </row>
    <row r="1677" ht="15">
      <c r="A1677"/>
    </row>
    <row r="1678" ht="15">
      <c r="A1678"/>
    </row>
    <row r="1679" ht="15">
      <c r="A1679"/>
    </row>
    <row r="1680" ht="15">
      <c r="A1680"/>
    </row>
    <row r="1681" ht="15">
      <c r="A1681"/>
    </row>
    <row r="1682" ht="15">
      <c r="A1682"/>
    </row>
    <row r="1683" ht="15">
      <c r="A1683"/>
    </row>
    <row r="1684" ht="15">
      <c r="A1684"/>
    </row>
    <row r="1685" ht="15">
      <c r="A1685"/>
    </row>
    <row r="1686" ht="15">
      <c r="A1686"/>
    </row>
    <row r="1687" ht="15">
      <c r="A1687"/>
    </row>
    <row r="1688" ht="15">
      <c r="A1688"/>
    </row>
    <row r="1689" ht="15">
      <c r="A1689"/>
    </row>
    <row r="1690" ht="15">
      <c r="A1690"/>
    </row>
    <row r="1691" ht="15">
      <c r="A1691"/>
    </row>
    <row r="1692" ht="15">
      <c r="A1692"/>
    </row>
    <row r="1693" ht="15">
      <c r="A1693"/>
    </row>
    <row r="1694" ht="15">
      <c r="A1694"/>
    </row>
    <row r="1695" ht="15">
      <c r="A1695"/>
    </row>
    <row r="1696" ht="15">
      <c r="A1696"/>
    </row>
    <row r="1697" ht="15">
      <c r="A1697"/>
    </row>
    <row r="1698" ht="15">
      <c r="A1698"/>
    </row>
    <row r="1699" ht="15">
      <c r="A1699"/>
    </row>
    <row r="1700" ht="15">
      <c r="A1700"/>
    </row>
    <row r="1701" ht="15">
      <c r="A1701"/>
    </row>
    <row r="1702" ht="15">
      <c r="A1702"/>
    </row>
    <row r="1703" ht="15">
      <c r="A1703"/>
    </row>
    <row r="1704" ht="15">
      <c r="A1704"/>
    </row>
    <row r="1705" ht="15">
      <c r="A1705"/>
    </row>
    <row r="1706" ht="15">
      <c r="A1706"/>
    </row>
    <row r="1707" ht="15">
      <c r="A1707"/>
    </row>
    <row r="1708" ht="15">
      <c r="A1708"/>
    </row>
    <row r="1709" ht="15">
      <c r="A1709"/>
    </row>
    <row r="1710" ht="15">
      <c r="A1710"/>
    </row>
    <row r="1711" ht="15">
      <c r="A1711"/>
    </row>
    <row r="1712" ht="15">
      <c r="A1712"/>
    </row>
    <row r="1713" ht="15">
      <c r="A1713"/>
    </row>
    <row r="1714" ht="15">
      <c r="A1714"/>
    </row>
    <row r="1715" ht="15">
      <c r="A1715"/>
    </row>
    <row r="1716" ht="15">
      <c r="A1716"/>
    </row>
    <row r="1717" ht="15">
      <c r="A1717"/>
    </row>
    <row r="1718" ht="15">
      <c r="A1718"/>
    </row>
    <row r="1719" ht="15">
      <c r="A1719"/>
    </row>
    <row r="1720" ht="15">
      <c r="A1720"/>
    </row>
    <row r="1721" ht="15">
      <c r="A1721"/>
    </row>
    <row r="1722" ht="15">
      <c r="A1722"/>
    </row>
    <row r="1723" ht="15">
      <c r="A1723"/>
    </row>
    <row r="1724" ht="15">
      <c r="A1724"/>
    </row>
    <row r="1725" ht="15">
      <c r="A1725"/>
    </row>
    <row r="1726" ht="15">
      <c r="A1726"/>
    </row>
    <row r="1727" ht="15">
      <c r="A1727"/>
    </row>
    <row r="1728" ht="15">
      <c r="A1728"/>
    </row>
    <row r="1729" ht="15">
      <c r="A1729"/>
    </row>
    <row r="1730" ht="15">
      <c r="A1730"/>
    </row>
    <row r="1731" ht="15">
      <c r="A1731"/>
    </row>
    <row r="1732" ht="15">
      <c r="A1732"/>
    </row>
    <row r="1733" ht="15">
      <c r="A1733"/>
    </row>
    <row r="1734" ht="15">
      <c r="A1734"/>
    </row>
    <row r="1735" ht="15">
      <c r="A1735"/>
    </row>
    <row r="1736" ht="15">
      <c r="A1736"/>
    </row>
    <row r="1737" ht="15">
      <c r="A1737"/>
    </row>
    <row r="1738" ht="15">
      <c r="A1738"/>
    </row>
    <row r="1739" ht="15">
      <c r="A1739"/>
    </row>
    <row r="1740" ht="15">
      <c r="A1740"/>
    </row>
    <row r="1741" ht="15">
      <c r="A1741"/>
    </row>
    <row r="1742" ht="15">
      <c r="A1742"/>
    </row>
    <row r="1743" ht="15">
      <c r="A1743"/>
    </row>
    <row r="1744" ht="15">
      <c r="A1744"/>
    </row>
    <row r="1745" ht="15">
      <c r="A1745"/>
    </row>
    <row r="1746" ht="15">
      <c r="A1746"/>
    </row>
    <row r="1747" ht="15">
      <c r="A1747"/>
    </row>
    <row r="1748" ht="15">
      <c r="A1748"/>
    </row>
    <row r="1749" ht="15">
      <c r="A1749"/>
    </row>
    <row r="1750" ht="15">
      <c r="A1750"/>
    </row>
    <row r="1751" ht="15">
      <c r="A1751"/>
    </row>
    <row r="1752" ht="15">
      <c r="A1752"/>
    </row>
    <row r="1753" ht="15">
      <c r="A1753"/>
    </row>
    <row r="1754" ht="15">
      <c r="A1754"/>
    </row>
    <row r="1755" ht="15">
      <c r="A1755"/>
    </row>
    <row r="1756" ht="15">
      <c r="A1756"/>
    </row>
    <row r="1757" ht="15">
      <c r="A1757"/>
    </row>
    <row r="1758" ht="15">
      <c r="A1758"/>
    </row>
    <row r="1759" ht="15">
      <c r="A1759"/>
    </row>
    <row r="1760" ht="15">
      <c r="A1760"/>
    </row>
    <row r="1761" ht="15">
      <c r="A1761"/>
    </row>
    <row r="1762" ht="15">
      <c r="A1762"/>
    </row>
    <row r="1763" ht="15">
      <c r="A1763"/>
    </row>
    <row r="1764" ht="15">
      <c r="A1764"/>
    </row>
    <row r="1765" ht="15">
      <c r="A1765"/>
    </row>
    <row r="1766" ht="15">
      <c r="A1766"/>
    </row>
    <row r="1767" ht="15">
      <c r="A1767"/>
    </row>
    <row r="1768" ht="15">
      <c r="A1768"/>
    </row>
    <row r="1769" ht="15">
      <c r="A1769"/>
    </row>
    <row r="1770" ht="15">
      <c r="A1770"/>
    </row>
    <row r="1771" ht="15">
      <c r="A1771"/>
    </row>
    <row r="1772" ht="15">
      <c r="A1772"/>
    </row>
    <row r="1773" ht="15">
      <c r="A1773"/>
    </row>
    <row r="1774" ht="15">
      <c r="A1774"/>
    </row>
    <row r="1775" ht="15">
      <c r="A1775"/>
    </row>
    <row r="1776" ht="15">
      <c r="A1776"/>
    </row>
    <row r="1777" ht="15">
      <c r="A1777"/>
    </row>
    <row r="1778" ht="15">
      <c r="A1778"/>
    </row>
    <row r="1779" ht="15">
      <c r="A1779"/>
    </row>
    <row r="1780" ht="15">
      <c r="A1780"/>
    </row>
    <row r="1781" ht="15">
      <c r="A1781"/>
    </row>
    <row r="1782" ht="15">
      <c r="A1782"/>
    </row>
    <row r="1783" ht="15">
      <c r="A1783"/>
    </row>
    <row r="1784" ht="15">
      <c r="A1784"/>
    </row>
    <row r="1785" ht="15">
      <c r="A1785"/>
    </row>
    <row r="1786" ht="15">
      <c r="A1786"/>
    </row>
    <row r="1787" ht="15">
      <c r="A1787"/>
    </row>
    <row r="1788" ht="15">
      <c r="A1788"/>
    </row>
    <row r="1789" ht="15">
      <c r="A1789"/>
    </row>
    <row r="1790" ht="15">
      <c r="A1790"/>
    </row>
    <row r="1791" ht="15">
      <c r="A1791"/>
    </row>
    <row r="1792" ht="15">
      <c r="A1792"/>
    </row>
    <row r="1793" ht="15">
      <c r="A1793"/>
    </row>
    <row r="1794" ht="15">
      <c r="A1794"/>
    </row>
    <row r="1795" ht="15">
      <c r="A1795"/>
    </row>
    <row r="1796" ht="15">
      <c r="A1796"/>
    </row>
    <row r="1797" ht="15">
      <c r="A1797"/>
    </row>
    <row r="1798" ht="15">
      <c r="A1798"/>
    </row>
    <row r="1799" ht="15">
      <c r="A1799"/>
    </row>
    <row r="1800" ht="15">
      <c r="A1800"/>
    </row>
    <row r="1801" ht="15">
      <c r="A1801"/>
    </row>
    <row r="1802" ht="15">
      <c r="A1802"/>
    </row>
    <row r="1803" ht="15">
      <c r="A1803"/>
    </row>
    <row r="1804" ht="15">
      <c r="A1804"/>
    </row>
    <row r="1805" ht="15">
      <c r="A1805"/>
    </row>
    <row r="1806" ht="15">
      <c r="A1806"/>
    </row>
    <row r="1807" ht="15">
      <c r="A1807"/>
    </row>
    <row r="1808" ht="15">
      <c r="A1808"/>
    </row>
    <row r="1809" ht="15">
      <c r="A1809"/>
    </row>
    <row r="1810" ht="15">
      <c r="A1810"/>
    </row>
    <row r="1811" ht="15">
      <c r="A1811"/>
    </row>
    <row r="1812" ht="15">
      <c r="A1812"/>
    </row>
    <row r="1813" ht="15">
      <c r="A1813"/>
    </row>
    <row r="1814" ht="15">
      <c r="A1814"/>
    </row>
    <row r="1815" ht="15">
      <c r="A1815"/>
    </row>
    <row r="1816" ht="15">
      <c r="A1816"/>
    </row>
    <row r="1817" ht="15">
      <c r="A1817"/>
    </row>
    <row r="1818" ht="15">
      <c r="A1818"/>
    </row>
    <row r="1819" ht="15">
      <c r="A1819"/>
    </row>
    <row r="1820" ht="15">
      <c r="A1820"/>
    </row>
    <row r="1821" ht="15">
      <c r="A1821"/>
    </row>
    <row r="1822" ht="15">
      <c r="A1822"/>
    </row>
    <row r="1823" ht="15">
      <c r="A1823"/>
    </row>
    <row r="1824" ht="15">
      <c r="A1824"/>
    </row>
    <row r="1825" ht="15">
      <c r="A1825"/>
    </row>
    <row r="1826" ht="15">
      <c r="A1826"/>
    </row>
    <row r="1827" ht="15">
      <c r="A1827"/>
    </row>
    <row r="1828" ht="15">
      <c r="A1828"/>
    </row>
    <row r="1829" ht="15">
      <c r="A1829"/>
    </row>
    <row r="1830" ht="15">
      <c r="A1830"/>
    </row>
    <row r="1831" ht="15">
      <c r="A1831"/>
    </row>
    <row r="1832" ht="15">
      <c r="A1832"/>
    </row>
    <row r="1833" ht="15">
      <c r="A1833"/>
    </row>
    <row r="1834" ht="15">
      <c r="A1834"/>
    </row>
    <row r="1835" ht="15">
      <c r="A1835"/>
    </row>
    <row r="1836" ht="15">
      <c r="A1836"/>
    </row>
    <row r="1837" ht="15">
      <c r="A1837"/>
    </row>
    <row r="1838" ht="15">
      <c r="A1838"/>
    </row>
    <row r="1839" ht="15">
      <c r="A1839"/>
    </row>
    <row r="1840" ht="15">
      <c r="A1840"/>
    </row>
    <row r="1841" ht="15">
      <c r="A1841"/>
    </row>
    <row r="1842" ht="15">
      <c r="A1842"/>
    </row>
    <row r="1843" ht="15">
      <c r="A1843"/>
    </row>
    <row r="1844" ht="15">
      <c r="A1844"/>
    </row>
    <row r="1845" ht="15">
      <c r="A1845"/>
    </row>
    <row r="1846" ht="15">
      <c r="A1846"/>
    </row>
    <row r="1847" ht="15">
      <c r="A1847"/>
    </row>
    <row r="1848" ht="15">
      <c r="A1848"/>
    </row>
    <row r="1849" ht="15">
      <c r="A1849"/>
    </row>
    <row r="1850" ht="15">
      <c r="A1850"/>
    </row>
    <row r="1851" ht="15">
      <c r="A1851"/>
    </row>
    <row r="1852" ht="15">
      <c r="A1852"/>
    </row>
    <row r="1853" ht="15">
      <c r="A1853"/>
    </row>
    <row r="1854" ht="15">
      <c r="A1854"/>
    </row>
    <row r="1855" ht="15">
      <c r="A1855"/>
    </row>
    <row r="1856" ht="15">
      <c r="A1856"/>
    </row>
    <row r="1857" ht="15">
      <c r="A1857"/>
    </row>
    <row r="1858" ht="15">
      <c r="A1858"/>
    </row>
    <row r="1859" ht="15">
      <c r="A1859"/>
    </row>
    <row r="1860" ht="15">
      <c r="A1860"/>
    </row>
    <row r="1861" ht="15">
      <c r="A1861"/>
    </row>
    <row r="1862" ht="15">
      <c r="A1862"/>
    </row>
    <row r="1863" ht="15">
      <c r="A1863"/>
    </row>
    <row r="1864" ht="15">
      <c r="A1864"/>
    </row>
    <row r="1865" ht="15">
      <c r="A1865"/>
    </row>
    <row r="1866" ht="15">
      <c r="A1866"/>
    </row>
    <row r="1867" ht="15">
      <c r="A1867"/>
    </row>
    <row r="1868" ht="15">
      <c r="A1868"/>
    </row>
    <row r="1869" ht="15">
      <c r="A1869"/>
    </row>
    <row r="1870" ht="15">
      <c r="A1870"/>
    </row>
    <row r="1871" ht="15">
      <c r="A1871"/>
    </row>
    <row r="1872" ht="15">
      <c r="A1872"/>
    </row>
    <row r="1873" ht="15">
      <c r="A1873"/>
    </row>
    <row r="1874" ht="15">
      <c r="A1874"/>
    </row>
    <row r="1875" ht="15">
      <c r="A1875"/>
    </row>
    <row r="1876" ht="15">
      <c r="A1876"/>
    </row>
    <row r="1877" ht="15">
      <c r="A1877"/>
    </row>
    <row r="1878" ht="15">
      <c r="A1878"/>
    </row>
    <row r="1879" ht="15">
      <c r="A1879"/>
    </row>
    <row r="1880" ht="15">
      <c r="A1880"/>
    </row>
    <row r="1881" ht="15">
      <c r="A1881"/>
    </row>
    <row r="1882" ht="15">
      <c r="A1882"/>
    </row>
    <row r="1883" ht="15">
      <c r="A1883"/>
    </row>
    <row r="1884" ht="15">
      <c r="A1884"/>
    </row>
    <row r="1885" ht="15">
      <c r="A1885"/>
    </row>
    <row r="1886" ht="15">
      <c r="A1886"/>
    </row>
    <row r="1887" ht="15">
      <c r="A1887"/>
    </row>
    <row r="1888" ht="15">
      <c r="A1888"/>
    </row>
    <row r="1889" ht="15">
      <c r="A1889"/>
    </row>
    <row r="1890" ht="15">
      <c r="A1890"/>
    </row>
    <row r="1891" ht="15">
      <c r="A1891"/>
    </row>
    <row r="1892" ht="15">
      <c r="A1892"/>
    </row>
    <row r="1893" ht="15">
      <c r="A1893"/>
    </row>
    <row r="1894" ht="15">
      <c r="A1894"/>
    </row>
    <row r="1895" ht="15">
      <c r="A1895"/>
    </row>
    <row r="1896" ht="15">
      <c r="A1896"/>
    </row>
    <row r="1897" ht="15">
      <c r="A1897"/>
    </row>
    <row r="1898" ht="15">
      <c r="A1898"/>
    </row>
    <row r="1899" ht="15">
      <c r="A1899"/>
    </row>
    <row r="1900" ht="15">
      <c r="A1900"/>
    </row>
    <row r="1901" ht="15">
      <c r="A1901"/>
    </row>
    <row r="1902" ht="15">
      <c r="A1902"/>
    </row>
    <row r="1903" ht="15">
      <c r="A1903"/>
    </row>
    <row r="1904" ht="15">
      <c r="A1904"/>
    </row>
    <row r="1905" ht="15">
      <c r="A1905"/>
    </row>
    <row r="1906" ht="15">
      <c r="A1906"/>
    </row>
    <row r="1907" ht="15">
      <c r="A1907"/>
    </row>
    <row r="1908" ht="15">
      <c r="A1908"/>
    </row>
    <row r="1909" ht="15">
      <c r="A1909"/>
    </row>
    <row r="1910" ht="15">
      <c r="A1910"/>
    </row>
    <row r="1911" ht="15">
      <c r="A1911"/>
    </row>
    <row r="1912" ht="15">
      <c r="A1912"/>
    </row>
    <row r="1913" ht="15">
      <c r="A1913"/>
    </row>
    <row r="1914" ht="15">
      <c r="A1914"/>
    </row>
    <row r="1915" ht="15">
      <c r="A1915"/>
    </row>
    <row r="1916" ht="15">
      <c r="A1916"/>
    </row>
    <row r="1917" ht="15">
      <c r="A1917"/>
    </row>
    <row r="1918" ht="15">
      <c r="A1918"/>
    </row>
    <row r="1919" ht="15">
      <c r="A1919"/>
    </row>
    <row r="1920" ht="15">
      <c r="A1920"/>
    </row>
    <row r="1921" ht="15">
      <c r="A1921"/>
    </row>
    <row r="1922" ht="15">
      <c r="A1922"/>
    </row>
    <row r="1923" ht="15">
      <c r="A1923"/>
    </row>
    <row r="1924" ht="15">
      <c r="A1924"/>
    </row>
    <row r="1925" ht="15">
      <c r="A1925"/>
    </row>
    <row r="1926" ht="15">
      <c r="A1926"/>
    </row>
    <row r="1927" ht="15">
      <c r="A1927"/>
    </row>
    <row r="1928" ht="15">
      <c r="A1928"/>
    </row>
    <row r="1929" ht="15">
      <c r="A1929"/>
    </row>
    <row r="1930" ht="15">
      <c r="A1930"/>
    </row>
    <row r="1931" ht="15">
      <c r="A1931"/>
    </row>
    <row r="1932" ht="15">
      <c r="A1932"/>
    </row>
    <row r="1933" ht="15">
      <c r="A1933"/>
    </row>
    <row r="1934" ht="15">
      <c r="A1934"/>
    </row>
    <row r="1935" ht="15">
      <c r="A1935"/>
    </row>
    <row r="1936" ht="15">
      <c r="A1936"/>
    </row>
    <row r="1937" ht="15">
      <c r="A1937"/>
    </row>
    <row r="1938" ht="15">
      <c r="A1938"/>
    </row>
    <row r="1939" ht="15">
      <c r="A1939"/>
    </row>
    <row r="1940" ht="15">
      <c r="A1940"/>
    </row>
    <row r="1941" ht="15">
      <c r="A1941"/>
    </row>
    <row r="1942" ht="15">
      <c r="A1942"/>
    </row>
    <row r="1943" ht="15">
      <c r="A1943"/>
    </row>
    <row r="1944" ht="15">
      <c r="A1944"/>
    </row>
    <row r="1945" ht="15">
      <c r="A1945"/>
    </row>
    <row r="1946" ht="15">
      <c r="A1946"/>
    </row>
    <row r="1947" ht="15">
      <c r="A1947"/>
    </row>
    <row r="1948" ht="15">
      <c r="A1948"/>
    </row>
    <row r="1949" ht="15">
      <c r="A1949"/>
    </row>
    <row r="1950" ht="15">
      <c r="A1950"/>
    </row>
    <row r="1951" ht="15">
      <c r="A1951"/>
    </row>
    <row r="1952" ht="15">
      <c r="A1952"/>
    </row>
    <row r="1953" ht="15">
      <c r="A1953"/>
    </row>
    <row r="1954" ht="15">
      <c r="A1954"/>
    </row>
    <row r="1955" ht="15">
      <c r="A1955"/>
    </row>
    <row r="1956" ht="15">
      <c r="A1956"/>
    </row>
    <row r="1957" ht="15">
      <c r="A1957"/>
    </row>
    <row r="1958" ht="15">
      <c r="A1958"/>
    </row>
    <row r="1959" ht="15">
      <c r="A1959"/>
    </row>
    <row r="1960" ht="15">
      <c r="A1960"/>
    </row>
    <row r="1961" ht="15">
      <c r="A1961"/>
    </row>
    <row r="1962" ht="15">
      <c r="A1962"/>
    </row>
    <row r="1963" ht="15">
      <c r="A1963"/>
    </row>
    <row r="1964" ht="15">
      <c r="A1964"/>
    </row>
    <row r="1965" ht="15">
      <c r="A1965"/>
    </row>
    <row r="1966" ht="15">
      <c r="A1966"/>
    </row>
    <row r="1967" ht="15">
      <c r="A1967"/>
    </row>
    <row r="1968" ht="15">
      <c r="A1968"/>
    </row>
    <row r="1969" ht="15">
      <c r="A1969"/>
    </row>
    <row r="1970" ht="15">
      <c r="A1970"/>
    </row>
    <row r="1971" ht="15">
      <c r="A1971"/>
    </row>
    <row r="1972" ht="15">
      <c r="A1972"/>
    </row>
    <row r="1973" ht="15">
      <c r="A1973"/>
    </row>
    <row r="1974" ht="15">
      <c r="A1974"/>
    </row>
    <row r="1975" ht="15">
      <c r="A1975"/>
    </row>
    <row r="1976" ht="15">
      <c r="A1976"/>
    </row>
    <row r="1977" ht="15">
      <c r="A1977"/>
    </row>
    <row r="1978" ht="15">
      <c r="A1978"/>
    </row>
    <row r="1979" ht="15">
      <c r="A1979"/>
    </row>
    <row r="1980" ht="15">
      <c r="A1980"/>
    </row>
    <row r="1981" ht="15">
      <c r="A1981"/>
    </row>
    <row r="1982" ht="15">
      <c r="A1982"/>
    </row>
    <row r="1983" ht="15">
      <c r="A1983"/>
    </row>
    <row r="1984" ht="15">
      <c r="A1984"/>
    </row>
    <row r="1985" ht="15">
      <c r="A1985"/>
    </row>
    <row r="1986" ht="15">
      <c r="A1986"/>
    </row>
    <row r="1987" ht="15">
      <c r="A1987"/>
    </row>
    <row r="1988" ht="15">
      <c r="A1988"/>
    </row>
    <row r="1989" ht="15">
      <c r="A1989"/>
    </row>
    <row r="1990" ht="15">
      <c r="A1990"/>
    </row>
    <row r="1991" ht="15">
      <c r="A1991"/>
    </row>
    <row r="1992" ht="15">
      <c r="A1992"/>
    </row>
    <row r="1993" ht="15">
      <c r="A1993"/>
    </row>
    <row r="1994" ht="15">
      <c r="A1994"/>
    </row>
    <row r="1995" ht="15">
      <c r="A1995"/>
    </row>
    <row r="1996" ht="15">
      <c r="A1996"/>
    </row>
    <row r="1997" ht="15">
      <c r="A1997"/>
    </row>
    <row r="1998" ht="15">
      <c r="A1998"/>
    </row>
    <row r="1999" ht="15">
      <c r="A1999"/>
    </row>
    <row r="2000" ht="15">
      <c r="A2000"/>
    </row>
    <row r="2001" ht="15">
      <c r="A2001"/>
    </row>
    <row r="2002" ht="15">
      <c r="A2002"/>
    </row>
    <row r="2003" ht="15">
      <c r="A2003"/>
    </row>
    <row r="2004" ht="15">
      <c r="A2004"/>
    </row>
    <row r="2005" ht="15">
      <c r="A2005"/>
    </row>
    <row r="2006" ht="15">
      <c r="A2006"/>
    </row>
    <row r="2007" ht="15">
      <c r="A2007"/>
    </row>
    <row r="2008" ht="15">
      <c r="A2008"/>
    </row>
    <row r="2009" ht="15">
      <c r="A2009"/>
    </row>
    <row r="2010" ht="15">
      <c r="A2010"/>
    </row>
    <row r="2011" ht="15">
      <c r="A2011"/>
    </row>
    <row r="2012" ht="15">
      <c r="A2012"/>
    </row>
    <row r="2013" ht="15">
      <c r="A2013"/>
    </row>
    <row r="2014" ht="15">
      <c r="A2014"/>
    </row>
    <row r="2015" ht="15">
      <c r="A2015"/>
    </row>
    <row r="2016" ht="15">
      <c r="A2016"/>
    </row>
    <row r="2017" ht="15">
      <c r="A2017"/>
    </row>
    <row r="2018" ht="15">
      <c r="A2018"/>
    </row>
    <row r="2019" ht="15">
      <c r="A2019"/>
    </row>
    <row r="2020" ht="15">
      <c r="A2020"/>
    </row>
    <row r="2021" ht="15">
      <c r="A2021"/>
    </row>
    <row r="2022" ht="15">
      <c r="A2022"/>
    </row>
    <row r="2023" ht="15">
      <c r="A2023"/>
    </row>
    <row r="2024" ht="15">
      <c r="A2024"/>
    </row>
    <row r="2025" ht="15">
      <c r="A2025"/>
    </row>
    <row r="2026" ht="15">
      <c r="A2026"/>
    </row>
    <row r="2027" ht="15">
      <c r="A2027"/>
    </row>
    <row r="2028" ht="15">
      <c r="A2028"/>
    </row>
    <row r="2029" ht="15">
      <c r="A2029"/>
    </row>
    <row r="2030" ht="15">
      <c r="A2030"/>
    </row>
    <row r="2031" ht="15">
      <c r="A2031"/>
    </row>
    <row r="2032" ht="15">
      <c r="A2032"/>
    </row>
    <row r="2033" ht="15">
      <c r="A2033"/>
    </row>
    <row r="2034" ht="15">
      <c r="A2034"/>
    </row>
    <row r="2035" ht="15">
      <c r="A2035"/>
    </row>
    <row r="2036" ht="15">
      <c r="A2036"/>
    </row>
    <row r="2037" ht="15">
      <c r="A2037"/>
    </row>
    <row r="2038" ht="15">
      <c r="A2038"/>
    </row>
    <row r="2039" ht="15">
      <c r="A2039"/>
    </row>
    <row r="2040" ht="15">
      <c r="A2040"/>
    </row>
    <row r="2041" ht="15">
      <c r="A2041"/>
    </row>
    <row r="2042" ht="15">
      <c r="A2042"/>
    </row>
    <row r="2043" ht="15">
      <c r="A2043"/>
    </row>
    <row r="2044" ht="15">
      <c r="A2044"/>
    </row>
    <row r="2045" ht="15">
      <c r="A2045"/>
    </row>
    <row r="2046" ht="15">
      <c r="A2046"/>
    </row>
    <row r="2047" ht="15">
      <c r="A2047"/>
    </row>
    <row r="2048" ht="15">
      <c r="A2048"/>
    </row>
    <row r="2049" ht="15">
      <c r="A2049"/>
    </row>
    <row r="2050" ht="15">
      <c r="A2050"/>
    </row>
    <row r="2051" ht="15">
      <c r="A2051"/>
    </row>
    <row r="2052" ht="15">
      <c r="A2052"/>
    </row>
    <row r="2053" ht="15">
      <c r="A2053"/>
    </row>
    <row r="2054" ht="15">
      <c r="A2054"/>
    </row>
    <row r="2055" ht="15">
      <c r="A2055"/>
    </row>
    <row r="2056" ht="15">
      <c r="A2056"/>
    </row>
    <row r="2057" ht="15">
      <c r="A2057"/>
    </row>
    <row r="2058" ht="15">
      <c r="A2058"/>
    </row>
    <row r="2059" ht="15">
      <c r="A2059"/>
    </row>
    <row r="2060" ht="15">
      <c r="A2060"/>
    </row>
    <row r="2061" ht="15">
      <c r="A2061"/>
    </row>
    <row r="2062" ht="15">
      <c r="A2062"/>
    </row>
    <row r="2063" ht="15">
      <c r="A2063"/>
    </row>
    <row r="2064" ht="15">
      <c r="A2064"/>
    </row>
    <row r="2065" ht="15">
      <c r="A2065"/>
    </row>
    <row r="2066" ht="15">
      <c r="A2066"/>
    </row>
    <row r="2067" ht="15">
      <c r="A2067"/>
    </row>
    <row r="2068" ht="15">
      <c r="A2068"/>
    </row>
    <row r="2069" ht="15">
      <c r="A2069"/>
    </row>
    <row r="2070" ht="15">
      <c r="A2070"/>
    </row>
    <row r="2071" ht="15">
      <c r="A2071"/>
    </row>
    <row r="2072" ht="15">
      <c r="A2072"/>
    </row>
    <row r="2073" ht="15">
      <c r="A2073"/>
    </row>
    <row r="2074" ht="15">
      <c r="A2074"/>
    </row>
    <row r="2075" ht="15">
      <c r="A2075"/>
    </row>
    <row r="2076" ht="15">
      <c r="A2076"/>
    </row>
    <row r="2077" ht="15">
      <c r="A2077"/>
    </row>
    <row r="2078" ht="15">
      <c r="A2078"/>
    </row>
    <row r="2079" ht="15">
      <c r="A2079"/>
    </row>
    <row r="2080" ht="15">
      <c r="A2080"/>
    </row>
    <row r="2081" ht="15">
      <c r="A2081"/>
    </row>
    <row r="2082" ht="15">
      <c r="A2082"/>
    </row>
    <row r="2083" ht="15">
      <c r="A2083"/>
    </row>
    <row r="2084" ht="15">
      <c r="A2084"/>
    </row>
    <row r="2085" ht="15">
      <c r="A2085"/>
    </row>
    <row r="2086" ht="15">
      <c r="A2086"/>
    </row>
    <row r="2087" ht="15">
      <c r="A2087"/>
    </row>
    <row r="2088" ht="15">
      <c r="A2088"/>
    </row>
    <row r="2089" ht="15">
      <c r="A2089"/>
    </row>
    <row r="2090" ht="15">
      <c r="A2090"/>
    </row>
    <row r="2091" ht="15">
      <c r="A2091"/>
    </row>
    <row r="2092" ht="15">
      <c r="A2092"/>
    </row>
    <row r="2093" ht="15">
      <c r="A2093"/>
    </row>
    <row r="2094" ht="15">
      <c r="A2094"/>
    </row>
    <row r="2095" ht="15">
      <c r="A2095"/>
    </row>
    <row r="2096" ht="15">
      <c r="A2096"/>
    </row>
    <row r="2097" ht="15">
      <c r="A2097"/>
    </row>
    <row r="2098" ht="15">
      <c r="A2098"/>
    </row>
    <row r="2099" ht="15">
      <c r="A2099"/>
    </row>
    <row r="2100" ht="15">
      <c r="A2100"/>
    </row>
    <row r="2101" ht="15">
      <c r="A2101"/>
    </row>
    <row r="2102" ht="15">
      <c r="A2102"/>
    </row>
    <row r="2103" ht="15">
      <c r="A2103"/>
    </row>
    <row r="2104" ht="15">
      <c r="A2104"/>
    </row>
    <row r="2105" ht="15">
      <c r="A2105"/>
    </row>
    <row r="2106" ht="15">
      <c r="A2106"/>
    </row>
    <row r="2107" ht="15">
      <c r="A2107"/>
    </row>
    <row r="2108" ht="15">
      <c r="A2108"/>
    </row>
    <row r="2109" ht="15">
      <c r="A2109"/>
    </row>
    <row r="2110" ht="15">
      <c r="A2110"/>
    </row>
    <row r="2111" ht="15">
      <c r="A2111"/>
    </row>
    <row r="2112" ht="15">
      <c r="A2112"/>
    </row>
    <row r="2113" ht="15">
      <c r="A2113"/>
    </row>
    <row r="2114" ht="15">
      <c r="A2114"/>
    </row>
    <row r="2115" ht="15">
      <c r="A2115"/>
    </row>
    <row r="2116" ht="15">
      <c r="A2116"/>
    </row>
    <row r="2117" ht="15">
      <c r="A2117"/>
    </row>
    <row r="2118" ht="15">
      <c r="A2118"/>
    </row>
    <row r="2119" ht="15">
      <c r="A2119"/>
    </row>
    <row r="2120" ht="15">
      <c r="A2120"/>
    </row>
    <row r="2121" ht="15">
      <c r="A2121"/>
    </row>
    <row r="2122" ht="15">
      <c r="A2122"/>
    </row>
    <row r="2123" ht="15">
      <c r="A2123"/>
    </row>
    <row r="2124" ht="15">
      <c r="A2124"/>
    </row>
    <row r="2125" ht="15">
      <c r="A2125"/>
    </row>
    <row r="2126" ht="15">
      <c r="A2126"/>
    </row>
    <row r="2127" ht="15">
      <c r="A2127"/>
    </row>
    <row r="2128" ht="15">
      <c r="A2128"/>
    </row>
    <row r="2129" ht="15">
      <c r="A2129"/>
    </row>
    <row r="2130" ht="15">
      <c r="A2130"/>
    </row>
    <row r="2131" ht="15">
      <c r="A2131"/>
    </row>
    <row r="2132" ht="15">
      <c r="A2132"/>
    </row>
    <row r="2133" ht="15">
      <c r="A2133"/>
    </row>
    <row r="2134" ht="15">
      <c r="A2134"/>
    </row>
    <row r="2135" ht="15">
      <c r="A2135"/>
    </row>
    <row r="2136" ht="15">
      <c r="A2136"/>
    </row>
    <row r="2137" ht="15">
      <c r="A2137"/>
    </row>
    <row r="2138" ht="15">
      <c r="A2138"/>
    </row>
    <row r="2139" ht="15">
      <c r="A2139"/>
    </row>
    <row r="2140" ht="15">
      <c r="A2140"/>
    </row>
    <row r="2141" ht="15">
      <c r="A2141"/>
    </row>
    <row r="2142" ht="15">
      <c r="A2142"/>
    </row>
    <row r="2143" ht="15">
      <c r="A2143"/>
    </row>
    <row r="2144" ht="15">
      <c r="A2144"/>
    </row>
    <row r="2145" ht="15">
      <c r="A2145"/>
    </row>
    <row r="2146" ht="15">
      <c r="A2146"/>
    </row>
    <row r="2147" ht="15">
      <c r="A2147"/>
    </row>
    <row r="2148" ht="15">
      <c r="A2148"/>
    </row>
    <row r="2149" ht="15">
      <c r="A2149"/>
    </row>
    <row r="2150" ht="15">
      <c r="A2150"/>
    </row>
    <row r="2151" ht="15">
      <c r="A2151"/>
    </row>
    <row r="2152" ht="15">
      <c r="A2152"/>
    </row>
    <row r="2153" ht="15">
      <c r="A2153"/>
    </row>
    <row r="2154" ht="15">
      <c r="A2154"/>
    </row>
    <row r="2155" ht="15">
      <c r="A2155"/>
    </row>
    <row r="2156" ht="15">
      <c r="A2156"/>
    </row>
    <row r="2157" ht="15">
      <c r="A2157"/>
    </row>
    <row r="2158" ht="15">
      <c r="A2158"/>
    </row>
    <row r="2159" ht="15">
      <c r="A2159"/>
    </row>
    <row r="2160" ht="15">
      <c r="A2160"/>
    </row>
    <row r="2161" ht="15">
      <c r="A2161"/>
    </row>
    <row r="2162" ht="15">
      <c r="A2162"/>
    </row>
    <row r="2163" ht="15">
      <c r="A2163"/>
    </row>
    <row r="2164" ht="15">
      <c r="A2164"/>
    </row>
    <row r="2165" ht="15">
      <c r="A2165"/>
    </row>
    <row r="2166" ht="15">
      <c r="A2166"/>
    </row>
    <row r="2167" ht="15">
      <c r="A2167"/>
    </row>
    <row r="2168" ht="15">
      <c r="A2168"/>
    </row>
    <row r="2169" ht="15">
      <c r="A2169"/>
    </row>
    <row r="2170" ht="15">
      <c r="A2170"/>
    </row>
    <row r="2171" ht="15">
      <c r="A2171"/>
    </row>
    <row r="2172" ht="15">
      <c r="A2172"/>
    </row>
    <row r="2173" ht="15">
      <c r="A2173"/>
    </row>
    <row r="2174" ht="15">
      <c r="A2174"/>
    </row>
    <row r="2175" ht="15">
      <c r="A2175"/>
    </row>
    <row r="2176" ht="15">
      <c r="A2176"/>
    </row>
    <row r="2177" ht="15">
      <c r="A2177"/>
    </row>
    <row r="2178" ht="15">
      <c r="A2178"/>
    </row>
    <row r="2179" ht="15">
      <c r="A2179"/>
    </row>
    <row r="2180" ht="15">
      <c r="A2180"/>
    </row>
    <row r="2181" ht="15">
      <c r="A2181"/>
    </row>
    <row r="2182" ht="15">
      <c r="A2182"/>
    </row>
    <row r="2183" ht="15">
      <c r="A2183"/>
    </row>
    <row r="2184" ht="15">
      <c r="A2184"/>
    </row>
    <row r="2185" ht="15">
      <c r="A2185"/>
    </row>
    <row r="2186" ht="15">
      <c r="A2186"/>
    </row>
    <row r="2187" ht="15">
      <c r="A2187"/>
    </row>
    <row r="2188" ht="15">
      <c r="A2188"/>
    </row>
    <row r="2189" ht="15">
      <c r="A2189"/>
    </row>
    <row r="2190" ht="15">
      <c r="A2190"/>
    </row>
    <row r="2191" ht="15">
      <c r="A2191"/>
    </row>
    <row r="2192" ht="15">
      <c r="A2192"/>
    </row>
    <row r="2193" ht="15">
      <c r="A2193"/>
    </row>
    <row r="2194" ht="15">
      <c r="A2194"/>
    </row>
    <row r="2195" ht="15">
      <c r="A2195"/>
    </row>
    <row r="2196" ht="15">
      <c r="A2196"/>
    </row>
    <row r="2197" ht="15">
      <c r="A2197"/>
    </row>
    <row r="2198" ht="15">
      <c r="A2198"/>
    </row>
    <row r="2199" ht="15">
      <c r="A2199"/>
    </row>
    <row r="2200" ht="15">
      <c r="A2200"/>
    </row>
    <row r="2201" ht="15">
      <c r="A2201"/>
    </row>
    <row r="2202" ht="15">
      <c r="A2202"/>
    </row>
    <row r="2203" ht="15">
      <c r="A2203"/>
    </row>
    <row r="2204" ht="15">
      <c r="A2204"/>
    </row>
    <row r="2205" ht="15">
      <c r="A2205"/>
    </row>
    <row r="2206" ht="15">
      <c r="A2206"/>
    </row>
    <row r="2207" ht="15">
      <c r="A2207"/>
    </row>
    <row r="2208" ht="15">
      <c r="A2208"/>
    </row>
    <row r="2209" ht="15">
      <c r="A2209"/>
    </row>
    <row r="2210" ht="15">
      <c r="A2210"/>
    </row>
    <row r="2211" ht="15">
      <c r="A2211"/>
    </row>
    <row r="2212" ht="15">
      <c r="A2212"/>
    </row>
    <row r="2213" ht="15">
      <c r="A2213"/>
    </row>
    <row r="2214" ht="15">
      <c r="A2214"/>
    </row>
    <row r="2215" ht="15">
      <c r="A2215"/>
    </row>
    <row r="2216" ht="15">
      <c r="A2216"/>
    </row>
    <row r="2217" ht="15">
      <c r="A2217"/>
    </row>
    <row r="2218" ht="15">
      <c r="A2218"/>
    </row>
    <row r="2219" ht="15">
      <c r="A2219"/>
    </row>
    <row r="2220" ht="15">
      <c r="A2220"/>
    </row>
    <row r="2221" ht="15">
      <c r="A2221"/>
    </row>
    <row r="2222" ht="15">
      <c r="A2222"/>
    </row>
    <row r="2223" ht="15">
      <c r="A2223"/>
    </row>
    <row r="2224" ht="15">
      <c r="A2224"/>
    </row>
    <row r="2225" ht="15">
      <c r="A2225"/>
    </row>
    <row r="2226" ht="15">
      <c r="A2226"/>
    </row>
    <row r="2227" ht="15">
      <c r="A2227"/>
    </row>
    <row r="2228" ht="15">
      <c r="A2228"/>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385</v>
      </c>
      <c r="B2" s="80" t="s">
        <v>225</v>
      </c>
      <c r="C2" s="76">
        <f>VLOOKUP("~"&amp;GroupVertices[[#This Row],[Vertex]],Vertices[],MATCH("ID",Vertices[[#Headers],[Vertex]:[Vertex Group]],0),FALSE)</f>
        <v>5</v>
      </c>
    </row>
    <row r="3" spans="1:3" ht="15">
      <c r="A3" s="77" t="s">
        <v>386</v>
      </c>
      <c r="B3" s="80" t="s">
        <v>364</v>
      </c>
      <c r="C3" s="76">
        <f>VLOOKUP("~"&amp;GroupVertices[[#This Row],[Vertex]],Vertices[],MATCH("ID",Vertices[[#Headers],[Vertex]:[Vertex Group]],0),FALSE)</f>
        <v>4</v>
      </c>
    </row>
    <row r="4" spans="1:3" ht="15">
      <c r="A4" s="77" t="s">
        <v>387</v>
      </c>
      <c r="B4" s="80" t="s">
        <v>224</v>
      </c>
      <c r="C4" s="76">
        <f>VLOOKUP("~"&amp;GroupVertices[[#This Row],[Vertex]],Vertices[],MATCH("ID",Vertices[[#Headers],[Vertex]:[Vertex Group]],0),FALSE)</f>
        <v>3</v>
      </c>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337</v>
      </c>
      <c r="B2" s="31" t="s">
        <v>296</v>
      </c>
      <c r="D2" s="29">
        <f>MIN(Vertices[Degree])</f>
        <v>0</v>
      </c>
      <c r="E2">
        <f>COUNTIF(Vertices[Degree],"&gt;= "&amp;D2)-COUNTIF(Vertices[Degree],"&gt;="&amp;D3)</f>
        <v>0</v>
      </c>
      <c r="F2" s="34">
        <f>MIN(Vertices[In-Degree])</f>
        <v>1</v>
      </c>
      <c r="G2" s="35">
        <f>COUNTIF(Vertices[In-Degree],"&gt;= "&amp;F2)-COUNTIF(Vertices[In-Degree],"&gt;="&amp;F3)</f>
        <v>0</v>
      </c>
      <c r="H2" s="34">
        <f>MIN(Vertices[Out-Degree])</f>
        <v>1</v>
      </c>
      <c r="I2" s="35">
        <f>COUNTIF(Vertices[Out-Degree],"&gt;= "&amp;H2)-COUNTIF(Vertices[Out-Degree],"&gt;="&amp;H3)</f>
        <v>0</v>
      </c>
      <c r="J2" s="34">
        <f>MIN(Vertices[Betweenness Centrality])</f>
        <v>0</v>
      </c>
      <c r="K2" s="35">
        <f>COUNTIF(Vertices[Betweenness Centrality],"&gt;= "&amp;J2)-COUNTIF(Vertices[Betweenness Centrality],"&gt;="&amp;J3)</f>
        <v>0</v>
      </c>
      <c r="L2" s="34">
        <f>MIN(Vertices[Closeness Centrality])</f>
        <v>0</v>
      </c>
      <c r="M2" s="35">
        <f>COUNTIF(Vertices[Closeness Centrality],"&gt;= "&amp;L2)-COUNTIF(Vertices[Closeness Centrality],"&gt;="&amp;L3)</f>
        <v>0</v>
      </c>
      <c r="N2" s="34">
        <f>MIN(Vertices[Eigenvector Centrality])</f>
        <v>0.57735</v>
      </c>
      <c r="O2" s="35">
        <f>COUNTIF(Vertices[Eigenvector Centrality],"&gt;= "&amp;N2)-COUNTIF(Vertices[Eigenvector Centrality],"&gt;="&amp;N3)</f>
        <v>0</v>
      </c>
      <c r="P2" s="34">
        <f>MIN(Vertices[PageRank])</f>
        <v>0.333333</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6"/>
      <c r="B3" s="106"/>
      <c r="D3" s="29">
        <f aca="true" t="shared" si="1" ref="D3:D35">D2+($D$36-$D$2)/BinDivisor</f>
        <v>0</v>
      </c>
      <c r="E3">
        <f>COUNTIF(Vertices[Degree],"&gt;= "&amp;D3)-COUNTIF(Vertices[Degree],"&gt;="&amp;D4)</f>
        <v>0</v>
      </c>
      <c r="F3" s="36">
        <f aca="true" t="shared" si="2" ref="F3:F35">F2+($F$36-$F$2)/BinDivisor</f>
        <v>1</v>
      </c>
      <c r="G3" s="37">
        <f>COUNTIF(Vertices[In-Degree],"&gt;= "&amp;F3)-COUNTIF(Vertices[In-Degree],"&gt;="&amp;F4)</f>
        <v>0</v>
      </c>
      <c r="H3" s="36">
        <f aca="true" t="shared" si="3" ref="H3:H35">H2+($H$36-$H$2)/BinDivisor</f>
        <v>1</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0</v>
      </c>
      <c r="M3" s="37">
        <f>COUNTIF(Vertices[Closeness Centrality],"&gt;= "&amp;L3)-COUNTIF(Vertices[Closeness Centrality],"&gt;="&amp;L4)</f>
        <v>0</v>
      </c>
      <c r="N3" s="36">
        <f aca="true" t="shared" si="6" ref="N3:N35">N2+($N$36-$N$2)/BinDivisor</f>
        <v>0.57735</v>
      </c>
      <c r="O3" s="37">
        <f>COUNTIF(Vertices[Eigenvector Centrality],"&gt;= "&amp;N3)-COUNTIF(Vertices[Eigenvector Centrality],"&gt;="&amp;N4)</f>
        <v>0</v>
      </c>
      <c r="P3" s="36">
        <f aca="true" t="shared" si="7" ref="P3:P35">P2+($P$36-$P$2)/BinDivisor</f>
        <v>0.333333</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v>
      </c>
      <c r="D4" s="29">
        <f t="shared" si="1"/>
        <v>0</v>
      </c>
      <c r="E4">
        <f>COUNTIF(Vertices[Degree],"&gt;= "&amp;D4)-COUNTIF(Vertices[Degree],"&gt;="&amp;D5)</f>
        <v>0</v>
      </c>
      <c r="F4" s="34">
        <f t="shared" si="2"/>
        <v>1</v>
      </c>
      <c r="G4" s="35">
        <f>COUNTIF(Vertices[In-Degree],"&gt;= "&amp;F4)-COUNTIF(Vertices[In-Degree],"&gt;="&amp;F5)</f>
        <v>0</v>
      </c>
      <c r="H4" s="34">
        <f t="shared" si="3"/>
        <v>1</v>
      </c>
      <c r="I4" s="35">
        <f>COUNTIF(Vertices[Out-Degree],"&gt;= "&amp;H4)-COUNTIF(Vertices[Out-Degree],"&gt;="&amp;H5)</f>
        <v>0</v>
      </c>
      <c r="J4" s="34">
        <f t="shared" si="4"/>
        <v>0</v>
      </c>
      <c r="K4" s="35">
        <f>COUNTIF(Vertices[Betweenness Centrality],"&gt;= "&amp;J4)-COUNTIF(Vertices[Betweenness Centrality],"&gt;="&amp;J5)</f>
        <v>0</v>
      </c>
      <c r="L4" s="34">
        <f t="shared" si="5"/>
        <v>0</v>
      </c>
      <c r="M4" s="35">
        <f>COUNTIF(Vertices[Closeness Centrality],"&gt;= "&amp;L4)-COUNTIF(Vertices[Closeness Centrality],"&gt;="&amp;L5)</f>
        <v>0</v>
      </c>
      <c r="N4" s="34">
        <f t="shared" si="6"/>
        <v>0.57735</v>
      </c>
      <c r="O4" s="35">
        <f>COUNTIF(Vertices[Eigenvector Centrality],"&gt;= "&amp;N4)-COUNTIF(Vertices[Eigenvector Centrality],"&gt;="&amp;N5)</f>
        <v>0</v>
      </c>
      <c r="P4" s="34">
        <f t="shared" si="7"/>
        <v>0.333333</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6"/>
      <c r="B5" s="106"/>
      <c r="D5" s="29">
        <f t="shared" si="1"/>
        <v>0</v>
      </c>
      <c r="E5">
        <f>COUNTIF(Vertices[Degree],"&gt;= "&amp;D5)-COUNTIF(Vertices[Degree],"&gt;="&amp;D6)</f>
        <v>0</v>
      </c>
      <c r="F5" s="36">
        <f t="shared" si="2"/>
        <v>1</v>
      </c>
      <c r="G5" s="37">
        <f>COUNTIF(Vertices[In-Degree],"&gt;= "&amp;F5)-COUNTIF(Vertices[In-Degree],"&gt;="&amp;F6)</f>
        <v>0</v>
      </c>
      <c r="H5" s="36">
        <f t="shared" si="3"/>
        <v>1</v>
      </c>
      <c r="I5" s="37">
        <f>COUNTIF(Vertices[Out-Degree],"&gt;= "&amp;H5)-COUNTIF(Vertices[Out-Degree],"&gt;="&amp;H6)</f>
        <v>0</v>
      </c>
      <c r="J5" s="36">
        <f t="shared" si="4"/>
        <v>0</v>
      </c>
      <c r="K5" s="37">
        <f>COUNTIF(Vertices[Betweenness Centrality],"&gt;= "&amp;J5)-COUNTIF(Vertices[Betweenness Centrality],"&gt;="&amp;J6)</f>
        <v>0</v>
      </c>
      <c r="L5" s="36">
        <f t="shared" si="5"/>
        <v>0</v>
      </c>
      <c r="M5" s="37">
        <f>COUNTIF(Vertices[Closeness Centrality],"&gt;= "&amp;L5)-COUNTIF(Vertices[Closeness Centrality],"&gt;="&amp;L6)</f>
        <v>0</v>
      </c>
      <c r="N5" s="36">
        <f t="shared" si="6"/>
        <v>0.57735</v>
      </c>
      <c r="O5" s="37">
        <f>COUNTIF(Vertices[Eigenvector Centrality],"&gt;= "&amp;N5)-COUNTIF(Vertices[Eigenvector Centrality],"&gt;="&amp;N6)</f>
        <v>0</v>
      </c>
      <c r="P5" s="36">
        <f t="shared" si="7"/>
        <v>0.333333</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3</v>
      </c>
      <c r="D6" s="29">
        <f t="shared" si="1"/>
        <v>0</v>
      </c>
      <c r="E6">
        <f>COUNTIF(Vertices[Degree],"&gt;= "&amp;D6)-COUNTIF(Vertices[Degree],"&gt;="&amp;D7)</f>
        <v>0</v>
      </c>
      <c r="F6" s="34">
        <f t="shared" si="2"/>
        <v>1</v>
      </c>
      <c r="G6" s="35">
        <f>COUNTIF(Vertices[In-Degree],"&gt;= "&amp;F6)-COUNTIF(Vertices[In-Degree],"&gt;="&amp;F7)</f>
        <v>0</v>
      </c>
      <c r="H6" s="34">
        <f t="shared" si="3"/>
        <v>1</v>
      </c>
      <c r="I6" s="35">
        <f>COUNTIF(Vertices[Out-Degree],"&gt;= "&amp;H6)-COUNTIF(Vertices[Out-Degree],"&gt;="&amp;H7)</f>
        <v>0</v>
      </c>
      <c r="J6" s="34">
        <f t="shared" si="4"/>
        <v>0</v>
      </c>
      <c r="K6" s="35">
        <f>COUNTIF(Vertices[Betweenness Centrality],"&gt;= "&amp;J6)-COUNTIF(Vertices[Betweenness Centrality],"&gt;="&amp;J7)</f>
        <v>0</v>
      </c>
      <c r="L6" s="34">
        <f t="shared" si="5"/>
        <v>0</v>
      </c>
      <c r="M6" s="35">
        <f>COUNTIF(Vertices[Closeness Centrality],"&gt;= "&amp;L6)-COUNTIF(Vertices[Closeness Centrality],"&gt;="&amp;L7)</f>
        <v>0</v>
      </c>
      <c r="N6" s="34">
        <f t="shared" si="6"/>
        <v>0.57735</v>
      </c>
      <c r="O6" s="35">
        <f>COUNTIF(Vertices[Eigenvector Centrality],"&gt;= "&amp;N6)-COUNTIF(Vertices[Eigenvector Centrality],"&gt;="&amp;N7)</f>
        <v>0</v>
      </c>
      <c r="P6" s="34">
        <f t="shared" si="7"/>
        <v>0.333333</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1</v>
      </c>
      <c r="G7" s="37">
        <f>COUNTIF(Vertices[In-Degree],"&gt;= "&amp;F7)-COUNTIF(Vertices[In-Degree],"&gt;="&amp;F8)</f>
        <v>0</v>
      </c>
      <c r="H7" s="36">
        <f t="shared" si="3"/>
        <v>1</v>
      </c>
      <c r="I7" s="37">
        <f>COUNTIF(Vertices[Out-Degree],"&gt;= "&amp;H7)-COUNTIF(Vertices[Out-Degree],"&gt;="&amp;H8)</f>
        <v>0</v>
      </c>
      <c r="J7" s="36">
        <f t="shared" si="4"/>
        <v>0</v>
      </c>
      <c r="K7" s="37">
        <f>COUNTIF(Vertices[Betweenness Centrality],"&gt;= "&amp;J7)-COUNTIF(Vertices[Betweenness Centrality],"&gt;="&amp;J8)</f>
        <v>0</v>
      </c>
      <c r="L7" s="36">
        <f t="shared" si="5"/>
        <v>0</v>
      </c>
      <c r="M7" s="37">
        <f>COUNTIF(Vertices[Closeness Centrality],"&gt;= "&amp;L7)-COUNTIF(Vertices[Closeness Centrality],"&gt;="&amp;L8)</f>
        <v>0</v>
      </c>
      <c r="N7" s="36">
        <f t="shared" si="6"/>
        <v>0.57735</v>
      </c>
      <c r="O7" s="37">
        <f>COUNTIF(Vertices[Eigenvector Centrality],"&gt;= "&amp;N7)-COUNTIF(Vertices[Eigenvector Centrality],"&gt;="&amp;N8)</f>
        <v>0</v>
      </c>
      <c r="P7" s="36">
        <f t="shared" si="7"/>
        <v>0.333333</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3</v>
      </c>
      <c r="D8" s="29">
        <f t="shared" si="1"/>
        <v>0</v>
      </c>
      <c r="E8">
        <f>COUNTIF(Vertices[Degree],"&gt;= "&amp;D8)-COUNTIF(Vertices[Degree],"&gt;="&amp;D9)</f>
        <v>0</v>
      </c>
      <c r="F8" s="34">
        <f t="shared" si="2"/>
        <v>1</v>
      </c>
      <c r="G8" s="35">
        <f>COUNTIF(Vertices[In-Degree],"&gt;= "&amp;F8)-COUNTIF(Vertices[In-Degree],"&gt;="&amp;F9)</f>
        <v>0</v>
      </c>
      <c r="H8" s="34">
        <f t="shared" si="3"/>
        <v>1</v>
      </c>
      <c r="I8" s="35">
        <f>COUNTIF(Vertices[Out-Degree],"&gt;= "&amp;H8)-COUNTIF(Vertices[Out-Degree],"&gt;="&amp;H9)</f>
        <v>0</v>
      </c>
      <c r="J8" s="34">
        <f t="shared" si="4"/>
        <v>0</v>
      </c>
      <c r="K8" s="35">
        <f>COUNTIF(Vertices[Betweenness Centrality],"&gt;= "&amp;J8)-COUNTIF(Vertices[Betweenness Centrality],"&gt;="&amp;J9)</f>
        <v>0</v>
      </c>
      <c r="L8" s="34">
        <f t="shared" si="5"/>
        <v>0</v>
      </c>
      <c r="M8" s="35">
        <f>COUNTIF(Vertices[Closeness Centrality],"&gt;= "&amp;L8)-COUNTIF(Vertices[Closeness Centrality],"&gt;="&amp;L9)</f>
        <v>0</v>
      </c>
      <c r="N8" s="34">
        <f t="shared" si="6"/>
        <v>0.57735</v>
      </c>
      <c r="O8" s="35">
        <f>COUNTIF(Vertices[Eigenvector Centrality],"&gt;= "&amp;N8)-COUNTIF(Vertices[Eigenvector Centrality],"&gt;="&amp;N9)</f>
        <v>0</v>
      </c>
      <c r="P8" s="34">
        <f t="shared" si="7"/>
        <v>0.333333</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06"/>
      <c r="B9" s="106"/>
      <c r="D9" s="29">
        <f t="shared" si="1"/>
        <v>0</v>
      </c>
      <c r="E9">
        <f>COUNTIF(Vertices[Degree],"&gt;= "&amp;D9)-COUNTIF(Vertices[Degree],"&gt;="&amp;D10)</f>
        <v>0</v>
      </c>
      <c r="F9" s="36">
        <f t="shared" si="2"/>
        <v>1</v>
      </c>
      <c r="G9" s="37">
        <f>COUNTIF(Vertices[In-Degree],"&gt;= "&amp;F9)-COUNTIF(Vertices[In-Degree],"&gt;="&amp;F10)</f>
        <v>0</v>
      </c>
      <c r="H9" s="36">
        <f t="shared" si="3"/>
        <v>1</v>
      </c>
      <c r="I9" s="37">
        <f>COUNTIF(Vertices[Out-Degree],"&gt;= "&amp;H9)-COUNTIF(Vertices[Out-Degree],"&gt;="&amp;H10)</f>
        <v>0</v>
      </c>
      <c r="J9" s="36">
        <f t="shared" si="4"/>
        <v>0</v>
      </c>
      <c r="K9" s="37">
        <f>COUNTIF(Vertices[Betweenness Centrality],"&gt;= "&amp;J9)-COUNTIF(Vertices[Betweenness Centrality],"&gt;="&amp;J10)</f>
        <v>0</v>
      </c>
      <c r="L9" s="36">
        <f t="shared" si="5"/>
        <v>0</v>
      </c>
      <c r="M9" s="37">
        <f>COUNTIF(Vertices[Closeness Centrality],"&gt;= "&amp;L9)-COUNTIF(Vertices[Closeness Centrality],"&gt;="&amp;L10)</f>
        <v>0</v>
      </c>
      <c r="N9" s="36">
        <f t="shared" si="6"/>
        <v>0.57735</v>
      </c>
      <c r="O9" s="37">
        <f>COUNTIF(Vertices[Eigenvector Centrality],"&gt;= "&amp;N9)-COUNTIF(Vertices[Eigenvector Centrality],"&gt;="&amp;N10)</f>
        <v>0</v>
      </c>
      <c r="P9" s="36">
        <f t="shared" si="7"/>
        <v>0.333333</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151</v>
      </c>
      <c r="B10" s="31">
        <v>3</v>
      </c>
      <c r="D10" s="29">
        <f t="shared" si="1"/>
        <v>0</v>
      </c>
      <c r="E10">
        <f>COUNTIF(Vertices[Degree],"&gt;= "&amp;D10)-COUNTIF(Vertices[Degree],"&gt;="&amp;D11)</f>
        <v>0</v>
      </c>
      <c r="F10" s="34">
        <f t="shared" si="2"/>
        <v>1</v>
      </c>
      <c r="G10" s="35">
        <f>COUNTIF(Vertices[In-Degree],"&gt;= "&amp;F10)-COUNTIF(Vertices[In-Degree],"&gt;="&amp;F11)</f>
        <v>0</v>
      </c>
      <c r="H10" s="34">
        <f t="shared" si="3"/>
        <v>1</v>
      </c>
      <c r="I10" s="35">
        <f>COUNTIF(Vertices[Out-Degree],"&gt;= "&amp;H10)-COUNTIF(Vertices[Out-Degree],"&gt;="&amp;H11)</f>
        <v>0</v>
      </c>
      <c r="J10" s="34">
        <f t="shared" si="4"/>
        <v>0</v>
      </c>
      <c r="K10" s="35">
        <f>COUNTIF(Vertices[Betweenness Centrality],"&gt;= "&amp;J10)-COUNTIF(Vertices[Betweenness Centrality],"&gt;="&amp;J11)</f>
        <v>0</v>
      </c>
      <c r="L10" s="34">
        <f t="shared" si="5"/>
        <v>0</v>
      </c>
      <c r="M10" s="35">
        <f>COUNTIF(Vertices[Closeness Centrality],"&gt;= "&amp;L10)-COUNTIF(Vertices[Closeness Centrality],"&gt;="&amp;L11)</f>
        <v>0</v>
      </c>
      <c r="N10" s="34">
        <f t="shared" si="6"/>
        <v>0.57735</v>
      </c>
      <c r="O10" s="35">
        <f>COUNTIF(Vertices[Eigenvector Centrality],"&gt;= "&amp;N10)-COUNTIF(Vertices[Eigenvector Centrality],"&gt;="&amp;N11)</f>
        <v>0</v>
      </c>
      <c r="P10" s="34">
        <f t="shared" si="7"/>
        <v>0.333333</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06"/>
      <c r="B11" s="106"/>
      <c r="D11" s="29">
        <f t="shared" si="1"/>
        <v>0</v>
      </c>
      <c r="E11">
        <f>COUNTIF(Vertices[Degree],"&gt;= "&amp;D11)-COUNTIF(Vertices[Degree],"&gt;="&amp;D12)</f>
        <v>0</v>
      </c>
      <c r="F11" s="36">
        <f t="shared" si="2"/>
        <v>1</v>
      </c>
      <c r="G11" s="37">
        <f>COUNTIF(Vertices[In-Degree],"&gt;= "&amp;F11)-COUNTIF(Vertices[In-Degree],"&gt;="&amp;F12)</f>
        <v>0</v>
      </c>
      <c r="H11" s="36">
        <f t="shared" si="3"/>
        <v>1</v>
      </c>
      <c r="I11" s="37">
        <f>COUNTIF(Vertices[Out-Degree],"&gt;= "&amp;H11)-COUNTIF(Vertices[Out-Degree],"&gt;="&amp;H12)</f>
        <v>0</v>
      </c>
      <c r="J11" s="36">
        <f t="shared" si="4"/>
        <v>0</v>
      </c>
      <c r="K11" s="37">
        <f>COUNTIF(Vertices[Betweenness Centrality],"&gt;= "&amp;J11)-COUNTIF(Vertices[Betweenness Centrality],"&gt;="&amp;J12)</f>
        <v>0</v>
      </c>
      <c r="L11" s="36">
        <f t="shared" si="5"/>
        <v>0</v>
      </c>
      <c r="M11" s="37">
        <f>COUNTIF(Vertices[Closeness Centrality],"&gt;= "&amp;L11)-COUNTIF(Vertices[Closeness Centrality],"&gt;="&amp;L12)</f>
        <v>0</v>
      </c>
      <c r="N11" s="36">
        <f t="shared" si="6"/>
        <v>0.57735</v>
      </c>
      <c r="O11" s="37">
        <f>COUNTIF(Vertices[Eigenvector Centrality],"&gt;= "&amp;N11)-COUNTIF(Vertices[Eigenvector Centrality],"&gt;="&amp;N12)</f>
        <v>0</v>
      </c>
      <c r="P11" s="36">
        <f t="shared" si="7"/>
        <v>0.333333</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170</v>
      </c>
      <c r="B12" s="31" t="s">
        <v>354</v>
      </c>
      <c r="D12" s="29">
        <f t="shared" si="1"/>
        <v>0</v>
      </c>
      <c r="E12">
        <f>COUNTIF(Vertices[Degree],"&gt;= "&amp;D12)-COUNTIF(Vertices[Degree],"&gt;="&amp;D13)</f>
        <v>0</v>
      </c>
      <c r="F12" s="34">
        <f t="shared" si="2"/>
        <v>1</v>
      </c>
      <c r="G12" s="35">
        <f>COUNTIF(Vertices[In-Degree],"&gt;= "&amp;F12)-COUNTIF(Vertices[In-Degree],"&gt;="&amp;F13)</f>
        <v>0</v>
      </c>
      <c r="H12" s="34">
        <f t="shared" si="3"/>
        <v>1</v>
      </c>
      <c r="I12" s="35">
        <f>COUNTIF(Vertices[Out-Degree],"&gt;= "&amp;H12)-COUNTIF(Vertices[Out-Degree],"&gt;="&amp;H13)</f>
        <v>0</v>
      </c>
      <c r="J12" s="34">
        <f t="shared" si="4"/>
        <v>0</v>
      </c>
      <c r="K12" s="35">
        <f>COUNTIF(Vertices[Betweenness Centrality],"&gt;= "&amp;J12)-COUNTIF(Vertices[Betweenness Centrality],"&gt;="&amp;J13)</f>
        <v>0</v>
      </c>
      <c r="L12" s="34">
        <f t="shared" si="5"/>
        <v>0</v>
      </c>
      <c r="M12" s="35">
        <f>COUNTIF(Vertices[Closeness Centrality],"&gt;= "&amp;L12)-COUNTIF(Vertices[Closeness Centrality],"&gt;="&amp;L13)</f>
        <v>0</v>
      </c>
      <c r="N12" s="34">
        <f t="shared" si="6"/>
        <v>0.57735</v>
      </c>
      <c r="O12" s="35">
        <f>COUNTIF(Vertices[Eigenvector Centrality],"&gt;= "&amp;N12)-COUNTIF(Vertices[Eigenvector Centrality],"&gt;="&amp;N13)</f>
        <v>0</v>
      </c>
      <c r="P12" s="34">
        <f t="shared" si="7"/>
        <v>0.333333</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171</v>
      </c>
      <c r="B13" s="31" t="s">
        <v>354</v>
      </c>
      <c r="D13" s="29">
        <f t="shared" si="1"/>
        <v>0</v>
      </c>
      <c r="E13">
        <f>COUNTIF(Vertices[Degree],"&gt;= "&amp;D13)-COUNTIF(Vertices[Degree],"&gt;="&amp;D14)</f>
        <v>0</v>
      </c>
      <c r="F13" s="36">
        <f t="shared" si="2"/>
        <v>1</v>
      </c>
      <c r="G13" s="37">
        <f>COUNTIF(Vertices[In-Degree],"&gt;= "&amp;F13)-COUNTIF(Vertices[In-Degree],"&gt;="&amp;F14)</f>
        <v>0</v>
      </c>
      <c r="H13" s="36">
        <f t="shared" si="3"/>
        <v>1</v>
      </c>
      <c r="I13" s="37">
        <f>COUNTIF(Vertices[Out-Degree],"&gt;= "&amp;H13)-COUNTIF(Vertices[Out-Degree],"&gt;="&amp;H14)</f>
        <v>0</v>
      </c>
      <c r="J13" s="36">
        <f t="shared" si="4"/>
        <v>0</v>
      </c>
      <c r="K13" s="37">
        <f>COUNTIF(Vertices[Betweenness Centrality],"&gt;= "&amp;J13)-COUNTIF(Vertices[Betweenness Centrality],"&gt;="&amp;J14)</f>
        <v>0</v>
      </c>
      <c r="L13" s="36">
        <f t="shared" si="5"/>
        <v>0</v>
      </c>
      <c r="M13" s="37">
        <f>COUNTIF(Vertices[Closeness Centrality],"&gt;= "&amp;L13)-COUNTIF(Vertices[Closeness Centrality],"&gt;="&amp;L14)</f>
        <v>0</v>
      </c>
      <c r="N13" s="36">
        <f t="shared" si="6"/>
        <v>0.57735</v>
      </c>
      <c r="O13" s="37">
        <f>COUNTIF(Vertices[Eigenvector Centrality],"&gt;= "&amp;N13)-COUNTIF(Vertices[Eigenvector Centrality],"&gt;="&amp;N14)</f>
        <v>0</v>
      </c>
      <c r="P13" s="36">
        <f t="shared" si="7"/>
        <v>0.333333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106"/>
      <c r="B14" s="106"/>
      <c r="D14" s="29">
        <f t="shared" si="1"/>
        <v>0</v>
      </c>
      <c r="E14">
        <f>COUNTIF(Vertices[Degree],"&gt;= "&amp;D14)-COUNTIF(Vertices[Degree],"&gt;="&amp;D15)</f>
        <v>0</v>
      </c>
      <c r="F14" s="34">
        <f t="shared" si="2"/>
        <v>1</v>
      </c>
      <c r="G14" s="35">
        <f>COUNTIF(Vertices[In-Degree],"&gt;= "&amp;F14)-COUNTIF(Vertices[In-Degree],"&gt;="&amp;F15)</f>
        <v>0</v>
      </c>
      <c r="H14" s="34">
        <f t="shared" si="3"/>
        <v>1</v>
      </c>
      <c r="I14" s="35">
        <f>COUNTIF(Vertices[Out-Degree],"&gt;= "&amp;H14)-COUNTIF(Vertices[Out-Degree],"&gt;="&amp;H15)</f>
        <v>0</v>
      </c>
      <c r="J14" s="34">
        <f t="shared" si="4"/>
        <v>0</v>
      </c>
      <c r="K14" s="35">
        <f>COUNTIF(Vertices[Betweenness Centrality],"&gt;= "&amp;J14)-COUNTIF(Vertices[Betweenness Centrality],"&gt;="&amp;J15)</f>
        <v>0</v>
      </c>
      <c r="L14" s="34">
        <f t="shared" si="5"/>
        <v>0</v>
      </c>
      <c r="M14" s="35">
        <f>COUNTIF(Vertices[Closeness Centrality],"&gt;= "&amp;L14)-COUNTIF(Vertices[Closeness Centrality],"&gt;="&amp;L15)</f>
        <v>0</v>
      </c>
      <c r="N14" s="34">
        <f t="shared" si="6"/>
        <v>0.57735</v>
      </c>
      <c r="O14" s="35">
        <f>COUNTIF(Vertices[Eigenvector Centrality],"&gt;= "&amp;N14)-COUNTIF(Vertices[Eigenvector Centrality],"&gt;="&amp;N15)</f>
        <v>0</v>
      </c>
      <c r="P14" s="34">
        <f t="shared" si="7"/>
        <v>0.333333</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152</v>
      </c>
      <c r="B15" s="31">
        <v>3</v>
      </c>
      <c r="D15" s="29">
        <f t="shared" si="1"/>
        <v>0</v>
      </c>
      <c r="E15">
        <f>COUNTIF(Vertices[Degree],"&gt;= "&amp;D15)-COUNTIF(Vertices[Degree],"&gt;="&amp;D16)</f>
        <v>0</v>
      </c>
      <c r="F15" s="36">
        <f t="shared" si="2"/>
        <v>1</v>
      </c>
      <c r="G15" s="37">
        <f>COUNTIF(Vertices[In-Degree],"&gt;= "&amp;F15)-COUNTIF(Vertices[In-Degree],"&gt;="&amp;F16)</f>
        <v>0</v>
      </c>
      <c r="H15" s="36">
        <f t="shared" si="3"/>
        <v>1</v>
      </c>
      <c r="I15" s="37">
        <f>COUNTIF(Vertices[Out-Degree],"&gt;= "&amp;H15)-COUNTIF(Vertices[Out-Degree],"&gt;="&amp;H16)</f>
        <v>0</v>
      </c>
      <c r="J15" s="36">
        <f t="shared" si="4"/>
        <v>0</v>
      </c>
      <c r="K15" s="37">
        <f>COUNTIF(Vertices[Betweenness Centrality],"&gt;= "&amp;J15)-COUNTIF(Vertices[Betweenness Centrality],"&gt;="&amp;J16)</f>
        <v>0</v>
      </c>
      <c r="L15" s="36">
        <f t="shared" si="5"/>
        <v>0</v>
      </c>
      <c r="M15" s="37">
        <f>COUNTIF(Vertices[Closeness Centrality],"&gt;= "&amp;L15)-COUNTIF(Vertices[Closeness Centrality],"&gt;="&amp;L16)</f>
        <v>0</v>
      </c>
      <c r="N15" s="36">
        <f t="shared" si="6"/>
        <v>0.57735</v>
      </c>
      <c r="O15" s="37">
        <f>COUNTIF(Vertices[Eigenvector Centrality],"&gt;= "&amp;N15)-COUNTIF(Vertices[Eigenvector Centrality],"&gt;="&amp;N16)</f>
        <v>0</v>
      </c>
      <c r="P15" s="36">
        <f t="shared" si="7"/>
        <v>0.333333</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153</v>
      </c>
      <c r="B16" s="31">
        <v>3</v>
      </c>
      <c r="D16" s="29">
        <f t="shared" si="1"/>
        <v>0</v>
      </c>
      <c r="E16">
        <f>COUNTIF(Vertices[Degree],"&gt;= "&amp;D16)-COUNTIF(Vertices[Degree],"&gt;="&amp;D17)</f>
        <v>0</v>
      </c>
      <c r="F16" s="34">
        <f t="shared" si="2"/>
        <v>1</v>
      </c>
      <c r="G16" s="35">
        <f>COUNTIF(Vertices[In-Degree],"&gt;= "&amp;F16)-COUNTIF(Vertices[In-Degree],"&gt;="&amp;F17)</f>
        <v>0</v>
      </c>
      <c r="H16" s="34">
        <f t="shared" si="3"/>
        <v>1</v>
      </c>
      <c r="I16" s="35">
        <f>COUNTIF(Vertices[Out-Degree],"&gt;= "&amp;H16)-COUNTIF(Vertices[Out-Degree],"&gt;="&amp;H17)</f>
        <v>0</v>
      </c>
      <c r="J16" s="34">
        <f t="shared" si="4"/>
        <v>0</v>
      </c>
      <c r="K16" s="35">
        <f>COUNTIF(Vertices[Betweenness Centrality],"&gt;= "&amp;J16)-COUNTIF(Vertices[Betweenness Centrality],"&gt;="&amp;J17)</f>
        <v>0</v>
      </c>
      <c r="L16" s="34">
        <f t="shared" si="5"/>
        <v>0</v>
      </c>
      <c r="M16" s="35">
        <f>COUNTIF(Vertices[Closeness Centrality],"&gt;= "&amp;L16)-COUNTIF(Vertices[Closeness Centrality],"&gt;="&amp;L17)</f>
        <v>0</v>
      </c>
      <c r="N16" s="34">
        <f t="shared" si="6"/>
        <v>0.57735</v>
      </c>
      <c r="O16" s="35">
        <f>COUNTIF(Vertices[Eigenvector Centrality],"&gt;= "&amp;N16)-COUNTIF(Vertices[Eigenvector Centrality],"&gt;="&amp;N17)</f>
        <v>0</v>
      </c>
      <c r="P16" s="34">
        <f t="shared" si="7"/>
        <v>0.333333</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154</v>
      </c>
      <c r="B17" s="31">
        <v>1</v>
      </c>
      <c r="D17" s="29">
        <f t="shared" si="1"/>
        <v>0</v>
      </c>
      <c r="E17">
        <f>COUNTIF(Vertices[Degree],"&gt;= "&amp;D17)-COUNTIF(Vertices[Degree],"&gt;="&amp;D18)</f>
        <v>0</v>
      </c>
      <c r="F17" s="36">
        <f t="shared" si="2"/>
        <v>1</v>
      </c>
      <c r="G17" s="37">
        <f>COUNTIF(Vertices[In-Degree],"&gt;= "&amp;F17)-COUNTIF(Vertices[In-Degree],"&gt;="&amp;F18)</f>
        <v>0</v>
      </c>
      <c r="H17" s="36">
        <f t="shared" si="3"/>
        <v>1</v>
      </c>
      <c r="I17" s="37">
        <f>COUNTIF(Vertices[Out-Degree],"&gt;= "&amp;H17)-COUNTIF(Vertices[Out-Degree],"&gt;="&amp;H18)</f>
        <v>0</v>
      </c>
      <c r="J17" s="36">
        <f t="shared" si="4"/>
        <v>0</v>
      </c>
      <c r="K17" s="37">
        <f>COUNTIF(Vertices[Betweenness Centrality],"&gt;= "&amp;J17)-COUNTIF(Vertices[Betweenness Centrality],"&gt;="&amp;J18)</f>
        <v>0</v>
      </c>
      <c r="L17" s="36">
        <f t="shared" si="5"/>
        <v>0</v>
      </c>
      <c r="M17" s="37">
        <f>COUNTIF(Vertices[Closeness Centrality],"&gt;= "&amp;L17)-COUNTIF(Vertices[Closeness Centrality],"&gt;="&amp;L18)</f>
        <v>0</v>
      </c>
      <c r="N17" s="36">
        <f t="shared" si="6"/>
        <v>0.57735</v>
      </c>
      <c r="O17" s="37">
        <f>COUNTIF(Vertices[Eigenvector Centrality],"&gt;= "&amp;N17)-COUNTIF(Vertices[Eigenvector Centrality],"&gt;="&amp;N18)</f>
        <v>0</v>
      </c>
      <c r="P17" s="36">
        <f t="shared" si="7"/>
        <v>0.333333</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155</v>
      </c>
      <c r="B18" s="31">
        <v>1</v>
      </c>
      <c r="D18" s="29">
        <f t="shared" si="1"/>
        <v>0</v>
      </c>
      <c r="E18">
        <f>COUNTIF(Vertices[Degree],"&gt;= "&amp;D18)-COUNTIF(Vertices[Degree],"&gt;="&amp;D19)</f>
        <v>0</v>
      </c>
      <c r="F18" s="34">
        <f t="shared" si="2"/>
        <v>1</v>
      </c>
      <c r="G18" s="35">
        <f>COUNTIF(Vertices[In-Degree],"&gt;= "&amp;F18)-COUNTIF(Vertices[In-Degree],"&gt;="&amp;F19)</f>
        <v>0</v>
      </c>
      <c r="H18" s="34">
        <f t="shared" si="3"/>
        <v>1</v>
      </c>
      <c r="I18" s="35">
        <f>COUNTIF(Vertices[Out-Degree],"&gt;= "&amp;H18)-COUNTIF(Vertices[Out-Degree],"&gt;="&amp;H19)</f>
        <v>0</v>
      </c>
      <c r="J18" s="34">
        <f t="shared" si="4"/>
        <v>0</v>
      </c>
      <c r="K18" s="35">
        <f>COUNTIF(Vertices[Betweenness Centrality],"&gt;= "&amp;J18)-COUNTIF(Vertices[Betweenness Centrality],"&gt;="&amp;J19)</f>
        <v>0</v>
      </c>
      <c r="L18" s="34">
        <f t="shared" si="5"/>
        <v>0</v>
      </c>
      <c r="M18" s="35">
        <f>COUNTIF(Vertices[Closeness Centrality],"&gt;= "&amp;L18)-COUNTIF(Vertices[Closeness Centrality],"&gt;="&amp;L19)</f>
        <v>0</v>
      </c>
      <c r="N18" s="34">
        <f t="shared" si="6"/>
        <v>0.57735</v>
      </c>
      <c r="O18" s="35">
        <f>COUNTIF(Vertices[Eigenvector Centrality],"&gt;= "&amp;N18)-COUNTIF(Vertices[Eigenvector Centrality],"&gt;="&amp;N19)</f>
        <v>0</v>
      </c>
      <c r="P18" s="34">
        <f t="shared" si="7"/>
        <v>0.333333</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6"/>
      <c r="B19" s="106"/>
      <c r="D19" s="29">
        <f t="shared" si="1"/>
        <v>0</v>
      </c>
      <c r="E19">
        <f>COUNTIF(Vertices[Degree],"&gt;= "&amp;D19)-COUNTIF(Vertices[Degree],"&gt;="&amp;D20)</f>
        <v>0</v>
      </c>
      <c r="F19" s="36">
        <f t="shared" si="2"/>
        <v>1</v>
      </c>
      <c r="G19" s="37">
        <f>COUNTIF(Vertices[In-Degree],"&gt;= "&amp;F19)-COUNTIF(Vertices[In-Degree],"&gt;="&amp;F20)</f>
        <v>0</v>
      </c>
      <c r="H19" s="36">
        <f t="shared" si="3"/>
        <v>1</v>
      </c>
      <c r="I19" s="37">
        <f>COUNTIF(Vertices[Out-Degree],"&gt;= "&amp;H19)-COUNTIF(Vertices[Out-Degree],"&gt;="&amp;H20)</f>
        <v>0</v>
      </c>
      <c r="J19" s="36">
        <f t="shared" si="4"/>
        <v>0</v>
      </c>
      <c r="K19" s="37">
        <f>COUNTIF(Vertices[Betweenness Centrality],"&gt;= "&amp;J19)-COUNTIF(Vertices[Betweenness Centrality],"&gt;="&amp;J20)</f>
        <v>0</v>
      </c>
      <c r="L19" s="36">
        <f t="shared" si="5"/>
        <v>0</v>
      </c>
      <c r="M19" s="37">
        <f>COUNTIF(Vertices[Closeness Centrality],"&gt;= "&amp;L19)-COUNTIF(Vertices[Closeness Centrality],"&gt;="&amp;L20)</f>
        <v>0</v>
      </c>
      <c r="N19" s="36">
        <f t="shared" si="6"/>
        <v>0.57735</v>
      </c>
      <c r="O19" s="37">
        <f>COUNTIF(Vertices[Eigenvector Centrality],"&gt;= "&amp;N19)-COUNTIF(Vertices[Eigenvector Centrality],"&gt;="&amp;N20)</f>
        <v>0</v>
      </c>
      <c r="P19" s="36">
        <f t="shared" si="7"/>
        <v>0.333333</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156</v>
      </c>
      <c r="B20" s="31">
        <v>0</v>
      </c>
      <c r="D20" s="29">
        <f t="shared" si="1"/>
        <v>0</v>
      </c>
      <c r="E20">
        <f>COUNTIF(Vertices[Degree],"&gt;= "&amp;D20)-COUNTIF(Vertices[Degree],"&gt;="&amp;D21)</f>
        <v>0</v>
      </c>
      <c r="F20" s="34">
        <f t="shared" si="2"/>
        <v>1</v>
      </c>
      <c r="G20" s="35">
        <f>COUNTIF(Vertices[In-Degree],"&gt;= "&amp;F20)-COUNTIF(Vertices[In-Degree],"&gt;="&amp;F21)</f>
        <v>0</v>
      </c>
      <c r="H20" s="34">
        <f t="shared" si="3"/>
        <v>1</v>
      </c>
      <c r="I20" s="35">
        <f>COUNTIF(Vertices[Out-Degree],"&gt;= "&amp;H20)-COUNTIF(Vertices[Out-Degree],"&gt;="&amp;H21)</f>
        <v>0</v>
      </c>
      <c r="J20" s="34">
        <f t="shared" si="4"/>
        <v>0</v>
      </c>
      <c r="K20" s="35">
        <f>COUNTIF(Vertices[Betweenness Centrality],"&gt;= "&amp;J20)-COUNTIF(Vertices[Betweenness Centrality],"&gt;="&amp;J21)</f>
        <v>0</v>
      </c>
      <c r="L20" s="34">
        <f t="shared" si="5"/>
        <v>0</v>
      </c>
      <c r="M20" s="35">
        <f>COUNTIF(Vertices[Closeness Centrality],"&gt;= "&amp;L20)-COUNTIF(Vertices[Closeness Centrality],"&gt;="&amp;L21)</f>
        <v>0</v>
      </c>
      <c r="N20" s="34">
        <f t="shared" si="6"/>
        <v>0.57735</v>
      </c>
      <c r="O20" s="35">
        <f>COUNTIF(Vertices[Eigenvector Centrality],"&gt;= "&amp;N20)-COUNTIF(Vertices[Eigenvector Centrality],"&gt;="&amp;N21)</f>
        <v>0</v>
      </c>
      <c r="P20" s="34">
        <f t="shared" si="7"/>
        <v>0.333333</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157</v>
      </c>
      <c r="B21" s="31">
        <v>0</v>
      </c>
      <c r="D21" s="29">
        <f t="shared" si="1"/>
        <v>0</v>
      </c>
      <c r="E21">
        <f>COUNTIF(Vertices[Degree],"&gt;= "&amp;D21)-COUNTIF(Vertices[Degree],"&gt;="&amp;D22)</f>
        <v>0</v>
      </c>
      <c r="F21" s="36">
        <f t="shared" si="2"/>
        <v>1</v>
      </c>
      <c r="G21" s="37">
        <f>COUNTIF(Vertices[In-Degree],"&gt;= "&amp;F21)-COUNTIF(Vertices[In-Degree],"&gt;="&amp;F22)</f>
        <v>0</v>
      </c>
      <c r="H21" s="36">
        <f t="shared" si="3"/>
        <v>1</v>
      </c>
      <c r="I21" s="37">
        <f>COUNTIF(Vertices[Out-Degree],"&gt;= "&amp;H21)-COUNTIF(Vertices[Out-Degree],"&gt;="&amp;H22)</f>
        <v>0</v>
      </c>
      <c r="J21" s="36">
        <f t="shared" si="4"/>
        <v>0</v>
      </c>
      <c r="K21" s="37">
        <f>COUNTIF(Vertices[Betweenness Centrality],"&gt;= "&amp;J21)-COUNTIF(Vertices[Betweenness Centrality],"&gt;="&amp;J22)</f>
        <v>0</v>
      </c>
      <c r="L21" s="36">
        <f t="shared" si="5"/>
        <v>0</v>
      </c>
      <c r="M21" s="37">
        <f>COUNTIF(Vertices[Closeness Centrality],"&gt;= "&amp;L21)-COUNTIF(Vertices[Closeness Centrality],"&gt;="&amp;L22)</f>
        <v>0</v>
      </c>
      <c r="N21" s="36">
        <f t="shared" si="6"/>
        <v>0.57735</v>
      </c>
      <c r="O21" s="37">
        <f>COUNTIF(Vertices[Eigenvector Centrality],"&gt;= "&amp;N21)-COUNTIF(Vertices[Eigenvector Centrality],"&gt;="&amp;N22)</f>
        <v>0</v>
      </c>
      <c r="P21" s="36">
        <f t="shared" si="7"/>
        <v>0.333333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6"/>
      <c r="B22" s="106"/>
      <c r="D22" s="29">
        <f t="shared" si="1"/>
        <v>0</v>
      </c>
      <c r="E22">
        <f>COUNTIF(Vertices[Degree],"&gt;= "&amp;D22)-COUNTIF(Vertices[Degree],"&gt;="&amp;D23)</f>
        <v>0</v>
      </c>
      <c r="F22" s="34">
        <f t="shared" si="2"/>
        <v>1</v>
      </c>
      <c r="G22" s="35">
        <f>COUNTIF(Vertices[In-Degree],"&gt;= "&amp;F22)-COUNTIF(Vertices[In-Degree],"&gt;="&amp;F23)</f>
        <v>0</v>
      </c>
      <c r="H22" s="34">
        <f t="shared" si="3"/>
        <v>1</v>
      </c>
      <c r="I22" s="35">
        <f>COUNTIF(Vertices[Out-Degree],"&gt;= "&amp;H22)-COUNTIF(Vertices[Out-Degree],"&gt;="&amp;H23)</f>
        <v>0</v>
      </c>
      <c r="J22" s="34">
        <f t="shared" si="4"/>
        <v>0</v>
      </c>
      <c r="K22" s="35">
        <f>COUNTIF(Vertices[Betweenness Centrality],"&gt;= "&amp;J22)-COUNTIF(Vertices[Betweenness Centrality],"&gt;="&amp;J23)</f>
        <v>0</v>
      </c>
      <c r="L22" s="34">
        <f t="shared" si="5"/>
        <v>0</v>
      </c>
      <c r="M22" s="35">
        <f>COUNTIF(Vertices[Closeness Centrality],"&gt;= "&amp;L22)-COUNTIF(Vertices[Closeness Centrality],"&gt;="&amp;L23)</f>
        <v>0</v>
      </c>
      <c r="N22" s="34">
        <f t="shared" si="6"/>
        <v>0.57735</v>
      </c>
      <c r="O22" s="35">
        <f>COUNTIF(Vertices[Eigenvector Centrality],"&gt;= "&amp;N22)-COUNTIF(Vertices[Eigenvector Centrality],"&gt;="&amp;N23)</f>
        <v>0</v>
      </c>
      <c r="P22" s="34">
        <f t="shared" si="7"/>
        <v>0.333333</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158</v>
      </c>
      <c r="B23" s="31">
        <v>0</v>
      </c>
      <c r="D23" s="29">
        <f t="shared" si="1"/>
        <v>0</v>
      </c>
      <c r="E23">
        <f>COUNTIF(Vertices[Degree],"&gt;= "&amp;D23)-COUNTIF(Vertices[Degree],"&gt;="&amp;D24)</f>
        <v>0</v>
      </c>
      <c r="F23" s="36">
        <f t="shared" si="2"/>
        <v>1</v>
      </c>
      <c r="G23" s="37">
        <f>COUNTIF(Vertices[In-Degree],"&gt;= "&amp;F23)-COUNTIF(Vertices[In-Degree],"&gt;="&amp;F24)</f>
        <v>0</v>
      </c>
      <c r="H23" s="36">
        <f t="shared" si="3"/>
        <v>1</v>
      </c>
      <c r="I23" s="37">
        <f>COUNTIF(Vertices[Out-Degree],"&gt;= "&amp;H23)-COUNTIF(Vertices[Out-Degree],"&gt;="&amp;H24)</f>
        <v>0</v>
      </c>
      <c r="J23" s="36">
        <f t="shared" si="4"/>
        <v>0</v>
      </c>
      <c r="K23" s="37">
        <f>COUNTIF(Vertices[Betweenness Centrality],"&gt;= "&amp;J23)-COUNTIF(Vertices[Betweenness Centrality],"&gt;="&amp;J24)</f>
        <v>0</v>
      </c>
      <c r="L23" s="36">
        <f t="shared" si="5"/>
        <v>0</v>
      </c>
      <c r="M23" s="37">
        <f>COUNTIF(Vertices[Closeness Centrality],"&gt;= "&amp;L23)-COUNTIF(Vertices[Closeness Centrality],"&gt;="&amp;L24)</f>
        <v>0</v>
      </c>
      <c r="N23" s="36">
        <f t="shared" si="6"/>
        <v>0.57735</v>
      </c>
      <c r="O23" s="37">
        <f>COUNTIF(Vertices[Eigenvector Centrality],"&gt;= "&amp;N23)-COUNTIF(Vertices[Eigenvector Centrality],"&gt;="&amp;N24)</f>
        <v>0</v>
      </c>
      <c r="P23" s="36">
        <f t="shared" si="7"/>
        <v>0.333333</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338</v>
      </c>
      <c r="B24" s="31">
        <v>0.416667</v>
      </c>
      <c r="D24" s="29">
        <f t="shared" si="1"/>
        <v>0</v>
      </c>
      <c r="E24">
        <f>COUNTIF(Vertices[Degree],"&gt;= "&amp;D24)-COUNTIF(Vertices[Degree],"&gt;="&amp;D25)</f>
        <v>0</v>
      </c>
      <c r="F24" s="34">
        <f t="shared" si="2"/>
        <v>1</v>
      </c>
      <c r="G24" s="35">
        <f>COUNTIF(Vertices[In-Degree],"&gt;= "&amp;F24)-COUNTIF(Vertices[In-Degree],"&gt;="&amp;F25)</f>
        <v>0</v>
      </c>
      <c r="H24" s="34">
        <f t="shared" si="3"/>
        <v>1</v>
      </c>
      <c r="I24" s="35">
        <f>COUNTIF(Vertices[Out-Degree],"&gt;= "&amp;H24)-COUNTIF(Vertices[Out-Degree],"&gt;="&amp;H25)</f>
        <v>0</v>
      </c>
      <c r="J24" s="34">
        <f t="shared" si="4"/>
        <v>0</v>
      </c>
      <c r="K24" s="35">
        <f>COUNTIF(Vertices[Betweenness Centrality],"&gt;= "&amp;J24)-COUNTIF(Vertices[Betweenness Centrality],"&gt;="&amp;J25)</f>
        <v>0</v>
      </c>
      <c r="L24" s="34">
        <f t="shared" si="5"/>
        <v>0</v>
      </c>
      <c r="M24" s="35">
        <f>COUNTIF(Vertices[Closeness Centrality],"&gt;= "&amp;L24)-COUNTIF(Vertices[Closeness Centrality],"&gt;="&amp;L25)</f>
        <v>0</v>
      </c>
      <c r="N24" s="34">
        <f t="shared" si="6"/>
        <v>0.57735</v>
      </c>
      <c r="O24" s="35">
        <f>COUNTIF(Vertices[Eigenvector Centrality],"&gt;= "&amp;N24)-COUNTIF(Vertices[Eigenvector Centrality],"&gt;="&amp;N25)</f>
        <v>0</v>
      </c>
      <c r="P24" s="34">
        <f t="shared" si="7"/>
        <v>0.333333</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6"/>
      <c r="B25" s="106"/>
      <c r="D25" s="29">
        <f t="shared" si="1"/>
        <v>0</v>
      </c>
      <c r="E25">
        <f>COUNTIF(Vertices[Degree],"&gt;= "&amp;D25)-COUNTIF(Vertices[Degree],"&gt;="&amp;D26)</f>
        <v>0</v>
      </c>
      <c r="F25" s="36">
        <f t="shared" si="2"/>
        <v>1</v>
      </c>
      <c r="G25" s="37">
        <f>COUNTIF(Vertices[In-Degree],"&gt;= "&amp;F25)-COUNTIF(Vertices[In-Degree],"&gt;="&amp;F26)</f>
        <v>0</v>
      </c>
      <c r="H25" s="36">
        <f t="shared" si="3"/>
        <v>1</v>
      </c>
      <c r="I25" s="37">
        <f>COUNTIF(Vertices[Out-Degree],"&gt;= "&amp;H25)-COUNTIF(Vertices[Out-Degree],"&gt;="&amp;H26)</f>
        <v>0</v>
      </c>
      <c r="J25" s="36">
        <f t="shared" si="4"/>
        <v>0</v>
      </c>
      <c r="K25" s="37">
        <f>COUNTIF(Vertices[Betweenness Centrality],"&gt;= "&amp;J25)-COUNTIF(Vertices[Betweenness Centrality],"&gt;="&amp;J26)</f>
        <v>0</v>
      </c>
      <c r="L25" s="36">
        <f t="shared" si="5"/>
        <v>0</v>
      </c>
      <c r="M25" s="37">
        <f>COUNTIF(Vertices[Closeness Centrality],"&gt;= "&amp;L25)-COUNTIF(Vertices[Closeness Centrality],"&gt;="&amp;L26)</f>
        <v>0</v>
      </c>
      <c r="N25" s="36">
        <f t="shared" si="6"/>
        <v>0.57735</v>
      </c>
      <c r="O25" s="37">
        <f>COUNTIF(Vertices[Eigenvector Centrality],"&gt;= "&amp;N25)-COUNTIF(Vertices[Eigenvector Centrality],"&gt;="&amp;N26)</f>
        <v>0</v>
      </c>
      <c r="P25" s="36">
        <f t="shared" si="7"/>
        <v>0.333333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339</v>
      </c>
      <c r="B26" s="31" t="s">
        <v>355</v>
      </c>
      <c r="D26" s="29">
        <f t="shared" si="1"/>
        <v>0</v>
      </c>
      <c r="E26">
        <f>COUNTIF(Vertices[Degree],"&gt;= "&amp;D26)-COUNTIF(Vertices[Degree],"&gt;="&amp;D27)</f>
        <v>0</v>
      </c>
      <c r="F26" s="34">
        <f t="shared" si="2"/>
        <v>1</v>
      </c>
      <c r="G26" s="35">
        <f>COUNTIF(Vertices[In-Degree],"&gt;= "&amp;F26)-COUNTIF(Vertices[In-Degree],"&gt;="&amp;F27)</f>
        <v>0</v>
      </c>
      <c r="H26" s="34">
        <f t="shared" si="3"/>
        <v>1</v>
      </c>
      <c r="I26" s="35">
        <f>COUNTIF(Vertices[Out-Degree],"&gt;= "&amp;H26)-COUNTIF(Vertices[Out-Degree],"&gt;="&amp;H27)</f>
        <v>0</v>
      </c>
      <c r="J26" s="34">
        <f t="shared" si="4"/>
        <v>0</v>
      </c>
      <c r="K26" s="35">
        <f>COUNTIF(Vertices[Betweenness Centrality],"&gt;= "&amp;J26)-COUNTIF(Vertices[Betweenness Centrality],"&gt;="&amp;J27)</f>
        <v>0</v>
      </c>
      <c r="L26" s="34">
        <f t="shared" si="5"/>
        <v>0</v>
      </c>
      <c r="M26" s="35">
        <f>COUNTIF(Vertices[Closeness Centrality],"&gt;= "&amp;L26)-COUNTIF(Vertices[Closeness Centrality],"&gt;="&amp;L27)</f>
        <v>0</v>
      </c>
      <c r="N26" s="34">
        <f t="shared" si="6"/>
        <v>0.57735</v>
      </c>
      <c r="O26" s="35">
        <f>COUNTIF(Vertices[Eigenvector Centrality],"&gt;= "&amp;N26)-COUNTIF(Vertices[Eigenvector Centrality],"&gt;="&amp;N27)</f>
        <v>0</v>
      </c>
      <c r="P26" s="34">
        <f t="shared" si="7"/>
        <v>0.333333</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6"/>
      <c r="B27" s="106"/>
      <c r="D27" s="29">
        <f t="shared" si="1"/>
        <v>0</v>
      </c>
      <c r="E27">
        <f>COUNTIF(Vertices[Degree],"&gt;= "&amp;D27)-COUNTIF(Vertices[Degree],"&gt;="&amp;D28)</f>
        <v>0</v>
      </c>
      <c r="F27" s="36">
        <f t="shared" si="2"/>
        <v>1</v>
      </c>
      <c r="G27" s="37">
        <f>COUNTIF(Vertices[In-Degree],"&gt;= "&amp;F27)-COUNTIF(Vertices[In-Degree],"&gt;="&amp;F28)</f>
        <v>0</v>
      </c>
      <c r="H27" s="36">
        <f t="shared" si="3"/>
        <v>1</v>
      </c>
      <c r="I27" s="37">
        <f>COUNTIF(Vertices[Out-Degree],"&gt;= "&amp;H27)-COUNTIF(Vertices[Out-Degree],"&gt;="&amp;H28)</f>
        <v>0</v>
      </c>
      <c r="J27" s="36">
        <f t="shared" si="4"/>
        <v>0</v>
      </c>
      <c r="K27" s="37">
        <f>COUNTIF(Vertices[Betweenness Centrality],"&gt;= "&amp;J27)-COUNTIF(Vertices[Betweenness Centrality],"&gt;="&amp;J28)</f>
        <v>0</v>
      </c>
      <c r="L27" s="36">
        <f t="shared" si="5"/>
        <v>0</v>
      </c>
      <c r="M27" s="37">
        <f>COUNTIF(Vertices[Closeness Centrality],"&gt;= "&amp;L27)-COUNTIF(Vertices[Closeness Centrality],"&gt;="&amp;L28)</f>
        <v>0</v>
      </c>
      <c r="N27" s="36">
        <f t="shared" si="6"/>
        <v>0.57735</v>
      </c>
      <c r="O27" s="37">
        <f>COUNTIF(Vertices[Eigenvector Centrality],"&gt;= "&amp;N27)-COUNTIF(Vertices[Eigenvector Centrality],"&gt;="&amp;N28)</f>
        <v>0</v>
      </c>
      <c r="P27" s="36">
        <f t="shared" si="7"/>
        <v>0.333333</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340</v>
      </c>
      <c r="B28" s="31" t="s">
        <v>453</v>
      </c>
      <c r="D28" s="29">
        <f t="shared" si="1"/>
        <v>0</v>
      </c>
      <c r="E28">
        <f>COUNTIF(Vertices[Degree],"&gt;= "&amp;D28)-COUNTIF(Vertices[Degree],"&gt;="&amp;D29)</f>
        <v>0</v>
      </c>
      <c r="F28" s="34">
        <f t="shared" si="2"/>
        <v>1</v>
      </c>
      <c r="G28" s="35">
        <f>COUNTIF(Vertices[In-Degree],"&gt;= "&amp;F28)-COUNTIF(Vertices[In-Degree],"&gt;="&amp;F29)</f>
        <v>0</v>
      </c>
      <c r="H28" s="34">
        <f t="shared" si="3"/>
        <v>1</v>
      </c>
      <c r="I28" s="35">
        <f>COUNTIF(Vertices[Out-Degree],"&gt;= "&amp;H28)-COUNTIF(Vertices[Out-Degree],"&gt;="&amp;H29)</f>
        <v>0</v>
      </c>
      <c r="J28" s="34">
        <f t="shared" si="4"/>
        <v>0</v>
      </c>
      <c r="K28" s="35">
        <f>COUNTIF(Vertices[Betweenness Centrality],"&gt;= "&amp;J28)-COUNTIF(Vertices[Betweenness Centrality],"&gt;="&amp;J29)</f>
        <v>0</v>
      </c>
      <c r="L28" s="34">
        <f t="shared" si="5"/>
        <v>0</v>
      </c>
      <c r="M28" s="35">
        <f>COUNTIF(Vertices[Closeness Centrality],"&gt;= "&amp;L28)-COUNTIF(Vertices[Closeness Centrality],"&gt;="&amp;L29)</f>
        <v>0</v>
      </c>
      <c r="N28" s="34">
        <f t="shared" si="6"/>
        <v>0.57735</v>
      </c>
      <c r="O28" s="35">
        <f>COUNTIF(Vertices[Eigenvector Centrality],"&gt;= "&amp;N28)-COUNTIF(Vertices[Eigenvector Centrality],"&gt;="&amp;N29)</f>
        <v>0</v>
      </c>
      <c r="P28" s="34">
        <f t="shared" si="7"/>
        <v>0.333333</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341</v>
      </c>
      <c r="B29" s="31" t="s">
        <v>454</v>
      </c>
      <c r="D29" s="29">
        <f t="shared" si="1"/>
        <v>0</v>
      </c>
      <c r="E29">
        <f>COUNTIF(Vertices[Degree],"&gt;= "&amp;D29)-COUNTIF(Vertices[Degree],"&gt;="&amp;D30)</f>
        <v>0</v>
      </c>
      <c r="F29" s="36">
        <f t="shared" si="2"/>
        <v>1</v>
      </c>
      <c r="G29" s="37">
        <f>COUNTIF(Vertices[In-Degree],"&gt;= "&amp;F29)-COUNTIF(Vertices[In-Degree],"&gt;="&amp;F30)</f>
        <v>0</v>
      </c>
      <c r="H29" s="36">
        <f t="shared" si="3"/>
        <v>1</v>
      </c>
      <c r="I29" s="37">
        <f>COUNTIF(Vertices[Out-Degree],"&gt;= "&amp;H29)-COUNTIF(Vertices[Out-Degree],"&gt;="&amp;H30)</f>
        <v>0</v>
      </c>
      <c r="J29" s="36">
        <f t="shared" si="4"/>
        <v>0</v>
      </c>
      <c r="K29" s="37">
        <f>COUNTIF(Vertices[Betweenness Centrality],"&gt;= "&amp;J29)-COUNTIF(Vertices[Betweenness Centrality],"&gt;="&amp;J30)</f>
        <v>0</v>
      </c>
      <c r="L29" s="36">
        <f t="shared" si="5"/>
        <v>0</v>
      </c>
      <c r="M29" s="37">
        <f>COUNTIF(Vertices[Closeness Centrality],"&gt;= "&amp;L29)-COUNTIF(Vertices[Closeness Centrality],"&gt;="&amp;L30)</f>
        <v>0</v>
      </c>
      <c r="N29" s="36">
        <f t="shared" si="6"/>
        <v>0.57735</v>
      </c>
      <c r="O29" s="37">
        <f>COUNTIF(Vertices[Eigenvector Centrality],"&gt;= "&amp;N29)-COUNTIF(Vertices[Eigenvector Centrality],"&gt;="&amp;N30)</f>
        <v>0</v>
      </c>
      <c r="P29" s="36">
        <f t="shared" si="7"/>
        <v>0.333333</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106"/>
      <c r="B30" s="106"/>
      <c r="D30" s="29">
        <f t="shared" si="1"/>
        <v>0</v>
      </c>
      <c r="E30">
        <f>COUNTIF(Vertices[Degree],"&gt;= "&amp;D30)-COUNTIF(Vertices[Degree],"&gt;="&amp;D31)</f>
        <v>0</v>
      </c>
      <c r="F30" s="34">
        <f t="shared" si="2"/>
        <v>1</v>
      </c>
      <c r="G30" s="35">
        <f>COUNTIF(Vertices[In-Degree],"&gt;= "&amp;F30)-COUNTIF(Vertices[In-Degree],"&gt;="&amp;F31)</f>
        <v>0</v>
      </c>
      <c r="H30" s="34">
        <f t="shared" si="3"/>
        <v>1</v>
      </c>
      <c r="I30" s="35">
        <f>COUNTIF(Vertices[Out-Degree],"&gt;= "&amp;H30)-COUNTIF(Vertices[Out-Degree],"&gt;="&amp;H31)</f>
        <v>0</v>
      </c>
      <c r="J30" s="34">
        <f t="shared" si="4"/>
        <v>0</v>
      </c>
      <c r="K30" s="35">
        <f>COUNTIF(Vertices[Betweenness Centrality],"&gt;= "&amp;J30)-COUNTIF(Vertices[Betweenness Centrality],"&gt;="&amp;J31)</f>
        <v>0</v>
      </c>
      <c r="L30" s="34">
        <f t="shared" si="5"/>
        <v>0</v>
      </c>
      <c r="M30" s="35">
        <f>COUNTIF(Vertices[Closeness Centrality],"&gt;= "&amp;L30)-COUNTIF(Vertices[Closeness Centrality],"&gt;="&amp;L31)</f>
        <v>0</v>
      </c>
      <c r="N30" s="34">
        <f t="shared" si="6"/>
        <v>0.57735</v>
      </c>
      <c r="O30" s="35">
        <f>COUNTIF(Vertices[Eigenvector Centrality],"&gt;= "&amp;N30)-COUNTIF(Vertices[Eigenvector Centrality],"&gt;="&amp;N31)</f>
        <v>0</v>
      </c>
      <c r="P30" s="34">
        <f t="shared" si="7"/>
        <v>0.333333</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342</v>
      </c>
      <c r="B31" s="31" t="s">
        <v>356</v>
      </c>
      <c r="D31" s="29">
        <f t="shared" si="1"/>
        <v>0</v>
      </c>
      <c r="E31">
        <f>COUNTIF(Vertices[Degree],"&gt;= "&amp;D31)-COUNTIF(Vertices[Degree],"&gt;="&amp;D32)</f>
        <v>0</v>
      </c>
      <c r="F31" s="36">
        <f t="shared" si="2"/>
        <v>1</v>
      </c>
      <c r="G31" s="37">
        <f>COUNTIF(Vertices[In-Degree],"&gt;= "&amp;F31)-COUNTIF(Vertices[In-Degree],"&gt;="&amp;F32)</f>
        <v>0</v>
      </c>
      <c r="H31" s="36">
        <f t="shared" si="3"/>
        <v>1</v>
      </c>
      <c r="I31" s="37">
        <f>COUNTIF(Vertices[Out-Degree],"&gt;= "&amp;H31)-COUNTIF(Vertices[Out-Degree],"&gt;="&amp;H32)</f>
        <v>0</v>
      </c>
      <c r="J31" s="36">
        <f t="shared" si="4"/>
        <v>0</v>
      </c>
      <c r="K31" s="37">
        <f>COUNTIF(Vertices[Betweenness Centrality],"&gt;= "&amp;J31)-COUNTIF(Vertices[Betweenness Centrality],"&gt;="&amp;J32)</f>
        <v>0</v>
      </c>
      <c r="L31" s="36">
        <f t="shared" si="5"/>
        <v>0</v>
      </c>
      <c r="M31" s="37">
        <f>COUNTIF(Vertices[Closeness Centrality],"&gt;= "&amp;L31)-COUNTIF(Vertices[Closeness Centrality],"&gt;="&amp;L32)</f>
        <v>0</v>
      </c>
      <c r="N31" s="36">
        <f t="shared" si="6"/>
        <v>0.57735</v>
      </c>
      <c r="O31" s="37">
        <f>COUNTIF(Vertices[Eigenvector Centrality],"&gt;= "&amp;N31)-COUNTIF(Vertices[Eigenvector Centrality],"&gt;="&amp;N32)</f>
        <v>0</v>
      </c>
      <c r="P31" s="36">
        <f t="shared" si="7"/>
        <v>0.333333</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343</v>
      </c>
      <c r="B32" s="31" t="s">
        <v>451</v>
      </c>
      <c r="D32" s="29">
        <f t="shared" si="1"/>
        <v>0</v>
      </c>
      <c r="E32">
        <f>COUNTIF(Vertices[Degree],"&gt;= "&amp;D32)-COUNTIF(Vertices[Degree],"&gt;="&amp;D33)</f>
        <v>0</v>
      </c>
      <c r="F32" s="34">
        <f t="shared" si="2"/>
        <v>1</v>
      </c>
      <c r="G32" s="35">
        <f>COUNTIF(Vertices[In-Degree],"&gt;= "&amp;F32)-COUNTIF(Vertices[In-Degree],"&gt;="&amp;F33)</f>
        <v>0</v>
      </c>
      <c r="H32" s="34">
        <f t="shared" si="3"/>
        <v>1</v>
      </c>
      <c r="I32" s="35">
        <f>COUNTIF(Vertices[Out-Degree],"&gt;= "&amp;H32)-COUNTIF(Vertices[Out-Degree],"&gt;="&amp;H33)</f>
        <v>0</v>
      </c>
      <c r="J32" s="34">
        <f t="shared" si="4"/>
        <v>0</v>
      </c>
      <c r="K32" s="35">
        <f>COUNTIF(Vertices[Betweenness Centrality],"&gt;= "&amp;J32)-COUNTIF(Vertices[Betweenness Centrality],"&gt;="&amp;J33)</f>
        <v>0</v>
      </c>
      <c r="L32" s="34">
        <f t="shared" si="5"/>
        <v>0</v>
      </c>
      <c r="M32" s="35">
        <f>COUNTIF(Vertices[Closeness Centrality],"&gt;= "&amp;L32)-COUNTIF(Vertices[Closeness Centrality],"&gt;="&amp;L33)</f>
        <v>0</v>
      </c>
      <c r="N32" s="34">
        <f t="shared" si="6"/>
        <v>0.57735</v>
      </c>
      <c r="O32" s="35">
        <f>COUNTIF(Vertices[Eigenvector Centrality],"&gt;= "&amp;N32)-COUNTIF(Vertices[Eigenvector Centrality],"&gt;="&amp;N33)</f>
        <v>0</v>
      </c>
      <c r="P32" s="34">
        <f t="shared" si="7"/>
        <v>0.333333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409.6">
      <c r="A33" s="31" t="s">
        <v>344</v>
      </c>
      <c r="B33" s="50" t="s">
        <v>452</v>
      </c>
      <c r="D33" s="29">
        <f t="shared" si="1"/>
        <v>0</v>
      </c>
      <c r="E33">
        <f>COUNTIF(Vertices[Degree],"&gt;= "&amp;D33)-COUNTIF(Vertices[Degree],"&gt;="&amp;D34)</f>
        <v>0</v>
      </c>
      <c r="F33" s="36">
        <f t="shared" si="2"/>
        <v>1</v>
      </c>
      <c r="G33" s="37">
        <f>COUNTIF(Vertices[In-Degree],"&gt;= "&amp;F33)-COUNTIF(Vertices[In-Degree],"&gt;="&amp;F34)</f>
        <v>0</v>
      </c>
      <c r="H33" s="36">
        <f t="shared" si="3"/>
        <v>1</v>
      </c>
      <c r="I33" s="37">
        <f>COUNTIF(Vertices[Out-Degree],"&gt;= "&amp;H33)-COUNTIF(Vertices[Out-Degree],"&gt;="&amp;H34)</f>
        <v>0</v>
      </c>
      <c r="J33" s="36">
        <f t="shared" si="4"/>
        <v>0</v>
      </c>
      <c r="K33" s="37">
        <f>COUNTIF(Vertices[Betweenness Centrality],"&gt;= "&amp;J33)-COUNTIF(Vertices[Betweenness Centrality],"&gt;="&amp;J34)</f>
        <v>0</v>
      </c>
      <c r="L33" s="36">
        <f t="shared" si="5"/>
        <v>0</v>
      </c>
      <c r="M33" s="37">
        <f>COUNTIF(Vertices[Closeness Centrality],"&gt;= "&amp;L33)-COUNTIF(Vertices[Closeness Centrality],"&gt;="&amp;L34)</f>
        <v>0</v>
      </c>
      <c r="N33" s="36">
        <f t="shared" si="6"/>
        <v>0.57735</v>
      </c>
      <c r="O33" s="37">
        <f>COUNTIF(Vertices[Eigenvector Centrality],"&gt;= "&amp;N33)-COUNTIF(Vertices[Eigenvector Centrality],"&gt;="&amp;N34)</f>
        <v>0</v>
      </c>
      <c r="P33" s="36">
        <f t="shared" si="7"/>
        <v>0.333333</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345</v>
      </c>
      <c r="B34" s="31" t="s">
        <v>429</v>
      </c>
      <c r="D34" s="29">
        <f t="shared" si="1"/>
        <v>0</v>
      </c>
      <c r="E34">
        <f>COUNTIF(Vertices[Degree],"&gt;= "&amp;D34)-COUNTIF(Vertices[Degree],"&gt;="&amp;D35)</f>
        <v>0</v>
      </c>
      <c r="F34" s="34">
        <f t="shared" si="2"/>
        <v>1</v>
      </c>
      <c r="G34" s="35">
        <f>COUNTIF(Vertices[In-Degree],"&gt;= "&amp;F34)-COUNTIF(Vertices[In-Degree],"&gt;="&amp;F35)</f>
        <v>0</v>
      </c>
      <c r="H34" s="34">
        <f t="shared" si="3"/>
        <v>1</v>
      </c>
      <c r="I34" s="35">
        <f>COUNTIF(Vertices[Out-Degree],"&gt;= "&amp;H34)-COUNTIF(Vertices[Out-Degree],"&gt;="&amp;H35)</f>
        <v>0</v>
      </c>
      <c r="J34" s="34">
        <f t="shared" si="4"/>
        <v>0</v>
      </c>
      <c r="K34" s="35">
        <f>COUNTIF(Vertices[Betweenness Centrality],"&gt;= "&amp;J34)-COUNTIF(Vertices[Betweenness Centrality],"&gt;="&amp;J35)</f>
        <v>0</v>
      </c>
      <c r="L34" s="34">
        <f t="shared" si="5"/>
        <v>0</v>
      </c>
      <c r="M34" s="35">
        <f>COUNTIF(Vertices[Closeness Centrality],"&gt;= "&amp;L34)-COUNTIF(Vertices[Closeness Centrality],"&gt;="&amp;L35)</f>
        <v>0</v>
      </c>
      <c r="N34" s="34">
        <f t="shared" si="6"/>
        <v>0.57735</v>
      </c>
      <c r="O34" s="35">
        <f>COUNTIF(Vertices[Eigenvector Centrality],"&gt;= "&amp;N34)-COUNTIF(Vertices[Eigenvector Centrality],"&gt;="&amp;N35)</f>
        <v>0</v>
      </c>
      <c r="P34" s="34">
        <f t="shared" si="7"/>
        <v>0.333333</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346</v>
      </c>
      <c r="B35" s="31" t="s">
        <v>428</v>
      </c>
      <c r="D35" s="29">
        <f t="shared" si="1"/>
        <v>0</v>
      </c>
      <c r="E35">
        <f>COUNTIF(Vertices[Degree],"&gt;= "&amp;D35)-COUNTIF(Vertices[Degree],"&gt;="&amp;D36)</f>
        <v>0</v>
      </c>
      <c r="F35" s="36">
        <f t="shared" si="2"/>
        <v>1</v>
      </c>
      <c r="G35" s="37">
        <f>COUNTIF(Vertices[In-Degree],"&gt;= "&amp;F35)-COUNTIF(Vertices[In-Degree],"&gt;="&amp;F36)</f>
        <v>0</v>
      </c>
      <c r="H35" s="36">
        <f t="shared" si="3"/>
        <v>1</v>
      </c>
      <c r="I35" s="37">
        <f>COUNTIF(Vertices[Out-Degree],"&gt;= "&amp;H35)-COUNTIF(Vertices[Out-Degree],"&gt;="&amp;H36)</f>
        <v>0</v>
      </c>
      <c r="J35" s="36">
        <f t="shared" si="4"/>
        <v>0</v>
      </c>
      <c r="K35" s="37">
        <f>COUNTIF(Vertices[Betweenness Centrality],"&gt;= "&amp;J35)-COUNTIF(Vertices[Betweenness Centrality],"&gt;="&amp;J36)</f>
        <v>0</v>
      </c>
      <c r="L35" s="36">
        <f t="shared" si="5"/>
        <v>0</v>
      </c>
      <c r="M35" s="37">
        <f>COUNTIF(Vertices[Closeness Centrality],"&gt;= "&amp;L35)-COUNTIF(Vertices[Closeness Centrality],"&gt;="&amp;L36)</f>
        <v>0</v>
      </c>
      <c r="N35" s="36">
        <f t="shared" si="6"/>
        <v>0.57735</v>
      </c>
      <c r="O35" s="37">
        <f>COUNTIF(Vertices[Eigenvector Centrality],"&gt;= "&amp;N35)-COUNTIF(Vertices[Eigenvector Centrality],"&gt;="&amp;N36)</f>
        <v>0</v>
      </c>
      <c r="P35" s="36">
        <f t="shared" si="7"/>
        <v>0.333333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347</v>
      </c>
      <c r="B36" s="31"/>
      <c r="D36" s="29">
        <f>MAX(Vertices[Degree])</f>
        <v>0</v>
      </c>
      <c r="E36">
        <f>COUNTIF(Vertices[Degree],"&gt;= "&amp;D36)-COUNTIF(Vertices[Degree],"&gt;="&amp;#REF!)</f>
        <v>0</v>
      </c>
      <c r="F36" s="38">
        <f>MAX(Vertices[In-Degree])</f>
        <v>1</v>
      </c>
      <c r="G36" s="39">
        <f>COUNTIF(Vertices[In-Degree],"&gt;= "&amp;F36)-COUNTIF(Vertices[In-Degree],"&gt;="&amp;#REF!)</f>
        <v>3</v>
      </c>
      <c r="H36" s="38">
        <f>MAX(Vertices[Out-Degree])</f>
        <v>1</v>
      </c>
      <c r="I36" s="39">
        <f>COUNTIF(Vertices[Out-Degree],"&gt;= "&amp;H36)-COUNTIF(Vertices[Out-Degree],"&gt;="&amp;#REF!)</f>
        <v>3</v>
      </c>
      <c r="J36" s="38">
        <f>MAX(Vertices[Betweenness Centrality])</f>
        <v>0</v>
      </c>
      <c r="K36" s="39">
        <f>COUNTIF(Vertices[Betweenness Centrality],"&gt;= "&amp;J36)-COUNTIF(Vertices[Betweenness Centrality],"&gt;="&amp;#REF!)</f>
        <v>3</v>
      </c>
      <c r="L36" s="38">
        <f>MAX(Vertices[Closeness Centrality])</f>
        <v>0</v>
      </c>
      <c r="M36" s="39">
        <f>COUNTIF(Vertices[Closeness Centrality],"&gt;= "&amp;L36)-COUNTIF(Vertices[Closeness Centrality],"&gt;="&amp;#REF!)</f>
        <v>3</v>
      </c>
      <c r="N36" s="38">
        <f>MAX(Vertices[Eigenvector Centrality])</f>
        <v>0.57735</v>
      </c>
      <c r="O36" s="39">
        <f>COUNTIF(Vertices[Eigenvector Centrality],"&gt;= "&amp;N36)-COUNTIF(Vertices[Eigenvector Centrality],"&gt;="&amp;#REF!)</f>
        <v>3</v>
      </c>
      <c r="P36" s="38">
        <f>MAX(Vertices[PageRank])</f>
        <v>0.333333</v>
      </c>
      <c r="Q36" s="39">
        <f>COUNTIF(Vertices[PageRank],"&gt;= "&amp;P36)-COUNTIF(Vertices[PageRank],"&gt;="&amp;#REF!)</f>
        <v>3</v>
      </c>
      <c r="R36" s="38">
        <f>MAX(Vertices[Clustering Coefficient])</f>
        <v>0</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348</v>
      </c>
      <c r="B37" s="31"/>
    </row>
    <row r="38" spans="1:2" ht="15">
      <c r="A38" s="31" t="s">
        <v>349</v>
      </c>
      <c r="B38" s="31"/>
    </row>
    <row r="39" spans="1:2" ht="15">
      <c r="A39" s="31" t="s">
        <v>350</v>
      </c>
      <c r="B39" s="31"/>
    </row>
    <row r="40" spans="1:2" ht="15">
      <c r="A40" s="31" t="s">
        <v>21</v>
      </c>
      <c r="B40" s="31"/>
    </row>
    <row r="41" spans="1:2" ht="15">
      <c r="A41" s="31" t="s">
        <v>351</v>
      </c>
      <c r="B41" s="31"/>
    </row>
    <row r="42" spans="1:2" ht="15">
      <c r="A42" s="31" t="s">
        <v>352</v>
      </c>
      <c r="B42" s="31"/>
    </row>
    <row r="43" spans="1:2" ht="15">
      <c r="A43" s="31" t="s">
        <v>353</v>
      </c>
      <c r="B43" s="31"/>
    </row>
    <row r="56" ht="15">
      <c r="A56" s="83" t="str">
        <f>HYPERLINK("inovies.com")</f>
        <v>inovies.com</v>
      </c>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1</v>
      </c>
    </row>
    <row r="89" spans="1:2" ht="15">
      <c r="A89" s="30" t="s">
        <v>89</v>
      </c>
      <c r="B89" s="43">
        <f>IF(COUNT(Vertices[In-Degree])&gt;0,F36,NoMetricMessage)</f>
        <v>1</v>
      </c>
    </row>
    <row r="90" spans="1:2" ht="15">
      <c r="A90" s="30" t="s">
        <v>90</v>
      </c>
      <c r="B90" s="44">
        <f>_xlfn.IFERROR(AVERAGE(Vertices[In-Degree]),NoMetricMessage)</f>
        <v>1</v>
      </c>
    </row>
    <row r="91" spans="1:2" ht="15">
      <c r="A91" s="30" t="s">
        <v>91</v>
      </c>
      <c r="B91" s="44">
        <f>_xlfn.IFERROR(MEDIAN(Vertices[In-Degree]),NoMetricMessage)</f>
        <v>1</v>
      </c>
    </row>
    <row r="102" spans="1:2" ht="15">
      <c r="A102" s="30" t="s">
        <v>94</v>
      </c>
      <c r="B102" s="43">
        <f>IF(COUNT(Vertices[Out-Degree])&gt;0,H2,NoMetricMessage)</f>
        <v>1</v>
      </c>
    </row>
    <row r="103" spans="1:2" ht="15">
      <c r="A103" s="30" t="s">
        <v>95</v>
      </c>
      <c r="B103" s="43">
        <f>IF(COUNT(Vertices[Out-Degree])&gt;0,H36,NoMetricMessage)</f>
        <v>1</v>
      </c>
    </row>
    <row r="104" spans="1:2" ht="15">
      <c r="A104" s="30" t="s">
        <v>96</v>
      </c>
      <c r="B104" s="44">
        <f>_xlfn.IFERROR(AVERAGE(Vertices[Out-Degree]),NoMetricMessage)</f>
        <v>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0</v>
      </c>
    </row>
    <row r="118" spans="1:2" ht="15">
      <c r="A118" s="30" t="s">
        <v>102</v>
      </c>
      <c r="B118" s="44">
        <f>_xlfn.IFERROR(AVERAGE(Vertices[Betweenness Centrality]),NoMetricMessage)</f>
        <v>0</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v>
      </c>
    </row>
    <row r="132" spans="1:2" ht="15">
      <c r="A132" s="30" t="s">
        <v>108</v>
      </c>
      <c r="B132" s="44">
        <f>_xlfn.IFERROR(AVERAGE(Vertices[Closeness Centrality]),NoMetricMessage)</f>
        <v>0</v>
      </c>
    </row>
    <row r="133" spans="1:2" ht="15">
      <c r="A133" s="30" t="s">
        <v>109</v>
      </c>
      <c r="B133" s="44">
        <f>_xlfn.IFERROR(MEDIAN(Vertices[Closeness Centrality]),NoMetricMessage)</f>
        <v>0</v>
      </c>
    </row>
    <row r="144" spans="1:2" ht="15">
      <c r="A144" s="30" t="s">
        <v>112</v>
      </c>
      <c r="B144" s="44">
        <f>IF(COUNT(Vertices[Eigenvector Centrality])&gt;0,N2,NoMetricMessage)</f>
        <v>0.57735</v>
      </c>
    </row>
    <row r="145" spans="1:2" ht="15">
      <c r="A145" s="30" t="s">
        <v>113</v>
      </c>
      <c r="B145" s="44">
        <f>IF(COUNT(Vertices[Eigenvector Centrality])&gt;0,N36,NoMetricMessage)</f>
        <v>0.57735</v>
      </c>
    </row>
    <row r="146" spans="1:2" ht="15">
      <c r="A146" s="30" t="s">
        <v>114</v>
      </c>
      <c r="B146" s="44">
        <f>_xlfn.IFERROR(AVERAGE(Vertices[Eigenvector Centrality]),NoMetricMessage)</f>
        <v>0.57735</v>
      </c>
    </row>
    <row r="147" spans="1:2" ht="15">
      <c r="A147" s="30" t="s">
        <v>115</v>
      </c>
      <c r="B147" s="44">
        <f>_xlfn.IFERROR(MEDIAN(Vertices[Eigenvector Centrality]),NoMetricMessage)</f>
        <v>0.57735</v>
      </c>
    </row>
    <row r="158" spans="1:2" ht="15">
      <c r="A158" s="30" t="s">
        <v>140</v>
      </c>
      <c r="B158" s="44">
        <f>IF(COUNT(Vertices[PageRank])&gt;0,P2,NoMetricMessage)</f>
        <v>0.333333</v>
      </c>
    </row>
    <row r="159" spans="1:2" ht="15">
      <c r="A159" s="30" t="s">
        <v>141</v>
      </c>
      <c r="B159" s="44">
        <f>IF(COUNT(Vertices[PageRank])&gt;0,P36,NoMetricMessage)</f>
        <v>0.333333</v>
      </c>
    </row>
    <row r="160" spans="1:2" ht="15">
      <c r="A160" s="30" t="s">
        <v>142</v>
      </c>
      <c r="B160" s="44">
        <f>_xlfn.IFERROR(AVERAGE(Vertices[PageRank]),NoMetricMessage)</f>
        <v>0.333333</v>
      </c>
    </row>
    <row r="161" spans="1:2" ht="15">
      <c r="A161" s="30" t="s">
        <v>143</v>
      </c>
      <c r="B161" s="44">
        <f>_xlfn.IFERROR(MEDIAN(Vertices[PageRank]),NoMetricMessage)</f>
        <v>0.333333</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296</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455</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433</v>
      </c>
    </row>
    <row r="9" spans="1:11" ht="409.6">
      <c r="A9"/>
      <c r="B9">
        <v>3</v>
      </c>
      <c r="C9">
        <v>4</v>
      </c>
      <c r="D9" t="s">
        <v>62</v>
      </c>
      <c r="E9" t="s">
        <v>62</v>
      </c>
      <c r="H9" t="s">
        <v>74</v>
      </c>
      <c r="J9" t="s">
        <v>363</v>
      </c>
      <c r="K9" s="119" t="s">
        <v>456</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C29CE-F20E-4745-8103-6D7E533BE396}">
  <dimension ref="A1:H45"/>
  <sheetViews>
    <sheetView workbookViewId="0" topLeftCell="A1">
      <selection activeCell="C14" sqref="C14"/>
    </sheetView>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8" ht="14.4" customHeight="1">
      <c r="A1" s="7" t="s">
        <v>298</v>
      </c>
      <c r="B1" s="7" t="s">
        <v>300</v>
      </c>
      <c r="C1" s="7" t="s">
        <v>394</v>
      </c>
      <c r="D1" s="7" t="s">
        <v>396</v>
      </c>
      <c r="E1" s="76" t="s">
        <v>395</v>
      </c>
      <c r="F1" s="76" t="s">
        <v>398</v>
      </c>
      <c r="G1" s="7" t="s">
        <v>397</v>
      </c>
      <c r="H1" s="7" t="s">
        <v>399</v>
      </c>
    </row>
    <row r="2" spans="1:8" ht="15">
      <c r="A2" s="84" t="s">
        <v>299</v>
      </c>
      <c r="B2" s="76">
        <v>1</v>
      </c>
      <c r="C2" s="84" t="s">
        <v>299</v>
      </c>
      <c r="D2" s="76">
        <v>1</v>
      </c>
      <c r="E2" s="76"/>
      <c r="F2" s="76"/>
      <c r="G2" s="84" t="s">
        <v>324</v>
      </c>
      <c r="H2" s="76">
        <v>1</v>
      </c>
    </row>
    <row r="3" spans="1:8" ht="15">
      <c r="A3" s="82" t="s">
        <v>324</v>
      </c>
      <c r="B3" s="76">
        <v>1</v>
      </c>
      <c r="C3" s="76"/>
      <c r="D3" s="76"/>
      <c r="E3" s="76"/>
      <c r="F3" s="76"/>
      <c r="G3" s="76"/>
      <c r="H3" s="76"/>
    </row>
    <row r="6" spans="1:8" ht="14.4" customHeight="1">
      <c r="A6" s="7" t="s">
        <v>302</v>
      </c>
      <c r="B6" s="7" t="s">
        <v>300</v>
      </c>
      <c r="C6" s="7" t="s">
        <v>400</v>
      </c>
      <c r="D6" s="7" t="s">
        <v>396</v>
      </c>
      <c r="E6" s="76" t="s">
        <v>401</v>
      </c>
      <c r="F6" s="76" t="s">
        <v>398</v>
      </c>
      <c r="G6" s="7" t="s">
        <v>402</v>
      </c>
      <c r="H6" s="7" t="s">
        <v>399</v>
      </c>
    </row>
    <row r="7" spans="1:8" ht="15">
      <c r="A7" s="76" t="s">
        <v>234</v>
      </c>
      <c r="B7" s="76">
        <v>1</v>
      </c>
      <c r="C7" s="76" t="s">
        <v>234</v>
      </c>
      <c r="D7" s="76">
        <v>1</v>
      </c>
      <c r="E7" s="76"/>
      <c r="F7" s="76"/>
      <c r="G7" s="76" t="s">
        <v>233</v>
      </c>
      <c r="H7" s="76">
        <v>1</v>
      </c>
    </row>
    <row r="8" spans="1:8" ht="15">
      <c r="A8" s="77" t="s">
        <v>233</v>
      </c>
      <c r="B8" s="76">
        <v>1</v>
      </c>
      <c r="C8" s="76"/>
      <c r="D8" s="76"/>
      <c r="E8" s="76"/>
      <c r="F8" s="76"/>
      <c r="G8" s="76"/>
      <c r="H8" s="76"/>
    </row>
    <row r="11" spans="1:8" ht="14.4" customHeight="1">
      <c r="A11" s="7" t="s">
        <v>304</v>
      </c>
      <c r="B11" s="7" t="s">
        <v>300</v>
      </c>
      <c r="C11" s="7" t="s">
        <v>403</v>
      </c>
      <c r="D11" s="7" t="s">
        <v>396</v>
      </c>
      <c r="E11" s="7" t="s">
        <v>404</v>
      </c>
      <c r="F11" s="7" t="s">
        <v>398</v>
      </c>
      <c r="G11" s="7" t="s">
        <v>405</v>
      </c>
      <c r="H11" s="7" t="s">
        <v>399</v>
      </c>
    </row>
    <row r="12" spans="1:8" ht="15">
      <c r="A12" s="76" t="s">
        <v>230</v>
      </c>
      <c r="B12" s="76">
        <v>3</v>
      </c>
      <c r="C12" s="76" t="s">
        <v>230</v>
      </c>
      <c r="D12" s="76">
        <v>1</v>
      </c>
      <c r="E12" s="76" t="s">
        <v>227</v>
      </c>
      <c r="F12" s="76">
        <v>1</v>
      </c>
      <c r="G12" s="76" t="s">
        <v>226</v>
      </c>
      <c r="H12" s="76">
        <v>1</v>
      </c>
    </row>
    <row r="13" spans="1:8" ht="15">
      <c r="A13" s="77" t="s">
        <v>226</v>
      </c>
      <c r="B13" s="76">
        <v>3</v>
      </c>
      <c r="C13" s="76" t="s">
        <v>231</v>
      </c>
      <c r="D13" s="76">
        <v>1</v>
      </c>
      <c r="E13" s="76" t="s">
        <v>230</v>
      </c>
      <c r="F13" s="76">
        <v>1</v>
      </c>
      <c r="G13" s="76" t="s">
        <v>230</v>
      </c>
      <c r="H13" s="76">
        <v>1</v>
      </c>
    </row>
    <row r="14" spans="1:8" ht="14.4" customHeight="1">
      <c r="A14" s="77" t="s">
        <v>434</v>
      </c>
      <c r="B14" s="76">
        <v>3</v>
      </c>
      <c r="C14" s="76" t="s">
        <v>226</v>
      </c>
      <c r="D14" s="76">
        <v>1</v>
      </c>
      <c r="E14" s="76" t="s">
        <v>306</v>
      </c>
      <c r="F14" s="76">
        <v>1</v>
      </c>
      <c r="G14" s="76" t="s">
        <v>434</v>
      </c>
      <c r="H14" s="76">
        <v>1</v>
      </c>
    </row>
    <row r="15" spans="1:8" ht="15">
      <c r="A15" s="77" t="s">
        <v>306</v>
      </c>
      <c r="B15" s="76">
        <v>2</v>
      </c>
      <c r="C15" s="76" t="s">
        <v>435</v>
      </c>
      <c r="D15" s="76">
        <v>1</v>
      </c>
      <c r="E15" s="76" t="s">
        <v>305</v>
      </c>
      <c r="F15" s="76">
        <v>1</v>
      </c>
      <c r="G15" s="76"/>
      <c r="H15" s="76"/>
    </row>
    <row r="16" spans="1:8" ht="15">
      <c r="A16" s="77" t="s">
        <v>308</v>
      </c>
      <c r="B16" s="76">
        <v>2</v>
      </c>
      <c r="C16" s="76" t="s">
        <v>306</v>
      </c>
      <c r="D16" s="76">
        <v>1</v>
      </c>
      <c r="E16" s="76" t="s">
        <v>226</v>
      </c>
      <c r="F16" s="76">
        <v>1</v>
      </c>
      <c r="G16" s="76"/>
      <c r="H16" s="76"/>
    </row>
    <row r="17" spans="1:8" ht="15">
      <c r="A17" s="77" t="s">
        <v>307</v>
      </c>
      <c r="B17" s="76">
        <v>2</v>
      </c>
      <c r="C17" s="76" t="s">
        <v>436</v>
      </c>
      <c r="D17" s="76">
        <v>1</v>
      </c>
      <c r="E17" s="76" t="s">
        <v>438</v>
      </c>
      <c r="F17" s="76">
        <v>1</v>
      </c>
      <c r="G17" s="76"/>
      <c r="H17" s="76"/>
    </row>
    <row r="18" spans="1:8" ht="15">
      <c r="A18" s="77" t="s">
        <v>231</v>
      </c>
      <c r="B18" s="76">
        <v>1</v>
      </c>
      <c r="C18" s="76" t="s">
        <v>406</v>
      </c>
      <c r="D18" s="76">
        <v>1</v>
      </c>
      <c r="E18" s="76" t="s">
        <v>439</v>
      </c>
      <c r="F18" s="76">
        <v>1</v>
      </c>
      <c r="G18" s="76"/>
      <c r="H18" s="76"/>
    </row>
    <row r="19" spans="1:8" ht="15">
      <c r="A19" s="77" t="s">
        <v>435</v>
      </c>
      <c r="B19" s="76">
        <v>1</v>
      </c>
      <c r="C19" s="76" t="s">
        <v>308</v>
      </c>
      <c r="D19" s="76">
        <v>1</v>
      </c>
      <c r="E19" s="76" t="s">
        <v>308</v>
      </c>
      <c r="F19" s="76">
        <v>1</v>
      </c>
      <c r="G19" s="76"/>
      <c r="H19" s="76"/>
    </row>
    <row r="20" spans="1:8" ht="15">
      <c r="A20" s="77" t="s">
        <v>436</v>
      </c>
      <c r="B20" s="76">
        <v>1</v>
      </c>
      <c r="C20" s="76" t="s">
        <v>437</v>
      </c>
      <c r="D20" s="76">
        <v>1</v>
      </c>
      <c r="E20" s="76" t="s">
        <v>440</v>
      </c>
      <c r="F20" s="76">
        <v>1</v>
      </c>
      <c r="G20" s="76"/>
      <c r="H20" s="76"/>
    </row>
    <row r="21" spans="1:8" ht="15">
      <c r="A21" s="77" t="s">
        <v>406</v>
      </c>
      <c r="B21" s="76">
        <v>1</v>
      </c>
      <c r="C21" s="76" t="s">
        <v>309</v>
      </c>
      <c r="D21" s="76">
        <v>1</v>
      </c>
      <c r="E21" s="76" t="s">
        <v>441</v>
      </c>
      <c r="F21" s="76">
        <v>1</v>
      </c>
      <c r="G21" s="76"/>
      <c r="H21" s="76"/>
    </row>
    <row r="24" spans="1:8" ht="14.4" customHeight="1">
      <c r="A24" s="7" t="s">
        <v>311</v>
      </c>
      <c r="B24" s="7" t="s">
        <v>300</v>
      </c>
      <c r="C24" s="76" t="s">
        <v>408</v>
      </c>
      <c r="D24" s="76" t="s">
        <v>396</v>
      </c>
      <c r="E24" s="76" t="s">
        <v>409</v>
      </c>
      <c r="F24" s="76" t="s">
        <v>398</v>
      </c>
      <c r="G24" s="76" t="s">
        <v>410</v>
      </c>
      <c r="H24" s="76" t="s">
        <v>399</v>
      </c>
    </row>
    <row r="25" spans="1:8" ht="15">
      <c r="A25" s="80" t="s">
        <v>313</v>
      </c>
      <c r="B25" s="80">
        <v>3</v>
      </c>
      <c r="C25" s="80"/>
      <c r="D25" s="80"/>
      <c r="E25" s="80"/>
      <c r="F25" s="80"/>
      <c r="G25" s="80"/>
      <c r="H25" s="80"/>
    </row>
    <row r="26" spans="1:8" ht="15">
      <c r="A26" s="81" t="s">
        <v>442</v>
      </c>
      <c r="B26" s="80">
        <v>3</v>
      </c>
      <c r="C26" s="80"/>
      <c r="D26" s="80"/>
      <c r="E26" s="80"/>
      <c r="F26" s="80"/>
      <c r="G26" s="80"/>
      <c r="H26" s="80"/>
    </row>
    <row r="27" spans="1:8" ht="14.4" customHeight="1">
      <c r="A27" s="81" t="s">
        <v>312</v>
      </c>
      <c r="B27" s="80">
        <v>3</v>
      </c>
      <c r="C27" s="80"/>
      <c r="D27" s="80"/>
      <c r="E27" s="80"/>
      <c r="F27" s="80"/>
      <c r="G27" s="80"/>
      <c r="H27" s="80"/>
    </row>
    <row r="28" spans="1:8" ht="15">
      <c r="A28" s="81" t="s">
        <v>443</v>
      </c>
      <c r="B28" s="80">
        <v>2</v>
      </c>
      <c r="C28" s="80"/>
      <c r="D28" s="80"/>
      <c r="E28" s="80"/>
      <c r="F28" s="80"/>
      <c r="G28" s="80"/>
      <c r="H28" s="80"/>
    </row>
    <row r="29" spans="1:8" ht="15">
      <c r="A29" s="81" t="s">
        <v>444</v>
      </c>
      <c r="B29" s="80">
        <v>2</v>
      </c>
      <c r="C29" s="80"/>
      <c r="D29" s="80"/>
      <c r="E29" s="80"/>
      <c r="F29" s="80"/>
      <c r="G29" s="80"/>
      <c r="H29" s="80"/>
    </row>
    <row r="30" spans="1:8" ht="15">
      <c r="A30" s="81" t="s">
        <v>411</v>
      </c>
      <c r="B30" s="80">
        <v>2</v>
      </c>
      <c r="C30" s="80"/>
      <c r="D30" s="80"/>
      <c r="E30" s="80"/>
      <c r="F30" s="80"/>
      <c r="G30" s="80"/>
      <c r="H30" s="80"/>
    </row>
    <row r="33" spans="1:8" ht="14.4" customHeight="1">
      <c r="A33" s="76" t="s">
        <v>315</v>
      </c>
      <c r="B33" s="76" t="s">
        <v>300</v>
      </c>
      <c r="C33" s="76" t="s">
        <v>412</v>
      </c>
      <c r="D33" s="76" t="s">
        <v>396</v>
      </c>
      <c r="E33" s="76" t="s">
        <v>413</v>
      </c>
      <c r="F33" s="76" t="s">
        <v>398</v>
      </c>
      <c r="G33" s="76" t="s">
        <v>414</v>
      </c>
      <c r="H33" s="76" t="s">
        <v>399</v>
      </c>
    </row>
    <row r="34" spans="1:8" ht="15">
      <c r="A34" s="76"/>
      <c r="B34" s="76"/>
      <c r="C34" s="76"/>
      <c r="D34" s="76"/>
      <c r="E34" s="76"/>
      <c r="F34" s="76"/>
      <c r="G34" s="76"/>
      <c r="H34" s="76"/>
    </row>
    <row r="36" spans="1:8" ht="14.4" customHeight="1">
      <c r="A36" s="76" t="s">
        <v>317</v>
      </c>
      <c r="B36" s="76" t="s">
        <v>300</v>
      </c>
      <c r="C36" s="76" t="s">
        <v>415</v>
      </c>
      <c r="D36" s="76" t="s">
        <v>396</v>
      </c>
      <c r="E36" s="76" t="s">
        <v>416</v>
      </c>
      <c r="F36" s="76" t="s">
        <v>398</v>
      </c>
      <c r="G36" s="76" t="s">
        <v>419</v>
      </c>
      <c r="H36" s="76" t="s">
        <v>399</v>
      </c>
    </row>
    <row r="37" spans="1:8" ht="15">
      <c r="A37" s="76"/>
      <c r="B37" s="76"/>
      <c r="C37" s="76"/>
      <c r="D37" s="76"/>
      <c r="E37" s="76"/>
      <c r="F37" s="76"/>
      <c r="G37" s="76"/>
      <c r="H37" s="76"/>
    </row>
    <row r="39" spans="1:8" ht="14.4" customHeight="1">
      <c r="A39" s="76" t="s">
        <v>318</v>
      </c>
      <c r="B39" s="76" t="s">
        <v>300</v>
      </c>
      <c r="C39" s="76" t="s">
        <v>417</v>
      </c>
      <c r="D39" s="76" t="s">
        <v>396</v>
      </c>
      <c r="E39" s="76" t="s">
        <v>418</v>
      </c>
      <c r="F39" s="76" t="s">
        <v>398</v>
      </c>
      <c r="G39" s="76" t="s">
        <v>420</v>
      </c>
      <c r="H39" s="76" t="s">
        <v>399</v>
      </c>
    </row>
    <row r="40" spans="1:8" ht="14.4" customHeight="1">
      <c r="A40" s="76"/>
      <c r="B40" s="76"/>
      <c r="C40" s="76"/>
      <c r="D40" s="76"/>
      <c r="E40" s="76"/>
      <c r="F40" s="76"/>
      <c r="G40" s="76"/>
      <c r="H40" s="76"/>
    </row>
    <row r="42" spans="1:8" ht="14.4" customHeight="1">
      <c r="A42" s="7" t="s">
        <v>321</v>
      </c>
      <c r="B42" s="7" t="s">
        <v>300</v>
      </c>
      <c r="C42" s="7" t="s">
        <v>421</v>
      </c>
      <c r="D42" s="7" t="s">
        <v>396</v>
      </c>
      <c r="E42" s="7" t="s">
        <v>422</v>
      </c>
      <c r="F42" s="7" t="s">
        <v>398</v>
      </c>
      <c r="G42" s="7" t="s">
        <v>423</v>
      </c>
      <c r="H42" s="7" t="s">
        <v>399</v>
      </c>
    </row>
    <row r="43" spans="1:8" ht="15">
      <c r="A43" s="102" t="s">
        <v>364</v>
      </c>
      <c r="B43" s="76">
        <v>52460</v>
      </c>
      <c r="C43" s="102" t="s">
        <v>225</v>
      </c>
      <c r="D43" s="76">
        <v>587</v>
      </c>
      <c r="E43" s="102" t="s">
        <v>364</v>
      </c>
      <c r="F43" s="76">
        <v>52460</v>
      </c>
      <c r="G43" s="102" t="s">
        <v>224</v>
      </c>
      <c r="H43" s="76">
        <v>2926</v>
      </c>
    </row>
    <row r="44" spans="1:8" ht="15">
      <c r="A44" s="103" t="s">
        <v>224</v>
      </c>
      <c r="B44" s="76">
        <v>2926</v>
      </c>
      <c r="C44" s="102"/>
      <c r="D44" s="76"/>
      <c r="E44" s="102"/>
      <c r="F44" s="76"/>
      <c r="G44" s="102"/>
      <c r="H44" s="76"/>
    </row>
    <row r="45" spans="1:8" ht="15">
      <c r="A45" s="103" t="s">
        <v>225</v>
      </c>
      <c r="B45" s="76">
        <v>587</v>
      </c>
      <c r="C45" s="102"/>
      <c r="D45" s="76"/>
      <c r="E45" s="102"/>
      <c r="F45" s="76"/>
      <c r="G45" s="102"/>
      <c r="H45" s="76"/>
    </row>
    <row r="53" ht="14.4" customHeight="1"/>
    <row r="66" ht="14.4" customHeight="1"/>
    <row r="74" ht="14.4" customHeight="1"/>
    <row r="79" ht="14.4" customHeight="1"/>
    <row r="87" ht="14.4" customHeight="1"/>
    <row r="92" ht="14.4" customHeight="1"/>
  </sheetData>
  <hyperlinks>
    <hyperlink ref="A2" r:id="rId1" display="https://inovies.com/"/>
    <hyperlink ref="A3" r:id="rId2" display="https://hubs.li/Q02cy7Pq0"/>
    <hyperlink ref="C2" r:id="rId3" display="https://inovies.com/"/>
    <hyperlink ref="G2" r:id="rId4" display="https://hubs.li/Q02cy7Pq0"/>
  </hyperlinks>
  <printOptions/>
  <pageMargins left="0.7" right="0.7" top="0.75" bottom="0.75" header="0.3" footer="0.3"/>
  <pageSetup orientation="portrait" paperSize="9"/>
  <tableParts>
    <tablePart r:id="rId5"/>
    <tablePart r:id="rId7"/>
    <tablePart r:id="rId12"/>
    <tablePart r:id="rId6"/>
    <tablePart r:id="rId11"/>
    <tablePart r:id="rId9"/>
    <tablePart r:id="rId10"/>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137CA-CE25-4040-9E10-F3D4B579EB5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357</v>
      </c>
      <c r="B1" s="7" t="s">
        <v>17</v>
      </c>
    </row>
    <row r="2" spans="1:2" ht="15">
      <c r="A2" s="76" t="s">
        <v>358</v>
      </c>
      <c r="B2" s="76"/>
    </row>
    <row r="3" spans="1:2" ht="15">
      <c r="A3" s="77" t="s">
        <v>359</v>
      </c>
      <c r="B3" s="76"/>
    </row>
    <row r="4" spans="1:2" ht="15">
      <c r="A4" s="77" t="s">
        <v>360</v>
      </c>
      <c r="B4" s="76"/>
    </row>
    <row r="5" spans="1:2" ht="15">
      <c r="A5" s="77" t="s">
        <v>361</v>
      </c>
      <c r="B5" s="76"/>
    </row>
    <row r="6" spans="1:2" ht="15">
      <c r="A6" s="77" t="s">
        <v>362</v>
      </c>
      <c r="B6" s="76"/>
    </row>
    <row r="7" spans="1:2" ht="15">
      <c r="A7" s="77" t="s">
        <v>267</v>
      </c>
      <c r="B7"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9A06FC-96E8-4316-A698-83FDFA8D76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singh</dc:creator>
  <cp:keywords/>
  <dc:description/>
  <cp:lastModifiedBy>Ruby singh</cp:lastModifiedBy>
  <dcterms:created xsi:type="dcterms:W3CDTF">2008-01-30T00:41:58Z</dcterms:created>
  <dcterms:modified xsi:type="dcterms:W3CDTF">2023-12-10T07:58:58Z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